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4000" windowHeight="9600" tabRatio="919" firstSheet="16" activeTab="27"/>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Instruction" sheetId="90" r:id="rId29"/>
    <sheet name="26. Retail Products" sheetId="91"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8"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G39" i="80" l="1"/>
  <c r="G37" i="80"/>
  <c r="C37" i="80"/>
  <c r="G33" i="80"/>
  <c r="F33" i="80"/>
  <c r="E33" i="80"/>
  <c r="D33" i="80"/>
  <c r="D37" i="80" s="1"/>
  <c r="C33" i="80"/>
  <c r="G24" i="80"/>
  <c r="F24" i="80"/>
  <c r="F37" i="80" s="1"/>
  <c r="E24" i="80"/>
  <c r="E37" i="80" s="1"/>
  <c r="D24" i="80"/>
  <c r="C24" i="80"/>
  <c r="G18" i="80"/>
  <c r="F18" i="80"/>
  <c r="E18" i="80"/>
  <c r="D18" i="80"/>
  <c r="C18" i="80"/>
  <c r="G14" i="80"/>
  <c r="F14" i="80"/>
  <c r="E14" i="80"/>
  <c r="D14" i="80"/>
  <c r="C14" i="80"/>
  <c r="G11" i="80"/>
  <c r="F11" i="80"/>
  <c r="E11" i="80"/>
  <c r="D11" i="80"/>
  <c r="C11" i="80"/>
  <c r="G8" i="80"/>
  <c r="G21" i="80" s="1"/>
  <c r="F8" i="80"/>
  <c r="E8" i="80"/>
  <c r="D8" i="80"/>
  <c r="C8" i="80"/>
  <c r="C13" i="71"/>
  <c r="D13" i="71"/>
  <c r="G6" i="71"/>
  <c r="G13" i="71" s="1"/>
  <c r="F6" i="71"/>
  <c r="F13" i="71" s="1"/>
  <c r="E6" i="71"/>
  <c r="E13" i="71" s="1"/>
  <c r="D6" i="71"/>
  <c r="C6" i="71"/>
  <c r="B2" i="71" l="1"/>
  <c r="E5" i="71" s="1"/>
  <c r="B2" i="91"/>
  <c r="B1" i="91"/>
  <c r="B1" i="89"/>
  <c r="B1" i="88"/>
  <c r="B1" i="87"/>
  <c r="B1" i="86"/>
  <c r="B1" i="85"/>
  <c r="B1" i="84"/>
  <c r="B1" i="83"/>
  <c r="B1" i="82"/>
  <c r="B1" i="81"/>
  <c r="B2" i="89"/>
  <c r="B2" i="88"/>
  <c r="B2" i="87"/>
  <c r="B2" i="86"/>
  <c r="B2" i="85"/>
  <c r="B2" i="84"/>
  <c r="B2" i="83"/>
  <c r="B2" i="82"/>
  <c r="B2" i="81"/>
  <c r="D19" i="84"/>
  <c r="B2" i="80"/>
  <c r="B1" i="80"/>
  <c r="B2" i="79"/>
  <c r="B2" i="37"/>
  <c r="B2" i="36"/>
  <c r="B2" i="74"/>
  <c r="B2" i="64"/>
  <c r="B2" i="35"/>
  <c r="B2" i="69"/>
  <c r="B2" i="77"/>
  <c r="B2" i="28"/>
  <c r="B2" i="73"/>
  <c r="B2" i="72"/>
  <c r="B2" i="52"/>
  <c r="B2" i="75"/>
  <c r="B2" i="53"/>
  <c r="B2" i="62"/>
  <c r="G5" i="71"/>
  <c r="F5" i="71"/>
  <c r="C5" i="71"/>
  <c r="B1" i="79"/>
  <c r="B1" i="37"/>
  <c r="B1" i="36"/>
  <c r="B1" i="74"/>
  <c r="B1" i="64"/>
  <c r="B1" i="35"/>
  <c r="B1" i="69"/>
  <c r="B1" i="77"/>
  <c r="B1" i="28"/>
  <c r="B1" i="73"/>
  <c r="B1" i="72"/>
  <c r="B1" i="52"/>
  <c r="B1" i="71"/>
  <c r="B1" i="75"/>
  <c r="B1" i="53"/>
  <c r="B1" i="62"/>
  <c r="B1" i="6"/>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c r="C7" i="37"/>
  <c r="N14" i="37"/>
  <c r="E14" i="37"/>
  <c r="E7" i="37"/>
  <c r="C21" i="37"/>
  <c r="N8" i="37"/>
  <c r="E21" i="37"/>
  <c r="N7" i="37"/>
  <c r="N21" i="37"/>
  <c r="K7" i="37"/>
  <c r="K21" i="37"/>
  <c r="V7" i="64"/>
  <c r="T21" i="64"/>
  <c r="U21" i="64"/>
  <c r="V9" i="64"/>
  <c r="C21" i="64"/>
  <c r="D21" i="64"/>
  <c r="E21" i="64"/>
  <c r="F21" i="64"/>
  <c r="G21" i="64"/>
  <c r="H21" i="64"/>
  <c r="I21" i="64"/>
  <c r="J21" i="64"/>
  <c r="K21" i="64"/>
  <c r="L21" i="64"/>
  <c r="M21" i="64"/>
  <c r="N21" i="64"/>
  <c r="O21" i="64"/>
  <c r="P21" i="64"/>
  <c r="Q21" i="64"/>
  <c r="R21" i="64"/>
  <c r="S21" i="64"/>
  <c r="V8" i="64"/>
  <c r="V10" i="64"/>
  <c r="V11" i="64"/>
  <c r="V12" i="64"/>
  <c r="V13" i="64"/>
  <c r="V14" i="64"/>
  <c r="V15" i="64"/>
  <c r="V16" i="64"/>
  <c r="V17" i="64"/>
  <c r="V18" i="64"/>
  <c r="V19" i="64"/>
  <c r="V20" i="64"/>
  <c r="V21" i="64"/>
  <c r="D5" i="71" l="1"/>
</calcChain>
</file>

<file path=xl/sharedStrings.xml><?xml version="1.0" encoding="utf-8"?>
<sst xmlns="http://schemas.openxmlformats.org/spreadsheetml/2006/main" count="1591" uniqueCount="1040">
  <si>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</si>
  <si>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</si>
  <si>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</si>
  <si>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</si>
  <si>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</si>
  <si>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</si>
  <si>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</si>
  <si>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</si>
  <si>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</si>
  <si>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</si>
  <si>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</si>
  <si>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</si>
  <si>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</si>
  <si>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</si>
  <si>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</si>
  <si>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</si>
  <si>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</si>
  <si>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</si>
  <si>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</si>
  <si>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</si>
  <si>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</si>
  <si>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</si>
  <si>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</si>
  <si>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</si>
  <si>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</si>
  <si>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</si>
  <si>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</si>
  <si>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</si>
  <si>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</si>
  <si>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</si>
  <si>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</si>
  <si>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</si>
  <si>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</si>
  <si>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</si>
  <si>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</si>
  <si>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</si>
  <si>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</si>
  <si>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</si>
  <si>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</si>
  <si>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</si>
  <si>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</si>
  <si>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</si>
  <si>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</si>
  <si>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</si>
  <si>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</si>
  <si>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</si>
  <si>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</si>
  <si>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</si>
  <si>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</si>
  <si>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</si>
  <si>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</si>
  <si>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</si>
  <si>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</si>
  <si>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</si>
  <si>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</si>
  <si>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</si>
  <si>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</si>
  <si>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</si>
  <si>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</si>
  <si>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</si>
  <si>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</si>
  <si>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</si>
  <si>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</si>
  <si>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</si>
  <si>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</si>
  <si>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</si>
  <si>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</si>
  <si>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</si>
  <si>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</si>
  <si>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</si>
  <si>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</si>
  <si>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</si>
  <si>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</si>
  <si>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</si>
  <si>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</si>
  <si>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</si>
  <si>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</si>
  <si>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</si>
  <si>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</si>
  <si>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</si>
  <si>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</si>
  <si>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</si>
  <si>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</si>
  <si>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</si>
  <si>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</si>
  <si>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</si>
  <si>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</si>
  <si>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</si>
  <si>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</si>
  <si>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</si>
  <si>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</si>
  <si>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</si>
  <si>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</si>
  <si>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</si>
  <si>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</si>
  <si>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</si>
  <si>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</si>
  <si>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</si>
  <si>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</si>
  <si>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</si>
  <si>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</si>
  <si>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</si>
  <si>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</si>
  <si>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</si>
  <si>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</si>
  <si>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</si>
  <si>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</si>
  <si>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</si>
  <si>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</si>
  <si>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</si>
  <si>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</si>
  <si>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</si>
  <si>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</si>
  <si>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</si>
  <si>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</si>
  <si>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</si>
  <si>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</si>
  <si>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</si>
  <si>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</si>
  <si>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</si>
  <si>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</si>
  <si>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</si>
  <si>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</si>
  <si>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</si>
  <si>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</si>
  <si>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</si>
  <si>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</si>
  <si>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</si>
  <si>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</si>
  <si>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</si>
  <si>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</si>
  <si>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</si>
  <si>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</si>
  <si>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</si>
  <si>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</si>
  <si>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</si>
  <si>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</si>
  <si>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</si>
  <si>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</si>
  <si>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</si>
  <si>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</si>
  <si>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</si>
  <si>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</si>
  <si>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</si>
  <si>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</si>
  <si>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</si>
  <si>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</si>
  <si>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</si>
  <si>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</si>
  <si>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</si>
  <si>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</si>
  <si>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</si>
  <si>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</si>
  <si>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</si>
  <si>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</si>
  <si>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</si>
  <si>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</si>
  <si>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</si>
  <si>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</si>
  <si>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</si>
  <si>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</si>
  <si>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</si>
  <si>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</si>
  <si>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</si>
  <si>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</si>
  <si>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</si>
  <si>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</si>
  <si>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</si>
  <si>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</si>
  <si>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</si>
  <si>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</si>
  <si>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</si>
  <si>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</si>
  <si>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</si>
  <si>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</si>
  <si>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</si>
  <si>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</si>
  <si>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</si>
  <si>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</si>
  <si>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</si>
  <si>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</si>
  <si>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</si>
  <si>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</si>
  <si>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</si>
  <si>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</si>
  <si>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</si>
  <si>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</si>
  <si>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</si>
  <si>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</si>
  <si>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</si>
  <si>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</si>
  <si>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</si>
  <si>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</si>
  <si>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</si>
  <si>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</si>
  <si>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</si>
  <si>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</si>
  <si>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</si>
  <si>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</si>
  <si>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</si>
  <si>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</si>
  <si>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</si>
  <si>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</si>
  <si>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</si>
  <si>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</si>
  <si>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</si>
  <si>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</si>
  <si>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</si>
  <si>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</si>
  <si>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</si>
  <si>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</si>
  <si>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</si>
  <si>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</si>
  <si>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</si>
  <si>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</si>
  <si>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</si>
  <si>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</si>
  <si>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</si>
  <si>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</si>
  <si>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</si>
  <si>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</si>
  <si>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</si>
  <si>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</si>
  <si>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</si>
  <si>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</si>
  <si>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</si>
  <si>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</si>
  <si>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</si>
  <si>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</si>
  <si>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</si>
  <si>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</si>
  <si>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</si>
  <si>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</si>
  <si>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</si>
  <si>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</si>
  <si>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</si>
  <si>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</si>
  <si>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</si>
  <si>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</si>
  <si>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</si>
  <si>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</si>
  <si>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</si>
  <si>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</si>
  <si>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</si>
  <si>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</si>
  <si>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</si>
  <si>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</si>
  <si>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</si>
  <si>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</si>
  <si>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</si>
  <si>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</si>
  <si>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</si>
  <si>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</si>
  <si>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</si>
  <si>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</si>
  <si>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</si>
  <si>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</si>
  <si>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</si>
  <si>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</si>
  <si>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</si>
  <si>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</si>
  <si>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</si>
  <si>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</si>
  <si>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</si>
  <si>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</si>
  <si>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</si>
  <si>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</si>
  <si>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</si>
  <si>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</si>
  <si>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</si>
  <si>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</si>
  <si>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</si>
  <si>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</si>
  <si>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</si>
  <si>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</si>
  <si>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</si>
  <si>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</si>
  <si>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</si>
  <si>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</si>
  <si>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</si>
  <si>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</si>
  <si>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</si>
  <si>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</si>
  <si>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</si>
  <si>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</si>
  <si>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</si>
  <si>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</si>
  <si>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</si>
  <si>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</si>
  <si>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</si>
  <si>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</si>
  <si>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</si>
  <si>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</si>
  <si>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</si>
  <si>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</si>
  <si>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</si>
  <si>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</si>
  <si>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</si>
  <si>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</si>
  <si>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</si>
  <si>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</si>
  <si>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</si>
  <si>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</si>
  <si>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</si>
  <si>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</si>
  <si>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</si>
  <si>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</si>
  <si>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</si>
  <si>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</si>
  <si>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</si>
  <si>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</si>
  <si>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</si>
  <si>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</si>
  <si>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</si>
  <si>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</si>
  <si>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</si>
  <si>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</si>
  <si>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</si>
  <si>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</si>
  <si>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</si>
  <si>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</si>
  <si>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</si>
  <si>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</si>
  <si>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</si>
  <si>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</si>
  <si>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</si>
  <si>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</si>
  <si>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</si>
  <si>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</si>
  <si>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</si>
  <si>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</si>
  <si>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</si>
  <si>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</si>
  <si>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</si>
  <si>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</si>
  <si>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</si>
  <si>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</si>
  <si>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</si>
  <si>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</si>
  <si>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</si>
  <si>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</si>
  <si>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</si>
  <si>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</si>
  <si>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</si>
  <si>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</si>
  <si>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</si>
  <si>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</si>
  <si>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</si>
  <si>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</si>
  <si>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</si>
  <si>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</si>
  <si>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</si>
  <si>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</si>
  <si>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</si>
  <si>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</si>
  <si>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</si>
  <si>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</si>
  <si>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</si>
  <si>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</si>
  <si>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</si>
  <si>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</si>
  <si>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</si>
  <si>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</si>
  <si>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</si>
  <si>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</si>
  <si>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</si>
  <si>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</si>
  <si>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</si>
  <si>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</si>
  <si>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</si>
  <si>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</si>
  <si>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</si>
  <si>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</si>
  <si>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</si>
  <si>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</si>
  <si>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</si>
  <si>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</si>
  <si>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</si>
  <si>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</si>
  <si>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</si>
  <si>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</si>
  <si>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</si>
  <si>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</si>
  <si>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</si>
  <si>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</si>
  <si>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</si>
  <si>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</si>
  <si>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</si>
  <si>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</si>
  <si>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</si>
  <si>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</si>
  <si>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</si>
  <si>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</si>
  <si>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</si>
  <si>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</si>
  <si>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</si>
  <si>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</si>
  <si>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</si>
  <si>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</si>
  <si>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</si>
  <si>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</si>
  <si>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</si>
  <si>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</si>
  <si>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</si>
  <si>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</si>
  <si>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</si>
  <si>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</si>
  <si>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</si>
  <si>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</si>
  <si>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</si>
  <si>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</si>
  <si>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</si>
  <si>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</si>
  <si>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</si>
  <si>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</si>
  <si>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</si>
  <si>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</si>
  <si>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</si>
  <si>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</si>
  <si>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</si>
  <si>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</si>
  <si>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</si>
  <si>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</si>
  <si>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</si>
  <si>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</si>
  <si>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</si>
  <si>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</si>
  <si>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</si>
  <si>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</si>
  <si>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</si>
  <si>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</si>
  <si>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</si>
  <si>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</si>
  <si>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</si>
  <si>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</si>
  <si>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</si>
  <si>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</si>
  <si>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</si>
  <si>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</si>
  <si>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</si>
  <si>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</si>
  <si>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</si>
  <si>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</si>
  <si>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</si>
  <si>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</si>
  <si>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</si>
  <si>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</si>
  <si>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</si>
  <si>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</si>
  <si>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</si>
  <si>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</si>
  <si>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</si>
  <si>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</si>
  <si>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</si>
  <si>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</si>
  <si>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</si>
  <si>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</si>
  <si>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</si>
  <si>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</si>
  <si>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</si>
  <si>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</si>
  <si>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</si>
  <si>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</si>
  <si>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</si>
  <si>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</si>
  <si>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</si>
  <si>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</si>
  <si>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</si>
  <si>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</si>
  <si>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</si>
  <si>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</si>
  <si>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</si>
  <si>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</si>
  <si>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</si>
  <si>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</si>
  <si>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</si>
  <si>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</si>
  <si>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</si>
  <si>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</si>
  <si>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</si>
  <si>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</si>
  <si>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</si>
  <si>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</si>
  <si>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</si>
  <si>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</si>
  <si>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</si>
  <si>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</si>
  <si>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</si>
  <si>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</si>
  <si>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</si>
  <si>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</si>
  <si>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</si>
  <si>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</si>
  <si>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</si>
  <si>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</si>
  <si>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</si>
  <si>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</si>
  <si>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</si>
  <si>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</si>
  <si>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</si>
  <si>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</si>
  <si>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</si>
  <si>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</si>
  <si>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</si>
  <si>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</si>
  <si>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</si>
  <si>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</si>
  <si>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</si>
  <si>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</si>
  <si>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</si>
  <si>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</si>
  <si>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</si>
  <si>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</si>
  <si>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</si>
  <si>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</si>
  <si>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</si>
  <si>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</si>
  <si>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</si>
  <si>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</si>
  <si>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</si>
  <si>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</si>
  <si>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</si>
  <si>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</si>
  <si>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</si>
  <si>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</si>
  <si>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</si>
  <si>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</si>
  <si>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</si>
  <si>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</si>
  <si>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</si>
  <si>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</si>
  <si>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</si>
  <si>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</si>
  <si>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</si>
  <si>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</si>
  <si>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</si>
  <si>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</si>
  <si>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</si>
  <si>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</si>
  <si>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</si>
  <si>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</si>
  <si>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</si>
  <si>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</si>
  <si>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</si>
  <si>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</si>
  <si>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</si>
  <si>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</si>
  <si>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</si>
  <si>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</si>
  <si>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</si>
  <si>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</si>
  <si>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</si>
  <si>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</si>
  <si>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</si>
  <si>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</si>
  <si>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</si>
  <si>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</si>
  <si>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</si>
  <si>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</si>
  <si>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</si>
  <si>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</si>
  <si>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</si>
  <si>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</si>
  <si>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</si>
  <si>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</si>
  <si>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</si>
  <si>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</si>
  <si>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</si>
  <si>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</si>
  <si>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</si>
  <si>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</si>
  <si>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</si>
  <si>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</si>
  <si>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</si>
  <si>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</si>
  <si>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</si>
  <si>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</si>
  <si>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</si>
  <si>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</si>
  <si>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</si>
  <si>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</si>
  <si>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</si>
  <si>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</si>
  <si>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</si>
  <si>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</si>
  <si>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</si>
  <si>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</si>
  <si>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</si>
  <si>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</si>
  <si>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</si>
  <si>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</si>
  <si>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</si>
  <si>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</si>
  <si>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</si>
  <si>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</si>
  <si>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</si>
  <si>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</si>
  <si>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</si>
  <si>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</si>
  <si>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</si>
  <si>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</si>
  <si>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</si>
  <si>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</si>
  <si>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</si>
  <si>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</si>
  <si>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</si>
  <si>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</si>
  <si>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</si>
  <si>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</si>
  <si>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</si>
  <si>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</si>
  <si>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</si>
  <si>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</si>
  <si>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</si>
  <si>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</si>
  <si>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</si>
  <si>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</si>
  <si>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</si>
  <si>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</si>
  <si>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</si>
  <si>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</si>
  <si>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</si>
  <si>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</si>
  <si>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</si>
  <si>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</si>
  <si>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</si>
  <si>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</si>
  <si>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</si>
  <si>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</si>
  <si>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</si>
  <si>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</si>
  <si>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</si>
  <si>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</si>
  <si>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</si>
  <si>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</si>
  <si>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</si>
  <si>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</si>
  <si>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</si>
  <si>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</si>
  <si>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</si>
  <si>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</si>
  <si>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</si>
  <si>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</si>
  <si>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</si>
  <si>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</si>
  <si>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</si>
  <si>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</si>
  <si>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</si>
  <si>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</si>
  <si>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</si>
  <si>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</si>
  <si>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</si>
  <si>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</si>
  <si>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</si>
  <si>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</si>
  <si>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</si>
  <si>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</si>
  <si>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</si>
  <si>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</si>
  <si>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</si>
  <si>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</si>
  <si>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</si>
  <si>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</si>
  <si>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</si>
  <si>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</si>
  <si>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</si>
  <si>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</si>
  <si>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</si>
  <si>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</si>
  <si>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</si>
  <si>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</si>
  <si>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</si>
  <si>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</si>
  <si>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</si>
  <si>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</si>
  <si>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</si>
  <si>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</si>
  <si>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</si>
  <si>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</si>
  <si>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</si>
  <si>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</si>
  <si>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</si>
  <si>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</si>
  <si>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</si>
  <si>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</si>
  <si>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</si>
  <si>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</si>
  <si>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</si>
  <si>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</si>
  <si>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</si>
  <si>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</si>
  <si>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</si>
  <si>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</si>
  <si>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</si>
  <si>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</si>
  <si>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</si>
  <si>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</si>
  <si>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</si>
  <si>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</si>
  <si>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</si>
  <si>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</si>
  <si>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</si>
  <si>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</si>
  <si>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</si>
  <si>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</si>
  <si>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</si>
  <si>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</si>
  <si>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</si>
  <si>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</si>
  <si>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</si>
  <si>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</si>
  <si>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</si>
  <si>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</si>
  <si>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</si>
  <si>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</si>
  <si>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</si>
  <si>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</si>
  <si>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</si>
  <si>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</si>
  <si>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</si>
  <si>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</si>
  <si>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</si>
  <si>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</si>
  <si>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</si>
  <si>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</si>
  <si>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</si>
  <si>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</si>
  <si>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</si>
  <si>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</si>
  <si>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</si>
  <si>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</si>
  <si>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</si>
  <si>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</si>
  <si>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</si>
  <si>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</si>
  <si>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</si>
  <si>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</si>
  <si>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</si>
  <si>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</si>
  <si>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</si>
  <si>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</si>
  <si>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</si>
  <si>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</si>
  <si>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</si>
  <si>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</si>
  <si>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</si>
  <si>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</si>
  <si>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</si>
  <si>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</si>
  <si>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</si>
  <si>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</si>
  <si>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</si>
  <si>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</si>
  <si>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</si>
  <si>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</si>
  <si>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</si>
  <si>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</si>
  <si>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</si>
  <si>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</si>
  <si>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</si>
  <si>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</si>
  <si>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</si>
  <si>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</si>
  <si>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</si>
  <si>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</si>
  <si>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</si>
  <si>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</si>
  <si>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</si>
  <si>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</si>
  <si>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</si>
  <si>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</si>
  <si>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</si>
  <si>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</si>
  <si>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</si>
  <si>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</si>
  <si>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</si>
  <si>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</si>
  <si>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</si>
  <si>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</si>
  <si>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</si>
  <si>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</si>
  <si>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</si>
  <si>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</si>
  <si>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</si>
  <si>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</si>
  <si>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</si>
  <si>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</si>
  <si>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</si>
  <si>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</si>
  <si>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</si>
  <si>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</si>
  <si>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</si>
  <si>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</si>
  <si>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</si>
  <si>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</si>
  <si>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</si>
  <si>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</si>
  <si>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</si>
  <si>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</si>
  <si>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</si>
  <si>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</si>
  <si>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</si>
  <si>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</si>
  <si>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</si>
  <si>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</si>
  <si>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</si>
  <si>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</si>
  <si>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</si>
  <si>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</si>
  <si>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</si>
  <si>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</si>
  <si>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</si>
  <si>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</si>
  <si>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</si>
  <si>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</si>
  <si>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</si>
  <si>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</si>
  <si>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</si>
  <si>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</si>
  <si>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</si>
  <si>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</si>
  <si>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</si>
  <si>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</si>
  <si>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</si>
  <si>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</si>
  <si>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</si>
  <si>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</si>
  <si>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</si>
  <si>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</si>
  <si>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</si>
  <si>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</si>
  <si>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</si>
  <si>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</si>
  <si>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</si>
  <si>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</si>
  <si>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</si>
  <si>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</si>
  <si>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</si>
  <si>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</si>
  <si>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</si>
  <si>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</si>
  <si>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</si>
  <si>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</si>
  <si>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</si>
  <si>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</si>
  <si>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</si>
  <si>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</si>
  <si>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</si>
  <si>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</si>
  <si>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</si>
  <si>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</si>
  <si>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</si>
  <si>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</si>
  <si>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</si>
  <si>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</si>
  <si>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</si>
  <si>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</si>
  <si>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</si>
  <si>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</si>
  <si>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</si>
  <si>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</si>
  <si>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</si>
  <si>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</si>
  <si>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</si>
  <si>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</si>
  <si>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</si>
  <si>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</si>
  <si>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</si>
  <si>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</si>
  <si>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</si>
  <si>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</si>
  <si>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</si>
  <si>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</si>
  <si>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</si>
  <si>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</si>
  <si>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</si>
  <si>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</si>
  <si>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</si>
  <si>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</si>
  <si>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</si>
  <si>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</si>
  <si>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</si>
  <si>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</si>
  <si>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</si>
  <si>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</si>
  <si>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</si>
  <si>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</si>
  <si>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</si>
  <si>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</si>
  <si>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</si>
  <si>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</si>
  <si>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</si>
  <si>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</si>
  <si>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</si>
  <si>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</si>
  <si>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</si>
  <si>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</si>
  <si>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</si>
  <si>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</si>
  <si>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</si>
  <si>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</si>
  <si>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</si>
  <si>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</si>
  <si>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</si>
  <si>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</si>
  <si>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</si>
  <si>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</si>
  <si>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</si>
  <si>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</si>
  <si>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</si>
  <si>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</si>
  <si>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</si>
  <si>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</si>
  <si>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</si>
  <si>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</si>
  <si>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</si>
  <si>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</si>
  <si>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</si>
  <si>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</si>
  <si>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</si>
  <si>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</si>
  <si>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</si>
  <si>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</si>
  <si>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</si>
  <si>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</si>
  <si>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</si>
  <si>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</si>
  <si>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</si>
  <si>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</si>
  <si>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</si>
  <si>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</si>
  <si>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</si>
  <si>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</si>
  <si>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</si>
  <si>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</si>
  <si>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</si>
  <si>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</si>
  <si>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</si>
  <si>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</si>
  <si>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</si>
  <si>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</si>
  <si>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</si>
  <si>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</si>
  <si>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</si>
  <si>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</si>
  <si>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</si>
  <si>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</si>
  <si>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</si>
  <si>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</si>
  <si>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</si>
  <si>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</si>
  <si>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</si>
  <si>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</si>
  <si>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</si>
  <si>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დაფარვის წყაროს სექტორების მიხედვით</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</si>
  <si>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</si>
  <si>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</si>
  <si>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</si>
  <si>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</si>
  <si>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</si>
  <si>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მათ შორის მეორად კაპიტალში ჩასათვლელი ინსტრუმენტები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</si>
  <si>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</si>
  <si>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მათ შორის საერთო რეზერვები სხვა ვალდებულებებზე</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</si>
  <si>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</si>
  <si>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</si>
  <si>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</si>
  <si>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</si>
  <si>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</si>
  <si>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</si>
  <si>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</si>
  <si>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</si>
  <si>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</si>
  <si>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</si>
  <si>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</si>
  <si>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</si>
  <si>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</si>
  <si>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</si>
  <si>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</si>
  <si>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</si>
  <si>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</si>
  <si>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</si>
  <si>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</si>
  <si>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</si>
  <si>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</si>
  <si>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</si>
  <si>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</si>
  <si>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</si>
  <si>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</si>
  <si>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</si>
  <si>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</si>
  <si>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სესხების საშუალო შეწონილი ვადიანობა დარჩენილი ვადის მიხედვით (თვეებში)</t>
  </si>
  <si>
    <t>პორტფელში არსებული სესხების რაოდენობა.</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</si>
  <si>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</si>
  <si>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</si>
  <si>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</si>
  <si>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</si>
  <si>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</si>
  <si>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</si>
  <si>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</si>
  <si>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მათ შორის: პენსიის ან სხვა სახელმწიფო სოციალური გასაცემელის გათვალისწინებით გაცემული სესხები</t>
  </si>
  <si>
    <t>საშუალო შეწონილი ნომინალური საპროცენტო განაკვეთი (მთლიანი ღირებულებაზე)</t>
  </si>
  <si>
    <t>შესაძლო დანაკარგების რეზერვი</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</si>
  <si>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</si>
  <si>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სესხების მთლიანი ღირებულება, ანგარიშგების თარიღისთვის. (არ შედის დარიცხული პროცენტი, ჯარიმა).</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</si>
  <si>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</si>
  <si>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</si>
  <si>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</si>
  <si>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</si>
  <si>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</si>
  <si>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</si>
  <si>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</si>
  <si>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სს "ზირაათ ბანკი საქართველო"</t>
  </si>
  <si>
    <t>მეჰმეთ დონმეზი</t>
  </si>
  <si>
    <t>ომერ აიდინი</t>
  </si>
  <si>
    <t>www.ziraatbank.ge</t>
  </si>
  <si>
    <t>ჰარუნ ოზმენი</t>
  </si>
  <si>
    <t>ომერ ვანლი</t>
  </si>
  <si>
    <t>დიმიტრი ჯაფარიძე</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</si>
  <si>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</si>
  <si>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</si>
  <si>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</si>
  <si>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</si>
  <si>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</si>
  <si>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</si>
  <si>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ცხრილი 9 (Capital), N39</t>
  </si>
  <si>
    <t>ცხრილი 9 (Capital), N2</t>
  </si>
  <si>
    <t>ცხრილი 9 (Capital), N6</t>
  </si>
  <si>
    <t>ცხრილი 9 (Capital), N8</t>
  </si>
  <si>
    <t>არადამოუკიდებელი თავმჯდომარე</t>
  </si>
  <si>
    <t>არადამოუკიდებელ წევრი</t>
  </si>
  <si>
    <t>დამოუკიდებელი წევრი</t>
  </si>
  <si>
    <t>არჩილ ჟიჟავაძე</t>
  </si>
  <si>
    <t>დირექტორი (შესაბამისობისა და რისკების მართვის მიმართულების დირექტორი)</t>
  </si>
  <si>
    <t>თურქეთის რესპუბლიკის სს ზირაათ ბანკი</t>
  </si>
  <si>
    <t>4Q-2022</t>
  </si>
  <si>
    <t>3Q-2022</t>
  </si>
  <si>
    <t>2Q-2022</t>
  </si>
  <si>
    <t>1Q-2022</t>
  </si>
  <si>
    <t>4Q-2021</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</si>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</sst>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_ ;[Red]\-#,##0.00\ "/>
    <numFmt numFmtId="195" formatCode="_(* #,##0.0_);_(* \(#,##0.0\);_(* &quot;-&quot;??_);_(@_)"/>
  </numFmts>
  <fonts count="13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9"/>
      <color theme="1"/>
      <name val="Calibri"/>
      <family val="1"/>
      <scheme val="minor"/>
    </font>
    <font>
      <sz val="9"/>
      <color rgb="FF000000"/>
      <name val="Sylfaen"/>
      <family val="1"/>
    </font>
    <font>
      <b/>
      <sz val="9"/>
      <color rgb="FF000000"/>
      <name val="Sylfaen"/>
      <family val="1"/>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theme="6" tint="-0.499984740745262"/>
      </left>
      <right style="medium">
        <color indexed="64"/>
      </right>
      <top style="thin">
        <color indexed="64"/>
      </top>
      <bottom style="thin">
        <color theme="6" tint="-0.499984740745262"/>
      </bottom>
      <diagonal/>
    </border>
    <border>
      <left style="dotted">
        <color indexed="64"/>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9"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3"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9" fillId="0" borderId="49" applyNumberFormat="0" applyFill="0" applyAlignment="0" applyProtection="0"/>
    <xf numFmtId="169"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9"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0" fontId="68" fillId="43" borderId="44"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50"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0" fontId="71" fillId="0" borderId="50"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0" fontId="71" fillId="0" borderId="5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1"/>
    <xf numFmtId="169" fontId="28" fillId="0" borderId="51"/>
    <xf numFmtId="168" fontId="28" fillId="0" borderId="5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9"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168" fontId="2" fillId="0" borderId="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9"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9"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27" fillId="0" borderId="55"/>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9"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88" fontId="2" fillId="70" borderId="107" applyFont="0">
      <alignment horizontal="right" vertical="center"/>
    </xf>
    <xf numFmtId="3" fontId="2" fillId="70" borderId="107" applyFont="0">
      <alignment horizontal="right" vertical="center"/>
    </xf>
    <xf numFmtId="0" fontId="85"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9"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3" fontId="2" fillId="75" borderId="107" applyFont="0">
      <alignment horizontal="right" vertical="center"/>
      <protection locked="0"/>
    </xf>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3" fontId="2" fillId="72" borderId="107" applyFont="0">
      <alignment horizontal="right" vertical="center"/>
      <protection locked="0"/>
    </xf>
    <xf numFmtId="0" fontId="68"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9"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2" fillId="71" borderId="108" applyNumberFormat="0" applyFont="0" applyBorder="0" applyProtection="0">
      <alignment horizontal="left" vertical="center"/>
    </xf>
    <xf numFmtId="9" fontId="2" fillId="71" borderId="107" applyFont="0" applyProtection="0">
      <alignment horizontal="right" vertical="center"/>
    </xf>
    <xf numFmtId="3" fontId="2" fillId="71" borderId="107" applyFont="0" applyProtection="0">
      <alignment horizontal="right" vertical="center"/>
    </xf>
    <xf numFmtId="0" fontId="64" fillId="70" borderId="108" applyFont="0" applyBorder="0">
      <alignment horizontal="center" wrapText="1"/>
    </xf>
    <xf numFmtId="168" fontId="56" fillId="0" borderId="105">
      <alignment horizontal="left" vertical="center"/>
    </xf>
    <xf numFmtId="0" fontId="56" fillId="0" borderId="105">
      <alignment horizontal="left" vertical="center"/>
    </xf>
    <xf numFmtId="0" fontId="56" fillId="0" borderId="105">
      <alignment horizontal="left" vertical="center"/>
    </xf>
    <xf numFmtId="0" fontId="2" fillId="69" borderId="107" applyNumberFormat="0" applyFont="0" applyBorder="0" applyProtection="0">
      <alignment horizontal="center" vertical="center"/>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40"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9"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1" fillId="0" borderId="0"/>
    <xf numFmtId="169" fontId="28" fillId="37" borderId="0"/>
    <xf numFmtId="0" fontId="2" fillId="0" borderId="0">
      <alignment vertical="center"/>
    </xf>
    <xf numFmtId="166" fontId="1" fillId="0" borderId="0" applyFont="0" applyFill="0" applyBorder="0" applyAlignment="0" applyProtection="0"/>
    <xf numFmtId="43" fontId="1" fillId="0" borderId="0"/>
  </cellStyleXfs>
  <cellXfs count="979">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0" fontId="9"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6"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60" xfId="0" applyFont="1" applyBorder="1"/>
    <xf numFmtId="0" fontId="22" fillId="0" borderId="25" xfId="0" applyFont="1" applyBorder="1" applyAlignment="1">
      <alignment horizontal="center" vertical="center" wrapText="1"/>
    </xf>
    <xf numFmtId="0" fontId="4" fillId="0" borderId="61"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7" xfId="0" applyNumberFormat="1" applyFont="1" applyBorder="1" applyAlignment="1">
      <alignment horizontal="center"/>
    </xf>
    <xf numFmtId="167" fontId="19" fillId="0" borderId="67" xfId="0" applyNumberFormat="1" applyFont="1" applyBorder="1" applyAlignment="1">
      <alignment horizontal="center"/>
    </xf>
    <xf numFmtId="167" fontId="25" fillId="0" borderId="69" xfId="0" applyNumberFormat="1" applyFont="1" applyBorder="1" applyAlignment="1">
      <alignment horizontal="center"/>
    </xf>
    <xf numFmtId="167" fontId="24" fillId="36" borderId="62" xfId="0" applyNumberFormat="1" applyFont="1" applyFill="1" applyBorder="1" applyAlignment="1">
      <alignment horizontal="center"/>
    </xf>
    <xf numFmtId="167" fontId="25" fillId="0" borderId="66" xfId="0" applyNumberFormat="1" applyFont="1" applyBorder="1" applyAlignment="1">
      <alignment horizontal="center"/>
    </xf>
    <xf numFmtId="167" fontId="25" fillId="0" borderId="70" xfId="0" applyNumberFormat="1" applyFont="1" applyBorder="1" applyAlignment="1">
      <alignment horizontal="center"/>
    </xf>
    <xf numFmtId="0" fontId="25" fillId="0" borderId="25" xfId="0" applyFont="1" applyBorder="1" applyAlignment="1">
      <alignment horizontal="center"/>
    </xf>
    <xf numFmtId="0" fontId="24" fillId="36" borderId="63" xfId="0" applyFont="1" applyFill="1" applyBorder="1" applyAlignment="1">
      <alignment wrapText="1"/>
    </xf>
    <xf numFmtId="167" fontId="24" fillId="36" borderId="65" xfId="0" applyNumberFormat="1" applyFont="1" applyFill="1" applyBorder="1" applyAlignment="1">
      <alignment horizontal="center"/>
    </xf>
    <xf numFmtId="0" fontId="4" fillId="0" borderId="4" xfId="0" applyFont="1" applyFill="1" applyBorder="1" applyAlignment="1">
      <alignment horizontal="center" vertical="center" wrapText="1"/>
    </xf>
    <xf numFmtId="0" fontId="0" fillId="0" borderId="0" xfId="0" applyFont="1" applyFill="1"/>
    <xf numFmtId="0" fontId="4" fillId="0" borderId="71"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60" xfId="0" applyFont="1" applyBorder="1" applyAlignment="1">
      <alignment horizontal="center"/>
    </xf>
    <xf numFmtId="0" fontId="4" fillId="0" borderId="61"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8" fillId="0" borderId="0" xfId="0" applyFont="1" applyFill="1" applyBorder="1" applyAlignment="1"/>
    <xf numFmtId="49" fontId="108" fillId="0" borderId="7" xfId="0" applyNumberFormat="1" applyFont="1" applyFill="1" applyBorder="1" applyAlignment="1">
      <alignment horizontal="right" vertical="center"/>
    </xf>
    <xf numFmtId="49" fontId="108" fillId="0" borderId="84" xfId="0" applyNumberFormat="1" applyFont="1" applyFill="1" applyBorder="1" applyAlignment="1">
      <alignment horizontal="right" vertical="center"/>
    </xf>
    <xf numFmtId="49" fontId="108" fillId="0" borderId="87" xfId="0" applyNumberFormat="1" applyFont="1" applyFill="1" applyBorder="1" applyAlignment="1">
      <alignment horizontal="right" vertical="center"/>
    </xf>
    <xf numFmtId="49" fontId="108" fillId="0" borderId="92" xfId="0" applyNumberFormat="1" applyFont="1" applyFill="1" applyBorder="1" applyAlignment="1">
      <alignment horizontal="right" vertical="center"/>
    </xf>
    <xf numFmtId="0" fontId="108" fillId="0" borderId="0" xfId="0" applyFont="1" applyFill="1" applyBorder="1" applyAlignment="1">
      <alignment horizontal="left"/>
    </xf>
    <xf numFmtId="0" fontId="108" fillId="0" borderId="92" xfId="0" applyNumberFormat="1" applyFont="1" applyFill="1" applyBorder="1" applyAlignment="1">
      <alignment horizontal="right" vertical="center"/>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8" fillId="77" borderId="67"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0" borderId="3" xfId="0" applyNumberFormat="1" applyFont="1" applyFill="1" applyBorder="1" applyAlignment="1" applyProtection="1">
      <alignment horizontal="right"/>
    </xf>
    <xf numFmtId="193" fontId="9" fillId="36" borderId="23" xfId="0"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20" fillId="0" borderId="3" xfId="0" applyNumberFormat="1" applyFont="1" applyFill="1" applyBorder="1" applyAlignment="1" applyProtection="1">
      <alignment horizontal="right"/>
      <protection locked="0"/>
    </xf>
    <xf numFmtId="193" fontId="9" fillId="36" borderId="23" xfId="7" applyNumberFormat="1" applyFont="1" applyFill="1" applyBorder="1" applyAlignment="1" applyProtection="1">
      <alignment horizontal="right"/>
    </xf>
    <xf numFmtId="193" fontId="20" fillId="36" borderId="3" xfId="0" applyNumberFormat="1" applyFont="1" applyFill="1" applyBorder="1" applyAlignment="1">
      <alignment horizontal="right"/>
    </xf>
    <xf numFmtId="193" fontId="9" fillId="0" borderId="23" xfId="7" applyNumberFormat="1" applyFont="1" applyFill="1" applyBorder="1" applyAlignment="1" applyProtection="1">
      <alignment horizontal="right"/>
    </xf>
    <xf numFmtId="193" fontId="21" fillId="0" borderId="3" xfId="0" applyNumberFormat="1" applyFont="1" applyFill="1" applyBorder="1" applyAlignment="1">
      <alignment horizontal="center"/>
    </xf>
    <xf numFmtId="193" fontId="21" fillId="0" borderId="23" xfId="0" applyNumberFormat="1" applyFont="1" applyFill="1" applyBorder="1" applyAlignment="1">
      <alignment horizontal="center"/>
    </xf>
    <xf numFmtId="193" fontId="20" fillId="36" borderId="3" xfId="0" applyNumberFormat="1" applyFont="1" applyFill="1" applyBorder="1" applyAlignment="1" applyProtection="1">
      <alignment horizontal="right"/>
    </xf>
    <xf numFmtId="193" fontId="20" fillId="0" borderId="23" xfId="0" applyNumberFormat="1" applyFont="1" applyFill="1" applyBorder="1" applyAlignment="1" applyProtection="1">
      <alignment horizontal="right"/>
      <protection locked="0"/>
    </xf>
    <xf numFmtId="193" fontId="20"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0" fillId="0" borderId="3" xfId="0" applyNumberFormat="1" applyFont="1" applyFill="1" applyBorder="1" applyAlignment="1" applyProtection="1">
      <protection locked="0"/>
    </xf>
    <xf numFmtId="193" fontId="9" fillId="36" borderId="23" xfId="7" applyNumberFormat="1" applyFont="1" applyFill="1" applyBorder="1" applyAlignment="1" applyProtection="1"/>
    <xf numFmtId="193" fontId="20" fillId="0" borderId="3" xfId="0" applyNumberFormat="1" applyFont="1" applyFill="1" applyBorder="1" applyAlignment="1" applyProtection="1">
      <alignment horizontal="right" vertical="center"/>
      <protection locked="0"/>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193" fontId="9" fillId="36" borderId="3"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193" fontId="9" fillId="36" borderId="26" xfId="0" applyNumberFormat="1" applyFont="1" applyFill="1" applyBorder="1" applyAlignment="1" applyProtection="1">
      <alignment horizontal="right"/>
    </xf>
    <xf numFmtId="193" fontId="0" fillId="36" borderId="21" xfId="0" applyNumberFormat="1" applyFill="1" applyBorder="1" applyAlignment="1">
      <alignment horizontal="center" vertical="center"/>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25" fillId="0" borderId="35" xfId="0" applyNumberFormat="1" applyFont="1" applyBorder="1" applyAlignment="1">
      <alignment vertical="center"/>
    </xf>
    <xf numFmtId="193" fontId="25" fillId="0" borderId="14" xfId="0" applyNumberFormat="1" applyFont="1" applyBorder="1" applyAlignment="1">
      <alignment vertical="center"/>
    </xf>
    <xf numFmtId="193" fontId="19"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5" fillId="0" borderId="18" xfId="0" applyNumberFormat="1" applyFont="1" applyBorder="1" applyAlignment="1">
      <alignment vertical="center"/>
    </xf>
    <xf numFmtId="193" fontId="19" fillId="0" borderId="15" xfId="0" applyNumberFormat="1" applyFont="1" applyBorder="1" applyAlignment="1">
      <alignment vertical="center"/>
    </xf>
    <xf numFmtId="193" fontId="24" fillId="36" borderId="64" xfId="0" applyNumberFormat="1" applyFont="1" applyFill="1" applyBorder="1" applyAlignment="1">
      <alignment vertical="center"/>
    </xf>
    <xf numFmtId="193" fontId="25" fillId="36" borderId="14"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7"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8" xfId="0" applyNumberFormat="1" applyFont="1" applyFill="1" applyBorder="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193" fontId="4" fillId="0" borderId="8" xfId="0" applyNumberFormat="1" applyFont="1" applyBorder="1" applyAlignment="1"/>
    <xf numFmtId="0" fontId="4" fillId="0" borderId="30" xfId="0" applyFont="1" applyBorder="1" applyAlignment="1">
      <alignment wrapText="1"/>
    </xf>
    <xf numFmtId="193" fontId="4" fillId="0" borderId="8" xfId="0" applyNumberFormat="1" applyFont="1" applyBorder="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9"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167" fontId="4" fillId="0" borderId="23" xfId="0" applyNumberFormat="1" applyFont="1" applyBorder="1" applyAlignment="1"/>
    <xf numFmtId="167" fontId="6" fillId="36" borderId="26" xfId="0" applyNumberFormat="1" applyFont="1" applyFill="1" applyBorder="1" applyAlignment="1">
      <alignment horizontal="center" vertical="center"/>
    </xf>
    <xf numFmtId="0" fontId="7" fillId="0" borderId="20" xfId="0" applyFont="1" applyFill="1" applyBorder="1" applyAlignment="1">
      <alignment vertical="center" wrapText="1"/>
    </xf>
    <xf numFmtId="0" fontId="4" fillId="0" borderId="7" xfId="0" applyFont="1" applyFill="1" applyBorder="1" applyAlignment="1">
      <alignment vertical="center"/>
    </xf>
    <xf numFmtId="0" fontId="4" fillId="0" borderId="107" xfId="0" applyFont="1" applyFill="1" applyBorder="1" applyAlignment="1">
      <alignment vertical="center"/>
    </xf>
    <xf numFmtId="0" fontId="6" fillId="0" borderId="107" xfId="0" applyFont="1" applyFill="1" applyBorder="1" applyAlignment="1">
      <alignment vertical="center"/>
    </xf>
    <xf numFmtId="0" fontId="4" fillId="0" borderId="20" xfId="0" applyFont="1" applyFill="1" applyBorder="1" applyAlignment="1">
      <alignment vertical="center"/>
    </xf>
    <xf numFmtId="0" fontId="4" fillId="0" borderId="102" xfId="0" applyFont="1" applyFill="1" applyBorder="1" applyAlignment="1">
      <alignment vertical="center"/>
    </xf>
    <xf numFmtId="0" fontId="4" fillId="0" borderId="104" xfId="0" applyFont="1" applyFill="1" applyBorder="1" applyAlignment="1">
      <alignment vertical="center"/>
    </xf>
    <xf numFmtId="0" fontId="4" fillId="0" borderId="19"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17" xfId="0" applyFont="1" applyFill="1" applyBorder="1" applyAlignment="1">
      <alignment horizontal="center" vertical="center"/>
    </xf>
    <xf numFmtId="169" fontId="28" fillId="37" borderId="34" xfId="20" applyBorder="1"/>
    <xf numFmtId="169" fontId="28" fillId="37" borderId="118" xfId="20" applyBorder="1"/>
    <xf numFmtId="169" fontId="28" fillId="37" borderId="109" xfId="20" applyBorder="1"/>
    <xf numFmtId="169" fontId="28" fillId="37" borderId="61" xfId="20" applyBorder="1"/>
    <xf numFmtId="0" fontId="4" fillId="3" borderId="71" xfId="0" applyFont="1" applyFill="1" applyBorder="1" applyAlignment="1">
      <alignment horizontal="center" vertical="center"/>
    </xf>
    <xf numFmtId="0" fontId="4" fillId="3" borderId="0" xfId="0" applyFont="1" applyFill="1" applyBorder="1" applyAlignment="1">
      <alignment vertical="center"/>
    </xf>
    <xf numFmtId="0" fontId="4" fillId="0" borderId="77" xfId="0" applyFont="1" applyFill="1" applyBorder="1" applyAlignment="1">
      <alignment horizontal="center" vertical="center"/>
    </xf>
    <xf numFmtId="0" fontId="4" fillId="3" borderId="105" xfId="0" applyFont="1" applyFill="1" applyBorder="1" applyAlignment="1">
      <alignment vertical="center"/>
    </xf>
    <xf numFmtId="0" fontId="14" fillId="3" borderId="119" xfId="0" applyFont="1" applyFill="1" applyBorder="1" applyAlignment="1">
      <alignment horizontal="left"/>
    </xf>
    <xf numFmtId="0" fontId="14" fillId="3" borderId="120" xfId="0" applyFont="1" applyFill="1" applyBorder="1" applyAlignment="1">
      <alignment horizontal="left"/>
    </xf>
    <xf numFmtId="0" fontId="4" fillId="0" borderId="0" xfId="0" applyFont="1"/>
    <xf numFmtId="0" fontId="4" fillId="0" borderId="0" xfId="0" applyFont="1" applyFill="1"/>
    <xf numFmtId="0" fontId="4" fillId="0" borderId="107" xfId="0" applyFont="1" applyFill="1" applyBorder="1" applyAlignment="1">
      <alignment horizontal="center" vertical="center" wrapText="1"/>
    </xf>
    <xf numFmtId="0" fontId="108" fillId="0" borderId="94" xfId="0" applyFont="1" applyFill="1" applyBorder="1" applyAlignment="1">
      <alignment horizontal="right" vertical="center"/>
    </xf>
    <xf numFmtId="0" fontId="4" fillId="0" borderId="121" xfId="0" applyFont="1" applyFill="1" applyBorder="1" applyAlignment="1">
      <alignment horizontal="center" vertical="center" wrapText="1"/>
    </xf>
    <xf numFmtId="0" fontId="6" fillId="3" borderId="122" xfId="0" applyFont="1" applyFill="1" applyBorder="1" applyAlignment="1">
      <alignment vertical="center"/>
    </xf>
    <xf numFmtId="0" fontId="4" fillId="3" borderId="24" xfId="0" applyFont="1" applyFill="1" applyBorder="1" applyAlignment="1">
      <alignment vertical="center"/>
    </xf>
    <xf numFmtId="0" fontId="4" fillId="0" borderId="123" xfId="0" applyFont="1" applyFill="1" applyBorder="1" applyAlignment="1">
      <alignment horizontal="center" vertical="center"/>
    </xf>
    <xf numFmtId="0" fontId="6" fillId="0" borderId="26"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2" xfId="0" applyFont="1" applyFill="1" applyBorder="1" applyAlignment="1">
      <alignment horizontal="center" vertical="center" wrapText="1"/>
    </xf>
    <xf numFmtId="193"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3" xfId="0" applyBorder="1"/>
    <xf numFmtId="0" fontId="0" fillId="0" borderId="123" xfId="0" applyBorder="1" applyAlignment="1">
      <alignment horizontal="center"/>
    </xf>
    <xf numFmtId="0" fontId="4" fillId="0" borderId="106" xfId="0" applyFont="1" applyBorder="1" applyAlignment="1">
      <alignment vertical="center" wrapText="1"/>
    </xf>
    <xf numFmtId="167" fontId="4" fillId="0" borderId="107" xfId="0" applyNumberFormat="1" applyFont="1" applyBorder="1" applyAlignment="1">
      <alignment horizontal="center" vertical="center"/>
    </xf>
    <xf numFmtId="167" fontId="4" fillId="0" borderId="121" xfId="0" applyNumberFormat="1" applyFont="1" applyBorder="1" applyAlignment="1">
      <alignment horizontal="center" vertical="center"/>
    </xf>
    <xf numFmtId="167" fontId="14" fillId="0" borderId="107" xfId="0" applyNumberFormat="1" applyFont="1" applyBorder="1" applyAlignment="1">
      <alignment horizontal="center" vertical="center"/>
    </xf>
    <xf numFmtId="0" fontId="14" fillId="0" borderId="106" xfId="0" applyFont="1" applyBorder="1" applyAlignment="1">
      <alignment vertical="center" wrapText="1"/>
    </xf>
    <xf numFmtId="0" fontId="0" fillId="0" borderId="25" xfId="0" applyBorder="1"/>
    <xf numFmtId="0" fontId="6" fillId="36" borderId="124" xfId="0" applyFont="1" applyFill="1" applyBorder="1" applyAlignment="1">
      <alignment vertical="center" wrapText="1"/>
    </xf>
    <xf numFmtId="167" fontId="6" fillId="36" borderId="27" xfId="0" applyNumberFormat="1" applyFont="1" applyFill="1" applyBorder="1" applyAlignment="1">
      <alignment horizontal="center" vertical="center"/>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3" xfId="0" applyFont="1" applyFill="1" applyBorder="1" applyAlignment="1">
      <alignment horizontal="left" vertical="center" wrapText="1"/>
    </xf>
    <xf numFmtId="0" fontId="6" fillId="36" borderId="107" xfId="0" applyFont="1" applyFill="1" applyBorder="1" applyAlignment="1">
      <alignment horizontal="left" vertical="center" wrapText="1"/>
    </xf>
    <xf numFmtId="0" fontId="4" fillId="0" borderId="123" xfId="0" applyFont="1" applyFill="1" applyBorder="1" applyAlignment="1">
      <alignment horizontal="right" vertical="center" wrapText="1"/>
    </xf>
    <xf numFmtId="0" fontId="4" fillId="0" borderId="107" xfId="0" applyFont="1" applyFill="1" applyBorder="1" applyAlignment="1">
      <alignment horizontal="left" vertical="center" wrapText="1"/>
    </xf>
    <xf numFmtId="0" fontId="111" fillId="0" borderId="123" xfId="0" applyFont="1" applyFill="1" applyBorder="1" applyAlignment="1">
      <alignment horizontal="right" vertical="center" wrapText="1"/>
    </xf>
    <xf numFmtId="0" fontId="111" fillId="0" borderId="107" xfId="0" applyFont="1" applyFill="1" applyBorder="1" applyAlignment="1">
      <alignment horizontal="left" vertical="center" wrapText="1"/>
    </xf>
    <xf numFmtId="0" fontId="6" fillId="0" borderId="12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0" fontId="22" fillId="0" borderId="123" xfId="0" applyFont="1" applyBorder="1" applyAlignment="1">
      <alignment horizontal="center" vertical="center" wrapText="1"/>
    </xf>
    <xf numFmtId="14" fontId="7" fillId="3" borderId="107" xfId="8" quotePrefix="1" applyNumberFormat="1" applyFont="1" applyFill="1" applyBorder="1" applyAlignment="1" applyProtection="1">
      <alignment horizontal="left" vertical="center" wrapText="1" indent="2"/>
      <protection locked="0"/>
    </xf>
    <xf numFmtId="14" fontId="7" fillId="3" borderId="107" xfId="8" quotePrefix="1" applyNumberFormat="1" applyFont="1" applyFill="1" applyBorder="1" applyAlignment="1" applyProtection="1">
      <alignment horizontal="left" vertical="center" wrapText="1" indent="3"/>
      <protection locked="0"/>
    </xf>
    <xf numFmtId="0" fontId="11" fillId="0" borderId="107" xfId="17" applyFill="1" applyBorder="1" applyAlignment="1" applyProtection="1"/>
    <xf numFmtId="49" fontId="111" fillId="0" borderId="123" xfId="0" applyNumberFormat="1" applyFont="1" applyFill="1" applyBorder="1" applyAlignment="1">
      <alignment horizontal="right" vertical="center" wrapText="1"/>
    </xf>
    <xf numFmtId="0" fontId="7" fillId="3" borderId="107" xfId="20960" applyFont="1" applyFill="1" applyBorder="1" applyAlignment="1" applyProtection="1"/>
    <xf numFmtId="0" fontId="105" fillId="0" borderId="107" xfId="20960" applyFont="1" applyFill="1" applyBorder="1" applyAlignment="1" applyProtection="1">
      <alignment horizontal="center" vertical="center"/>
    </xf>
    <xf numFmtId="0" fontId="4" fillId="0" borderId="107" xfId="0" applyFont="1" applyBorder="1"/>
    <xf numFmtId="0" fontId="11" fillId="0" borderId="107" xfId="17" applyFill="1" applyBorder="1" applyAlignment="1" applyProtection="1">
      <alignment horizontal="left" vertical="center" wrapText="1"/>
    </xf>
    <xf numFmtId="49" fontId="111" fillId="0" borderId="107" xfId="0" applyNumberFormat="1" applyFont="1" applyFill="1" applyBorder="1" applyAlignment="1">
      <alignment horizontal="right" vertical="center" wrapText="1"/>
    </xf>
    <xf numFmtId="0" fontId="11" fillId="0" borderId="107" xfId="17" applyFill="1" applyBorder="1" applyAlignment="1" applyProtection="1">
      <alignment horizontal="left" vertical="center"/>
    </xf>
    <xf numFmtId="0" fontId="11" fillId="0" borderId="107" xfId="17" applyBorder="1" applyAlignment="1" applyProtection="1"/>
    <xf numFmtId="0" fontId="4" fillId="0" borderId="107" xfId="0" applyFont="1" applyFill="1" applyBorder="1"/>
    <xf numFmtId="0" fontId="22" fillId="0" borderId="123" xfId="0" applyFont="1" applyFill="1" applyBorder="1" applyAlignment="1">
      <alignment horizontal="center" vertical="center" wrapText="1"/>
    </xf>
    <xf numFmtId="0" fontId="114" fillId="79" borderId="108" xfId="21412" applyFont="1" applyFill="1" applyBorder="1" applyAlignment="1" applyProtection="1">
      <alignment vertical="center" wrapText="1"/>
      <protection locked="0"/>
    </xf>
    <xf numFmtId="0" fontId="115" fillId="70" borderId="102" xfId="21412" applyFont="1" applyFill="1" applyBorder="1" applyAlignment="1" applyProtection="1">
      <alignment horizontal="center" vertical="center"/>
      <protection locked="0"/>
    </xf>
    <xf numFmtId="0" fontId="114"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vertical="center"/>
      <protection locked="0"/>
    </xf>
    <xf numFmtId="0" fontId="116" fillId="70" borderId="102" xfId="21412" applyFont="1" applyFill="1" applyBorder="1" applyAlignment="1" applyProtection="1">
      <alignment horizontal="center" vertical="center"/>
      <protection locked="0"/>
    </xf>
    <xf numFmtId="0" fontId="116" fillId="3" borderId="102" xfId="21412" applyFont="1" applyFill="1" applyBorder="1" applyAlignment="1" applyProtection="1">
      <alignment horizontal="center" vertical="center"/>
      <protection locked="0"/>
    </xf>
    <xf numFmtId="0" fontId="116" fillId="0" borderId="102" xfId="21412" applyFont="1" applyFill="1" applyBorder="1" applyAlignment="1" applyProtection="1">
      <alignment horizontal="center" vertical="center"/>
      <protection locked="0"/>
    </xf>
    <xf numFmtId="0" fontId="117"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horizontal="center" vertical="center"/>
      <protection locked="0"/>
    </xf>
    <xf numFmtId="0" fontId="64" fillId="79" borderId="108" xfId="21412" applyFont="1" applyFill="1" applyBorder="1" applyAlignment="1" applyProtection="1">
      <alignment vertical="center"/>
      <protection locked="0"/>
    </xf>
    <xf numFmtId="0" fontId="116" fillId="70" borderId="107" xfId="21412" applyFont="1" applyFill="1" applyBorder="1" applyAlignment="1" applyProtection="1">
      <alignment horizontal="center" vertical="center"/>
      <protection locked="0"/>
    </xf>
    <xf numFmtId="0" fontId="38" fillId="70" borderId="107" xfId="21412" applyFont="1" applyFill="1" applyBorder="1" applyAlignment="1" applyProtection="1">
      <alignment horizontal="center" vertical="center"/>
      <protection locked="0"/>
    </xf>
    <xf numFmtId="0" fontId="64" fillId="79" borderId="106" xfId="21412" applyFont="1" applyFill="1" applyBorder="1" applyAlignment="1" applyProtection="1">
      <alignment vertical="center"/>
      <protection locked="0"/>
    </xf>
    <xf numFmtId="0" fontId="115" fillId="0" borderId="106" xfId="21412" applyFont="1" applyFill="1" applyBorder="1" applyAlignment="1" applyProtection="1">
      <alignment horizontal="left" vertical="center" wrapText="1"/>
      <protection locked="0"/>
    </xf>
    <xf numFmtId="0" fontId="114" fillId="80" borderId="106" xfId="21412" applyFont="1" applyFill="1" applyBorder="1" applyAlignment="1" applyProtection="1">
      <alignment vertical="top" wrapText="1"/>
      <protection locked="0"/>
    </xf>
    <xf numFmtId="0" fontId="115" fillId="70" borderId="106" xfId="21412" applyFont="1" applyFill="1" applyBorder="1" applyAlignment="1" applyProtection="1">
      <alignment vertical="center" wrapText="1"/>
      <protection locked="0"/>
    </xf>
    <xf numFmtId="0" fontId="115" fillId="70" borderId="106" xfId="21412" applyFont="1" applyFill="1" applyBorder="1" applyAlignment="1" applyProtection="1">
      <alignment horizontal="left" vertical="center" wrapText="1"/>
      <protection locked="0"/>
    </xf>
    <xf numFmtId="0" fontId="115" fillId="0" borderId="106" xfId="21412" applyFont="1" applyFill="1" applyBorder="1" applyAlignment="1" applyProtection="1">
      <alignment vertical="center" wrapText="1"/>
      <protection locked="0"/>
    </xf>
    <xf numFmtId="0" fontId="115" fillId="3" borderId="106" xfId="21412" applyFont="1" applyFill="1" applyBorder="1" applyAlignment="1" applyProtection="1">
      <alignment horizontal="left" vertical="center" wrapText="1"/>
      <protection locked="0"/>
    </xf>
    <xf numFmtId="0" fontId="114" fillId="80" borderId="106" xfId="21412" applyFont="1" applyFill="1" applyBorder="1" applyAlignment="1" applyProtection="1">
      <alignment vertical="center" wrapText="1"/>
      <protection locked="0"/>
    </xf>
    <xf numFmtId="1" fontId="6" fillId="36" borderId="121" xfId="0" applyNumberFormat="1" applyFont="1" applyFill="1" applyBorder="1" applyAlignment="1">
      <alignment horizontal="center" vertical="center" wrapText="1"/>
    </xf>
    <xf numFmtId="10" fontId="6" fillId="36" borderId="107" xfId="0" applyNumberFormat="1" applyFont="1" applyFill="1" applyBorder="1" applyAlignment="1">
      <alignment horizontal="center" vertical="center" wrapText="1"/>
    </xf>
    <xf numFmtId="43" fontId="7" fillId="0" borderId="0" xfId="7" applyFont="1"/>
    <xf numFmtId="0" fontId="109" fillId="0" borderId="0" xfId="0" applyFont="1" applyAlignment="1">
      <alignment wrapText="1"/>
    </xf>
    <xf numFmtId="0" fontId="10" fillId="0" borderId="30" xfId="0" applyFont="1" applyBorder="1" applyAlignment="1">
      <alignment horizontal="center" wrapText="1"/>
    </xf>
    <xf numFmtId="0" fontId="10" fillId="0" borderId="8" xfId="0" applyFont="1" applyBorder="1" applyAlignment="1">
      <alignment horizontal="center" vertical="center" wrapText="1"/>
    </xf>
    <xf numFmtId="0" fontId="7" fillId="0" borderId="107" xfId="0" applyFont="1" applyFill="1" applyBorder="1" applyAlignment="1">
      <alignment vertical="center" wrapText="1"/>
    </xf>
    <xf numFmtId="0" fontId="4" fillId="0" borderId="107" xfId="0" applyFont="1" applyBorder="1" applyAlignment="1">
      <alignment vertical="center" wrapText="1"/>
    </xf>
    <xf numFmtId="0" fontId="4" fillId="0" borderId="107" xfId="0" applyFont="1" applyFill="1" applyBorder="1" applyAlignment="1">
      <alignment horizontal="left" vertical="center" wrapText="1" indent="2"/>
    </xf>
    <xf numFmtId="0" fontId="4" fillId="0" borderId="107" xfId="0" applyFont="1" applyFill="1" applyBorder="1" applyAlignment="1">
      <alignment vertical="center" wrapText="1"/>
    </xf>
    <xf numFmtId="0" fontId="6" fillId="0" borderId="26" xfId="0" applyFont="1" applyBorder="1" applyAlignment="1">
      <alignment vertical="center" wrapText="1"/>
    </xf>
    <xf numFmtId="0" fontId="4" fillId="0" borderId="121" xfId="0" applyFont="1" applyBorder="1" applyAlignment="1"/>
    <xf numFmtId="0" fontId="4" fillId="0" borderId="27" xfId="0" applyFont="1" applyBorder="1" applyAlignment="1"/>
    <xf numFmtId="0" fontId="9" fillId="0" borderId="121" xfId="0" applyFont="1" applyBorder="1" applyAlignment="1"/>
    <xf numFmtId="0" fontId="9" fillId="0" borderId="121" xfId="0" applyFont="1" applyBorder="1" applyAlignment="1">
      <alignment wrapText="1"/>
    </xf>
    <xf numFmtId="0" fontId="10" fillId="0" borderId="21" xfId="0" applyFont="1" applyBorder="1" applyAlignment="1">
      <alignment horizontal="center"/>
    </xf>
    <xf numFmtId="0" fontId="10" fillId="0" borderId="121" xfId="0" applyFont="1" applyBorder="1" applyAlignment="1">
      <alignment horizontal="center" vertical="center" wrapText="1"/>
    </xf>
    <xf numFmtId="0" fontId="15" fillId="0" borderId="107" xfId="0" applyFont="1" applyFill="1" applyBorder="1" applyAlignment="1">
      <alignment horizontal="center" vertical="center" wrapText="1"/>
    </xf>
    <xf numFmtId="0" fontId="16" fillId="0" borderId="107" xfId="0" applyFont="1" applyFill="1" applyBorder="1" applyAlignment="1">
      <alignment horizontal="left" vertical="center" wrapText="1"/>
    </xf>
    <xf numFmtId="0" fontId="7" fillId="0" borderId="107" xfId="0" applyFont="1" applyBorder="1" applyAlignment="1">
      <alignment vertical="center" wrapText="1"/>
    </xf>
    <xf numFmtId="0" fontId="9" fillId="2" borderId="107" xfId="0" applyFont="1" applyFill="1" applyBorder="1" applyAlignment="1">
      <alignment vertical="center"/>
    </xf>
    <xf numFmtId="193" fontId="9" fillId="2" borderId="107" xfId="0" applyNumberFormat="1" applyFont="1" applyFill="1" applyBorder="1" applyAlignment="1" applyProtection="1">
      <alignment vertical="center"/>
      <protection locked="0"/>
    </xf>
    <xf numFmtId="14" fontId="4" fillId="0" borderId="0" xfId="0" applyNumberFormat="1" applyFont="1"/>
    <xf numFmtId="0" fontId="6" fillId="0" borderId="0" xfId="0" applyFont="1" applyAlignment="1">
      <alignment horizontal="center" wrapText="1"/>
    </xf>
    <xf numFmtId="0" fontId="4" fillId="3" borderId="60" xfId="0" applyFont="1" applyFill="1" applyBorder="1"/>
    <xf numFmtId="0" fontId="4" fillId="3" borderId="126" xfId="0" applyFont="1" applyFill="1" applyBorder="1" applyAlignment="1">
      <alignment wrapText="1"/>
    </xf>
    <xf numFmtId="0" fontId="4" fillId="3" borderId="127" xfId="0" applyFont="1" applyFill="1" applyBorder="1"/>
    <xf numFmtId="0" fontId="6" fillId="3" borderId="11" xfId="0" applyFont="1" applyFill="1" applyBorder="1" applyAlignment="1">
      <alignment horizontal="center" wrapText="1"/>
    </xf>
    <xf numFmtId="0" fontId="4" fillId="0" borderId="107" xfId="0" applyFont="1" applyFill="1" applyBorder="1" applyAlignment="1">
      <alignment horizontal="center"/>
    </xf>
    <xf numFmtId="0" fontId="4" fillId="0" borderId="107" xfId="0" applyFont="1" applyBorder="1" applyAlignment="1">
      <alignment horizontal="center"/>
    </xf>
    <xf numFmtId="0" fontId="4" fillId="3" borderId="7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100" xfId="0" applyFont="1" applyFill="1" applyBorder="1" applyAlignment="1">
      <alignment horizontal="center" vertical="center" wrapText="1"/>
    </xf>
    <xf numFmtId="0" fontId="4" fillId="0" borderId="123" xfId="0" applyFont="1" applyBorder="1"/>
    <xf numFmtId="0" fontId="4" fillId="0" borderId="107" xfId="0" applyFont="1" applyBorder="1" applyAlignment="1">
      <alignment wrapText="1"/>
    </xf>
    <xf numFmtId="164" fontId="4" fillId="0" borderId="107" xfId="7" applyNumberFormat="1" applyFont="1" applyBorder="1"/>
    <xf numFmtId="164" fontId="4" fillId="0" borderId="121" xfId="7" applyNumberFormat="1" applyFont="1" applyBorder="1"/>
    <xf numFmtId="0" fontId="14" fillId="0" borderId="107" xfId="0" applyFont="1" applyBorder="1" applyAlignment="1">
      <alignment horizontal="left" wrapText="1" indent="2"/>
    </xf>
    <xf numFmtId="169" fontId="28" fillId="37" borderId="107" xfId="20" applyBorder="1"/>
    <xf numFmtId="164" fontId="4" fillId="0" borderId="107" xfId="7" applyNumberFormat="1" applyFont="1" applyBorder="1" applyAlignment="1">
      <alignment vertical="center"/>
    </xf>
    <xf numFmtId="0" fontId="6" fillId="0" borderId="123" xfId="0" applyFont="1" applyBorder="1"/>
    <xf numFmtId="0" fontId="6" fillId="0" borderId="107" xfId="0" applyFont="1" applyBorder="1" applyAlignment="1">
      <alignment wrapText="1"/>
    </xf>
    <xf numFmtId="164" fontId="6" fillId="0" borderId="121" xfId="7" applyNumberFormat="1" applyFont="1" applyBorder="1"/>
    <xf numFmtId="0" fontId="3" fillId="3" borderId="7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100" xfId="7" applyNumberFormat="1" applyFont="1" applyFill="1" applyBorder="1"/>
    <xf numFmtId="164" fontId="4" fillId="0" borderId="107" xfId="7" applyNumberFormat="1" applyFont="1" applyFill="1" applyBorder="1"/>
    <xf numFmtId="164" fontId="4" fillId="0" borderId="107" xfId="7" applyNumberFormat="1" applyFont="1" applyFill="1" applyBorder="1" applyAlignment="1">
      <alignment vertical="center"/>
    </xf>
    <xf numFmtId="0" fontId="14" fillId="0" borderId="10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100" xfId="0" applyFont="1" applyFill="1" applyBorder="1"/>
    <xf numFmtId="0" fontId="6" fillId="0" borderId="25" xfId="0" applyFont="1" applyBorder="1"/>
    <xf numFmtId="0" fontId="6" fillId="0" borderId="26" xfId="0" applyFont="1" applyBorder="1" applyAlignment="1">
      <alignment wrapText="1"/>
    </xf>
    <xf numFmtId="169" fontId="28" fillId="37" borderId="124" xfId="20" applyBorder="1"/>
    <xf numFmtId="0" fontId="9" fillId="2" borderId="102" xfId="0" applyFont="1" applyFill="1" applyBorder="1" applyAlignment="1">
      <alignment vertical="center"/>
    </xf>
    <xf numFmtId="0" fontId="9" fillId="0" borderId="107" xfId="0" applyFont="1" applyFill="1" applyBorder="1" applyAlignment="1">
      <alignment horizontal="left" vertical="center" wrapText="1"/>
    </xf>
    <xf numFmtId="0" fontId="6" fillId="3" borderId="0" xfId="0" applyFont="1" applyFill="1" applyBorder="1" applyAlignment="1">
      <alignment horizontal="center"/>
    </xf>
    <xf numFmtId="0" fontId="108" fillId="0" borderId="94" xfId="0" applyFont="1" applyFill="1" applyBorder="1" applyAlignment="1">
      <alignment horizontal="left" vertical="center"/>
    </xf>
    <xf numFmtId="0" fontId="108" fillId="0" borderId="92" xfId="0" applyFont="1" applyFill="1" applyBorder="1" applyAlignment="1">
      <alignment vertical="center" wrapText="1"/>
    </xf>
    <xf numFmtId="0" fontId="108" fillId="0" borderId="92" xfId="0" applyFont="1" applyFill="1" applyBorder="1" applyAlignment="1">
      <alignment horizontal="left" vertical="center" wrapText="1"/>
    </xf>
    <xf numFmtId="0" fontId="118" fillId="0" borderId="0" xfId="11" applyFont="1" applyFill="1" applyBorder="1" applyProtection="1"/>
    <xf numFmtId="0" fontId="119" fillId="0" borderId="0" xfId="0" applyFont="1"/>
    <xf numFmtId="0" fontId="118" fillId="0" borderId="0" xfId="11" applyFont="1" applyFill="1" applyBorder="1" applyAlignment="1" applyProtection="1"/>
    <xf numFmtId="0" fontId="120" fillId="0" borderId="0" xfId="11" applyFont="1" applyFill="1" applyBorder="1" applyAlignment="1" applyProtection="1"/>
    <xf numFmtId="14" fontId="119" fillId="0" borderId="0" xfId="0" applyNumberFormat="1" applyFont="1"/>
    <xf numFmtId="0" fontId="122" fillId="0" borderId="107" xfId="0" applyFont="1" applyBorder="1" applyAlignment="1">
      <alignment horizontal="center" vertical="center" wrapText="1"/>
    </xf>
    <xf numFmtId="0" fontId="123" fillId="3" borderId="107" xfId="13" applyFont="1" applyFill="1" applyBorder="1" applyAlignment="1" applyProtection="1">
      <alignment horizontal="left" vertical="center" wrapText="1"/>
      <protection locked="0"/>
    </xf>
    <xf numFmtId="0" fontId="122" fillId="0" borderId="107" xfId="0" applyFont="1" applyBorder="1"/>
    <xf numFmtId="0" fontId="123" fillId="0" borderId="107" xfId="13" applyFont="1" applyFill="1" applyBorder="1" applyAlignment="1" applyProtection="1">
      <alignment horizontal="left" vertical="center" wrapText="1"/>
      <protection locked="0"/>
    </xf>
    <xf numFmtId="0" fontId="119" fillId="0" borderId="0" xfId="0" applyFont="1" applyAlignment="1">
      <alignment wrapText="1"/>
    </xf>
    <xf numFmtId="0" fontId="119" fillId="0" borderId="107" xfId="0" applyFont="1" applyBorder="1" applyAlignment="1">
      <alignment horizontal="center" vertical="center"/>
    </xf>
    <xf numFmtId="0" fontId="119" fillId="0" borderId="107" xfId="0" applyFont="1" applyBorder="1" applyAlignment="1">
      <alignment horizontal="center" vertical="center" wrapText="1"/>
    </xf>
    <xf numFmtId="0" fontId="119" fillId="0" borderId="107" xfId="0" applyFont="1" applyBorder="1"/>
    <xf numFmtId="0" fontId="119" fillId="0" borderId="107" xfId="0" applyFont="1" applyFill="1" applyBorder="1"/>
    <xf numFmtId="0" fontId="122" fillId="0" borderId="0" xfId="0" applyFont="1"/>
    <xf numFmtId="0" fontId="119" fillId="0" borderId="0" xfId="0" applyFont="1" applyFill="1"/>
    <xf numFmtId="0" fontId="118" fillId="0" borderId="107" xfId="0" applyNumberFormat="1" applyFont="1" applyFill="1" applyBorder="1" applyAlignment="1">
      <alignment horizontal="left" vertical="center" wrapText="1"/>
    </xf>
    <xf numFmtId="0" fontId="119" fillId="0" borderId="0" xfId="0" applyFont="1" applyBorder="1"/>
    <xf numFmtId="0" fontId="122" fillId="0" borderId="107" xfId="0" applyFont="1" applyFill="1" applyBorder="1"/>
    <xf numFmtId="0" fontId="119" fillId="0" borderId="0" xfId="0" applyFont="1" applyBorder="1" applyAlignment="1">
      <alignment horizontal="left"/>
    </xf>
    <xf numFmtId="0" fontId="122" fillId="0" borderId="0" xfId="0" applyFont="1" applyBorder="1"/>
    <xf numFmtId="0" fontId="119" fillId="0" borderId="0" xfId="0" applyFont="1" applyFill="1" applyBorder="1"/>
    <xf numFmtId="0" fontId="122" fillId="0" borderId="107" xfId="0" applyFont="1" applyFill="1" applyBorder="1" applyAlignment="1">
      <alignment horizontal="center" vertical="center" wrapText="1"/>
    </xf>
    <xf numFmtId="0" fontId="121" fillId="0" borderId="107" xfId="0" applyFont="1" applyFill="1" applyBorder="1" applyAlignment="1">
      <alignment horizontal="left" indent="1"/>
    </xf>
    <xf numFmtId="0" fontId="121" fillId="0" borderId="107" xfId="0" applyFont="1" applyFill="1" applyBorder="1" applyAlignment="1">
      <alignment horizontal="left" wrapText="1" indent="1"/>
    </xf>
    <xf numFmtId="0" fontId="118" fillId="0" borderId="107" xfId="0" applyFont="1" applyFill="1" applyBorder="1" applyAlignment="1">
      <alignment horizontal="left" indent="1"/>
    </xf>
    <xf numFmtId="0" fontId="118" fillId="0" borderId="107" xfId="0" applyNumberFormat="1" applyFont="1" applyFill="1" applyBorder="1" applyAlignment="1">
      <alignment horizontal="left" indent="1"/>
    </xf>
    <xf numFmtId="0" fontId="118" fillId="0" borderId="107" xfId="0" applyFont="1" applyFill="1" applyBorder="1" applyAlignment="1">
      <alignment horizontal="left" wrapText="1" indent="2"/>
    </xf>
    <xf numFmtId="0" fontId="121" fillId="0" borderId="107" xfId="0" applyFont="1" applyFill="1" applyBorder="1" applyAlignment="1">
      <alignment horizontal="left" vertical="center" indent="1"/>
    </xf>
    <xf numFmtId="0" fontId="119" fillId="81" borderId="107" xfId="0" applyFont="1" applyFill="1" applyBorder="1"/>
    <xf numFmtId="0" fontId="119" fillId="0" borderId="107" xfId="0" applyFont="1" applyFill="1" applyBorder="1" applyAlignment="1">
      <alignment horizontal="left" wrapText="1"/>
    </xf>
    <xf numFmtId="0" fontId="119" fillId="0" borderId="107" xfId="0" applyFont="1" applyFill="1" applyBorder="1" applyAlignment="1">
      <alignment horizontal="left" wrapText="1" indent="2"/>
    </xf>
    <xf numFmtId="0" fontId="122" fillId="0" borderId="7" xfId="0" applyFont="1" applyBorder="1"/>
    <xf numFmtId="0" fontId="122" fillId="81" borderId="107" xfId="0" applyFont="1" applyFill="1" applyBorder="1"/>
    <xf numFmtId="0" fontId="119" fillId="0" borderId="0" xfId="0" applyFont="1" applyBorder="1" applyAlignment="1">
      <alignment horizontal="center" vertical="center"/>
    </xf>
    <xf numFmtId="0" fontId="119" fillId="0" borderId="0" xfId="0" applyFont="1" applyFill="1" applyBorder="1" applyAlignment="1">
      <alignment horizontal="center" vertical="center" wrapText="1"/>
    </xf>
    <xf numFmtId="0" fontId="119" fillId="0" borderId="0" xfId="0" applyFont="1" applyBorder="1" applyAlignment="1">
      <alignment horizontal="center" vertical="center" wrapText="1"/>
    </xf>
    <xf numFmtId="0" fontId="119" fillId="0" borderId="7" xfId="0" applyFont="1" applyBorder="1" applyAlignment="1">
      <alignment wrapText="1"/>
    </xf>
    <xf numFmtId="0" fontId="119" fillId="0" borderId="7" xfId="0" applyFont="1" applyBorder="1" applyAlignment="1">
      <alignment horizontal="center" vertical="center" wrapText="1"/>
    </xf>
    <xf numFmtId="49" fontId="119" fillId="0" borderId="107" xfId="0" applyNumberFormat="1" applyFont="1" applyBorder="1" applyAlignment="1">
      <alignment horizontal="center" vertical="center" wrapText="1"/>
    </xf>
    <xf numFmtId="0" fontId="119" fillId="0" borderId="107" xfId="0" applyFont="1" applyBorder="1" applyAlignment="1">
      <alignment horizontal="center"/>
    </xf>
    <xf numFmtId="0" fontId="119" fillId="0" borderId="107" xfId="0" applyFont="1" applyBorder="1" applyAlignment="1">
      <alignment horizontal="left" indent="1"/>
    </xf>
    <xf numFmtId="0" fontId="119" fillId="0" borderId="107" xfId="0" applyFont="1" applyBorder="1" applyAlignment="1">
      <alignment horizontal="left" indent="2"/>
    </xf>
    <xf numFmtId="49" fontId="119" fillId="0" borderId="107" xfId="0" applyNumberFormat="1" applyFont="1" applyFill="1" applyBorder="1" applyAlignment="1">
      <alignment horizontal="left" indent="3"/>
    </xf>
    <xf numFmtId="49" fontId="119" fillId="0" borderId="107" xfId="0" applyNumberFormat="1" applyFont="1" applyFill="1" applyBorder="1" applyAlignment="1">
      <alignment horizontal="left" indent="1"/>
    </xf>
    <xf numFmtId="49" fontId="119" fillId="0" borderId="107" xfId="0" applyNumberFormat="1" applyFont="1" applyFill="1" applyBorder="1" applyAlignment="1">
      <alignment horizontal="left" vertical="top" wrapText="1" indent="2"/>
    </xf>
    <xf numFmtId="49" fontId="119" fillId="0" borderId="107" xfId="0" applyNumberFormat="1" applyFont="1" applyFill="1" applyBorder="1" applyAlignment="1">
      <alignment horizontal="left" wrapText="1" indent="3"/>
    </xf>
    <xf numFmtId="49" fontId="119" fillId="0" borderId="107" xfId="0" applyNumberFormat="1" applyFont="1" applyFill="1" applyBorder="1" applyAlignment="1">
      <alignment horizontal="left" wrapText="1" indent="2"/>
    </xf>
    <xf numFmtId="0" fontId="121" fillId="0" borderId="137" xfId="0" applyNumberFormat="1" applyFont="1" applyFill="1" applyBorder="1" applyAlignment="1">
      <alignment horizontal="left" vertical="center" wrapText="1"/>
    </xf>
    <xf numFmtId="0" fontId="119" fillId="0" borderId="102"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21" fillId="0" borderId="107" xfId="0" applyNumberFormat="1" applyFont="1" applyFill="1" applyBorder="1" applyAlignment="1">
      <alignment horizontal="left" vertical="center" wrapText="1"/>
    </xf>
    <xf numFmtId="0" fontId="119" fillId="0" borderId="0" xfId="0" applyFont="1" applyAlignment="1">
      <alignment horizontal="center" vertical="center"/>
    </xf>
    <xf numFmtId="0" fontId="127" fillId="0" borderId="0" xfId="0" applyFont="1"/>
    <xf numFmtId="0" fontId="127" fillId="0" borderId="0" xfId="0" applyFont="1" applyAlignment="1">
      <alignment horizontal="center" vertical="center"/>
    </xf>
    <xf numFmtId="0" fontId="119" fillId="0" borderId="107" xfId="0" applyFont="1" applyFill="1" applyBorder="1" applyAlignment="1">
      <alignment horizontal="left" indent="1"/>
    </xf>
    <xf numFmtId="49" fontId="108" fillId="0" borderId="107" xfId="0" applyNumberFormat="1" applyFont="1" applyFill="1" applyBorder="1" applyAlignment="1">
      <alignment horizontal="right" vertical="center"/>
    </xf>
    <xf numFmtId="0" fontId="108" fillId="3" borderId="107" xfId="5" applyNumberFormat="1" applyFont="1" applyFill="1" applyBorder="1" applyAlignment="1" applyProtection="1">
      <alignment horizontal="right" vertical="center"/>
      <protection locked="0"/>
    </xf>
    <xf numFmtId="0" fontId="108" fillId="0" borderId="107" xfId="0" applyNumberFormat="1" applyFont="1" applyFill="1" applyBorder="1" applyAlignment="1">
      <alignment vertical="center" wrapText="1"/>
    </xf>
    <xf numFmtId="0" fontId="128" fillId="0" borderId="107" xfId="0" applyNumberFormat="1" applyFont="1" applyFill="1" applyBorder="1" applyAlignment="1">
      <alignment horizontal="left" vertical="center" wrapText="1"/>
    </xf>
    <xf numFmtId="0" fontId="108" fillId="0" borderId="107" xfId="0" applyNumberFormat="1" applyFont="1" applyFill="1" applyBorder="1" applyAlignment="1">
      <alignment vertical="center"/>
    </xf>
    <xf numFmtId="0" fontId="128" fillId="0" borderId="107" xfId="0" applyNumberFormat="1" applyFont="1" applyFill="1" applyBorder="1" applyAlignment="1">
      <alignment vertical="center" wrapText="1"/>
    </xf>
    <xf numFmtId="2" fontId="108" fillId="3" borderId="107" xfId="5" applyNumberFormat="1" applyFont="1" applyFill="1" applyBorder="1" applyAlignment="1" applyProtection="1">
      <alignment horizontal="right" vertical="center"/>
      <protection locked="0"/>
    </xf>
    <xf numFmtId="0" fontId="108" fillId="0" borderId="107" xfId="0" applyNumberFormat="1" applyFont="1" applyFill="1" applyBorder="1" applyAlignment="1">
      <alignment horizontal="left" vertical="center" wrapText="1"/>
    </xf>
    <xf numFmtId="0" fontId="108" fillId="0" borderId="107" xfId="0" applyNumberFormat="1" applyFont="1" applyFill="1" applyBorder="1" applyAlignment="1">
      <alignment horizontal="right" vertical="center"/>
    </xf>
    <xf numFmtId="0" fontId="129" fillId="0" borderId="0" xfId="0" applyFont="1" applyFill="1" applyBorder="1" applyAlignment="1"/>
    <xf numFmtId="0" fontId="108" fillId="0" borderId="107" xfId="12672" applyFont="1" applyFill="1" applyBorder="1" applyAlignment="1">
      <alignment horizontal="left" vertical="center" wrapText="1"/>
    </xf>
    <xf numFmtId="0" fontId="108" fillId="0" borderId="102" xfId="0" applyNumberFormat="1" applyFont="1" applyFill="1" applyBorder="1" applyAlignment="1">
      <alignment horizontal="left" vertical="top" wrapText="1"/>
    </xf>
    <xf numFmtId="0" fontId="130" fillId="0" borderId="107" xfId="0" applyFont="1" applyBorder="1"/>
    <xf numFmtId="0" fontId="128" fillId="0" borderId="107" xfId="0" applyFont="1" applyBorder="1" applyAlignment="1">
      <alignment horizontal="left" vertical="top" wrapText="1"/>
    </xf>
    <xf numFmtId="0" fontId="128" fillId="0" borderId="107" xfId="0" applyFont="1" applyBorder="1"/>
    <xf numFmtId="0" fontId="128" fillId="0" borderId="107" xfId="0" applyFont="1" applyBorder="1" applyAlignment="1">
      <alignment horizontal="left" wrapText="1" indent="2"/>
    </xf>
    <xf numFmtId="0" fontId="108" fillId="0" borderId="107" xfId="12672" applyFont="1" applyFill="1" applyBorder="1" applyAlignment="1">
      <alignment horizontal="left" vertical="center" wrapText="1" indent="2"/>
    </xf>
    <xf numFmtId="0" fontId="128" fillId="0" borderId="107" xfId="0" applyFont="1" applyBorder="1" applyAlignment="1">
      <alignment horizontal="left" vertical="top" wrapText="1" indent="2"/>
    </xf>
    <xf numFmtId="0" fontId="130" fillId="0" borderId="7" xfId="0" applyFont="1" applyBorder="1"/>
    <xf numFmtId="0" fontId="128" fillId="0" borderId="107" xfId="0" applyFont="1" applyFill="1" applyBorder="1" applyAlignment="1">
      <alignment horizontal="left" wrapText="1" indent="2"/>
    </xf>
    <xf numFmtId="0" fontId="128" fillId="0" borderId="107" xfId="0" applyFont="1" applyBorder="1" applyAlignment="1">
      <alignment horizontal="left" indent="1"/>
    </xf>
    <xf numFmtId="0" fontId="128" fillId="0" borderId="107" xfId="0" applyFont="1" applyBorder="1" applyAlignment="1">
      <alignment horizontal="left" indent="2"/>
    </xf>
    <xf numFmtId="49" fontId="128" fillId="0" borderId="107" xfId="0" applyNumberFormat="1" applyFont="1" applyFill="1" applyBorder="1" applyAlignment="1">
      <alignment horizontal="left" indent="3"/>
    </xf>
    <xf numFmtId="49" fontId="128" fillId="0" borderId="107" xfId="0" applyNumberFormat="1" applyFont="1" applyFill="1" applyBorder="1" applyAlignment="1">
      <alignment horizontal="left" vertical="center" indent="1"/>
    </xf>
    <xf numFmtId="0" fontId="108" fillId="0" borderId="107" xfId="0" applyFont="1" applyFill="1" applyBorder="1" applyAlignment="1">
      <alignment vertical="center" wrapText="1"/>
    </xf>
    <xf numFmtId="49" fontId="128" fillId="0" borderId="107" xfId="0" applyNumberFormat="1" applyFont="1" applyFill="1" applyBorder="1" applyAlignment="1">
      <alignment horizontal="left" vertical="top" wrapText="1" indent="2"/>
    </xf>
    <xf numFmtId="49" fontId="128" fillId="0" borderId="107" xfId="0" applyNumberFormat="1" applyFont="1" applyFill="1" applyBorder="1" applyAlignment="1">
      <alignment horizontal="left" vertical="top" wrapText="1"/>
    </xf>
    <xf numFmtId="49" fontId="128" fillId="0" borderId="107" xfId="0" applyNumberFormat="1" applyFont="1" applyFill="1" applyBorder="1" applyAlignment="1">
      <alignment horizontal="left" wrapText="1" indent="3"/>
    </xf>
    <xf numFmtId="49" fontId="128" fillId="0" borderId="107" xfId="0" applyNumberFormat="1" applyFont="1" applyFill="1" applyBorder="1" applyAlignment="1">
      <alignment horizontal="left" wrapText="1" indent="2"/>
    </xf>
    <xf numFmtId="49" fontId="128" fillId="0" borderId="107" xfId="0" applyNumberFormat="1" applyFont="1" applyFill="1" applyBorder="1" applyAlignment="1">
      <alignment vertical="top" wrapText="1"/>
    </xf>
    <xf numFmtId="0" fontId="11" fillId="0" borderId="107" xfId="17" applyFill="1" applyBorder="1" applyAlignment="1" applyProtection="1">
      <alignment wrapText="1"/>
    </xf>
    <xf numFmtId="49" fontId="128" fillId="0" borderId="107" xfId="0" applyNumberFormat="1" applyFont="1" applyFill="1" applyBorder="1" applyAlignment="1">
      <alignment horizontal="left" vertical="center" wrapText="1" indent="3"/>
    </xf>
    <xf numFmtId="49" fontId="119" fillId="0" borderId="107" xfId="0" applyNumberFormat="1" applyFont="1" applyFill="1" applyBorder="1" applyAlignment="1">
      <alignment horizontal="left" wrapText="1" indent="1"/>
    </xf>
    <xf numFmtId="0" fontId="128" fillId="0" borderId="107" xfId="0" applyFont="1" applyBorder="1" applyAlignment="1">
      <alignment horizontal="left" vertical="center" wrapText="1" indent="2"/>
    </xf>
    <xf numFmtId="0" fontId="108" fillId="0" borderId="107" xfId="0" applyFont="1" applyFill="1" applyBorder="1" applyAlignment="1">
      <alignment horizontal="left" vertical="center" wrapText="1"/>
    </xf>
    <xf numFmtId="0" fontId="119" fillId="0" borderId="0" xfId="0" applyFont="1" applyBorder="1" applyAlignment="1">
      <alignment horizontal="left" indent="1"/>
    </xf>
    <xf numFmtId="0" fontId="119" fillId="0" borderId="0" xfId="0" applyFont="1" applyBorder="1" applyAlignment="1">
      <alignment horizontal="left" indent="2"/>
    </xf>
    <xf numFmtId="49" fontId="119" fillId="0" borderId="0" xfId="0" applyNumberFormat="1" applyFont="1" applyBorder="1" applyAlignment="1">
      <alignment horizontal="left" indent="3"/>
    </xf>
    <xf numFmtId="49" fontId="119" fillId="0" borderId="0" xfId="0" applyNumberFormat="1" applyFont="1" applyBorder="1" applyAlignment="1">
      <alignment horizontal="left" indent="1"/>
    </xf>
    <xf numFmtId="49" fontId="119" fillId="0" borderId="0" xfId="0" applyNumberFormat="1" applyFont="1" applyBorder="1" applyAlignment="1">
      <alignment horizontal="left" wrapText="1" indent="2"/>
    </xf>
    <xf numFmtId="49" fontId="119" fillId="0" borderId="0" xfId="0" applyNumberFormat="1" applyFont="1" applyFill="1" applyBorder="1" applyAlignment="1">
      <alignment horizontal="left" wrapText="1" indent="3"/>
    </xf>
    <xf numFmtId="0" fontId="119" fillId="0" borderId="0" xfId="0" applyNumberFormat="1" applyFont="1" applyFill="1" applyBorder="1" applyAlignment="1">
      <alignment horizontal="left" wrapText="1" indent="1"/>
    </xf>
    <xf numFmtId="49" fontId="107" fillId="0" borderId="107" xfId="0" applyNumberFormat="1" applyFont="1" applyFill="1" applyBorder="1" applyAlignment="1">
      <alignment horizontal="right" vertical="center"/>
    </xf>
    <xf numFmtId="0" fontId="108" fillId="0" borderId="107" xfId="0" applyFont="1" applyFill="1" applyBorder="1" applyAlignment="1">
      <alignment horizontal="left" vertical="center" wrapText="1"/>
    </xf>
    <xf numFmtId="0" fontId="122" fillId="0" borderId="107"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08" fillId="0" borderId="106" xfId="0" applyNumberFormat="1" applyFont="1" applyFill="1" applyBorder="1" applyAlignment="1">
      <alignment horizontal="left" vertical="center" wrapText="1"/>
    </xf>
    <xf numFmtId="0" fontId="119" fillId="0" borderId="0" xfId="0" applyFont="1" applyFill="1" applyAlignment="1">
      <alignment horizontal="left" vertical="top" wrapText="1"/>
    </xf>
    <xf numFmtId="0" fontId="125" fillId="0" borderId="107" xfId="13" applyFont="1" applyFill="1" applyBorder="1" applyAlignment="1" applyProtection="1">
      <alignment horizontal="left" vertical="center" wrapText="1"/>
      <protection locked="0"/>
    </xf>
    <xf numFmtId="0" fontId="119" fillId="0" borderId="107" xfId="0" applyFont="1" applyFill="1" applyBorder="1" applyAlignment="1">
      <alignment horizontal="center" vertical="center" wrapText="1"/>
    </xf>
    <xf numFmtId="0" fontId="119" fillId="0" borderId="0" xfId="0" applyFont="1" applyFill="1" applyBorder="1" applyAlignment="1">
      <alignment horizontal="center" vertical="center"/>
    </xf>
    <xf numFmtId="0" fontId="119" fillId="0" borderId="7" xfId="0" applyFont="1" applyFill="1" applyBorder="1"/>
    <xf numFmtId="49" fontId="119" fillId="0" borderId="107" xfId="0" applyNumberFormat="1" applyFont="1" applyFill="1" applyBorder="1" applyAlignment="1">
      <alignment horizontal="center" vertical="center" wrapText="1"/>
    </xf>
    <xf numFmtId="0" fontId="108" fillId="0" borderId="107" xfId="0" applyFont="1" applyFill="1" applyBorder="1" applyAlignment="1">
      <alignment horizontal="left" vertical="center" wrapText="1"/>
    </xf>
    <xf numFmtId="0" fontId="25" fillId="0" borderId="123" xfId="0" applyFont="1" applyBorder="1" applyAlignment="1">
      <alignment horizontal="center"/>
    </xf>
    <xf numFmtId="0" fontId="118" fillId="0" borderId="107" xfId="0" applyNumberFormat="1" applyFont="1" applyFill="1" applyBorder="1" applyAlignment="1">
      <alignment vertical="center" wrapText="1"/>
    </xf>
    <xf numFmtId="0" fontId="118" fillId="0" borderId="107" xfId="0" applyFont="1" applyFill="1" applyBorder="1" applyAlignment="1">
      <alignment vertical="center" wrapText="1"/>
    </xf>
    <xf numFmtId="0" fontId="118" fillId="0" borderId="107" xfId="0" applyNumberFormat="1" applyFont="1" applyFill="1" applyBorder="1" applyAlignment="1">
      <alignment horizontal="left" vertical="center" wrapText="1" indent="1"/>
    </xf>
    <xf numFmtId="0" fontId="118" fillId="0" borderId="107" xfId="0" applyNumberFormat="1" applyFont="1" applyFill="1" applyBorder="1" applyAlignment="1">
      <alignment horizontal="left" vertical="center" indent="1"/>
    </xf>
    <xf numFmtId="0" fontId="127" fillId="0" borderId="107" xfId="0" applyFont="1" applyBorder="1" applyAlignment="1">
      <alignment horizontal="left" indent="2"/>
    </xf>
    <xf numFmtId="0" fontId="133" fillId="0" borderId="141" xfId="0" applyNumberFormat="1" applyFont="1" applyFill="1" applyBorder="1" applyAlignment="1">
      <alignment vertical="center" wrapText="1" readingOrder="1"/>
    </xf>
    <xf numFmtId="0" fontId="127" fillId="0" borderId="107" xfId="0" applyFont="1" applyBorder="1"/>
    <xf numFmtId="0" fontId="133" fillId="0" borderId="142" xfId="0" applyNumberFormat="1" applyFont="1" applyFill="1" applyBorder="1" applyAlignment="1">
      <alignment vertical="center" wrapText="1" readingOrder="1"/>
    </xf>
    <xf numFmtId="0" fontId="133" fillId="0" borderId="142" xfId="0" applyNumberFormat="1" applyFont="1" applyFill="1" applyBorder="1" applyAlignment="1">
      <alignment horizontal="left" vertical="center" wrapText="1" indent="1" readingOrder="1"/>
    </xf>
    <xf numFmtId="0" fontId="127" fillId="0" borderId="102" xfId="0" applyFont="1" applyBorder="1" applyAlignment="1">
      <alignment horizontal="left" indent="2"/>
    </xf>
    <xf numFmtId="0" fontId="133" fillId="0" borderId="143" xfId="0" applyNumberFormat="1" applyFont="1" applyFill="1" applyBorder="1" applyAlignment="1">
      <alignment vertical="center" wrapText="1" readingOrder="1"/>
    </xf>
    <xf numFmtId="0" fontId="127" fillId="0" borderId="107" xfId="0" applyFont="1" applyFill="1" applyBorder="1" applyAlignment="1">
      <alignment horizontal="left" indent="2"/>
    </xf>
    <xf numFmtId="0" fontId="134" fillId="0" borderId="107" xfId="0" applyNumberFormat="1" applyFont="1" applyFill="1" applyBorder="1" applyAlignment="1">
      <alignment vertical="center" wrapText="1" readingOrder="1"/>
    </xf>
    <xf numFmtId="0" fontId="127" fillId="0" borderId="107" xfId="0" applyFont="1" applyBorder="1" applyAlignment="1">
      <alignment horizontal="left" vertical="center" wrapText="1"/>
    </xf>
    <xf numFmtId="0" fontId="118" fillId="0" borderId="107" xfId="0" applyFont="1" applyFill="1" applyBorder="1" applyAlignment="1">
      <alignment horizontal="left" vertical="center" wrapText="1"/>
    </xf>
    <xf numFmtId="0" fontId="0" fillId="0" borderId="7" xfId="0" applyBorder="1"/>
    <xf numFmtId="0" fontId="133" fillId="0" borderId="142" xfId="0" applyNumberFormat="1" applyFont="1" applyFill="1" applyBorder="1" applyAlignment="1">
      <alignment horizontal="left" vertical="center" wrapText="1" readingOrder="1"/>
    </xf>
    <xf numFmtId="0" fontId="127" fillId="0" borderId="107" xfId="0" applyFont="1" applyBorder="1" applyAlignment="1">
      <alignment horizontal="left" indent="3"/>
    </xf>
    <xf numFmtId="164" fontId="6" fillId="0" borderId="107" xfId="7" applyNumberFormat="1" applyFont="1" applyBorder="1"/>
    <xf numFmtId="43" fontId="6" fillId="0" borderId="107" xfId="7" applyNumberFormat="1" applyFont="1" applyBorder="1"/>
    <xf numFmtId="0" fontId="104" fillId="0" borderId="107" xfId="0" applyFont="1" applyBorder="1"/>
    <xf numFmtId="193" fontId="20" fillId="0" borderId="3" xfId="0" applyNumberFormat="1" applyFont="1" applyFill="1" applyBorder="1" applyAlignment="1" applyProtection="1">
      <alignment horizontal="right" indent="1"/>
      <protection locked="0"/>
    </xf>
    <xf numFmtId="0" fontId="13" fillId="0" borderId="108" xfId="0" applyFont="1" applyBorder="1" applyAlignment="1">
      <alignment wrapText="1"/>
    </xf>
    <xf numFmtId="0" fontId="9" fillId="0" borderId="108" xfId="0" applyFont="1" applyBorder="1" applyAlignment="1">
      <alignment wrapText="1"/>
    </xf>
    <xf numFmtId="167" fontId="25" fillId="0" borderId="144" xfId="0" applyNumberFormat="1" applyFont="1" applyBorder="1" applyAlignment="1">
      <alignment horizontal="center"/>
    </xf>
    <xf numFmtId="164" fontId="4" fillId="36" borderId="27" xfId="7" applyNumberFormat="1" applyFont="1" applyFill="1" applyBorder="1"/>
    <xf numFmtId="169" fontId="28" fillId="37" borderId="0" xfId="20" applyBorder="1" applyAlignment="1">
      <alignment horizontal="center"/>
    </xf>
    <xf numFmtId="164" fontId="4" fillId="0" borderId="59" xfId="7" applyNumberFormat="1" applyFont="1" applyFill="1" applyBorder="1" applyAlignment="1">
      <alignment horizontal="center" vertical="center"/>
    </xf>
    <xf numFmtId="164" fontId="4" fillId="0" borderId="72" xfId="7" applyNumberFormat="1" applyFont="1" applyFill="1" applyBorder="1" applyAlignment="1">
      <alignment horizontal="center" vertical="center"/>
    </xf>
    <xf numFmtId="0" fontId="4" fillId="3" borderId="105" xfId="0" applyFont="1" applyFill="1" applyBorder="1" applyAlignment="1">
      <alignment horizontal="center" vertical="center"/>
    </xf>
    <xf numFmtId="164" fontId="4" fillId="3" borderId="105" xfId="7" applyNumberFormat="1" applyFont="1" applyFill="1" applyBorder="1" applyAlignment="1">
      <alignment horizontal="center" vertical="center"/>
    </xf>
    <xf numFmtId="164" fontId="4" fillId="3" borderId="24" xfId="7" applyNumberFormat="1" applyFont="1" applyFill="1" applyBorder="1" applyAlignment="1">
      <alignment horizontal="center" vertical="center"/>
    </xf>
    <xf numFmtId="164" fontId="4" fillId="0" borderId="107" xfId="7" applyNumberFormat="1" applyFont="1" applyFill="1" applyBorder="1" applyAlignment="1">
      <alignment horizontal="center" vertical="center"/>
    </xf>
    <xf numFmtId="164" fontId="4" fillId="0" borderId="108" xfId="7" applyNumberFormat="1" applyFont="1" applyFill="1" applyBorder="1" applyAlignment="1">
      <alignment horizontal="center" vertical="center"/>
    </xf>
    <xf numFmtId="164" fontId="4" fillId="0" borderId="121" xfId="7" applyNumberFormat="1" applyFont="1" applyFill="1" applyBorder="1" applyAlignment="1">
      <alignment horizontal="center" vertical="center"/>
    </xf>
    <xf numFmtId="164" fontId="4" fillId="0" borderId="26" xfId="7" applyNumberFormat="1" applyFont="1" applyFill="1" applyBorder="1" applyAlignment="1">
      <alignment horizontal="center" vertical="center"/>
    </xf>
    <xf numFmtId="164" fontId="4" fillId="0" borderId="28" xfId="7" applyNumberFormat="1" applyFont="1" applyFill="1" applyBorder="1" applyAlignment="1">
      <alignment horizontal="center" vertical="center"/>
    </xf>
    <xf numFmtId="164" fontId="4" fillId="0" borderId="27" xfId="7" applyNumberFormat="1" applyFont="1" applyFill="1" applyBorder="1" applyAlignment="1">
      <alignment horizontal="center"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03" xfId="7" applyNumberFormat="1" applyFont="1" applyFill="1" applyBorder="1" applyAlignment="1">
      <alignment vertical="center"/>
    </xf>
    <xf numFmtId="164" fontId="4" fillId="0" borderId="116" xfId="7" applyNumberFormat="1" applyFont="1" applyFill="1" applyBorder="1" applyAlignment="1">
      <alignment vertical="center"/>
    </xf>
    <xf numFmtId="43" fontId="119" fillId="0" borderId="107" xfId="7" applyFont="1" applyBorder="1"/>
    <xf numFmtId="164" fontId="119" fillId="0" borderId="107" xfId="7" applyNumberFormat="1" applyFont="1" applyBorder="1"/>
    <xf numFmtId="164" fontId="122" fillId="0" borderId="107" xfId="7" applyNumberFormat="1" applyFont="1" applyBorder="1"/>
    <xf numFmtId="164" fontId="119" fillId="0" borderId="107" xfId="7" applyNumberFormat="1" applyFont="1" applyFill="1" applyBorder="1"/>
    <xf numFmtId="164" fontId="119" fillId="0" borderId="107" xfId="7" applyNumberFormat="1" applyFont="1" applyBorder="1" applyAlignment="1">
      <alignment horizontal="left" indent="1"/>
    </xf>
    <xf numFmtId="164" fontId="118" fillId="0" borderId="107" xfId="7" applyNumberFormat="1" applyFont="1" applyFill="1" applyBorder="1" applyAlignment="1">
      <alignment horizontal="left" vertical="center" wrapText="1"/>
    </xf>
    <xf numFmtId="164" fontId="119" fillId="0" borderId="107" xfId="7" applyNumberFormat="1" applyFont="1" applyBorder="1" applyAlignment="1">
      <alignment horizontal="center" vertical="center" wrapText="1"/>
    </xf>
    <xf numFmtId="164" fontId="119" fillId="0" borderId="107" xfId="7" applyNumberFormat="1" applyFont="1" applyBorder="1" applyAlignment="1">
      <alignment horizontal="center" vertical="center"/>
    </xf>
    <xf numFmtId="164" fontId="127" fillId="0" borderId="107" xfId="7" applyNumberFormat="1" applyFont="1" applyBorder="1"/>
    <xf numFmtId="9" fontId="127" fillId="0" borderId="107" xfId="20961" applyFont="1" applyBorder="1"/>
    <xf numFmtId="164" fontId="127" fillId="0" borderId="102" xfId="7" applyNumberFormat="1" applyFont="1" applyBorder="1"/>
    <xf numFmtId="9" fontId="127" fillId="0" borderId="102" xfId="20961" applyFont="1" applyBorder="1"/>
    <xf numFmtId="0" fontId="3" fillId="0" borderId="0" xfId="0" applyFont="1"/>
    <xf numFmtId="164" fontId="6" fillId="0" borderId="107" xfId="7" applyNumberFormat="1" applyFont="1" applyBorder="1" applyAlignment="1">
      <alignment vertical="center"/>
    </xf>
    <xf numFmtId="164" fontId="119" fillId="0" borderId="107" xfId="7" applyNumberFormat="1" applyFont="1" applyBorder="1" applyAlignment="1">
      <alignment horizontal="center"/>
    </xf>
    <xf numFmtId="43" fontId="119" fillId="0" borderId="0" xfId="0" applyNumberFormat="1" applyFont="1" applyBorder="1"/>
    <xf numFmtId="164" fontId="121" fillId="0" borderId="107" xfId="0" applyNumberFormat="1" applyFont="1" applyFill="1" applyBorder="1" applyAlignment="1">
      <alignment horizontal="left" vertical="center" wrapText="1"/>
    </xf>
    <xf numFmtId="14" fontId="4" fillId="0" borderId="0" xfId="0" applyNumberFormat="1" applyFont="1" applyAlignment="1">
      <alignment horizontal="left"/>
    </xf>
    <xf numFmtId="193" fontId="10" fillId="0" borderId="3" xfId="0" applyNumberFormat="1" applyFont="1" applyFill="1" applyBorder="1" applyAlignment="1" applyProtection="1">
      <alignment horizontal="right"/>
    </xf>
    <xf numFmtId="193" fontId="10" fillId="36" borderId="3" xfId="0" applyNumberFormat="1" applyFont="1" applyFill="1" applyBorder="1" applyAlignment="1" applyProtection="1">
      <alignment horizontal="right"/>
    </xf>
    <xf numFmtId="193" fontId="10" fillId="36" borderId="23" xfId="0" applyNumberFormat="1" applyFont="1" applyFill="1" applyBorder="1" applyAlignment="1" applyProtection="1">
      <alignment horizontal="right"/>
    </xf>
    <xf numFmtId="0" fontId="119" fillId="0" borderId="107" xfId="0" applyFont="1" applyBorder="1" applyAlignment="1">
      <alignment horizontal="center" vertical="center" wrapText="1"/>
    </xf>
    <xf numFmtId="0" fontId="9" fillId="0" borderId="0" xfId="0" applyFont="1" applyAlignment="1">
      <alignment horizontal="left"/>
    </xf>
    <xf numFmtId="0" fontId="10" fillId="0" borderId="0" xfId="11" applyFont="1" applyFill="1" applyBorder="1" applyAlignment="1" applyProtection="1">
      <alignment horizontal="left"/>
    </xf>
    <xf numFmtId="0" fontId="6" fillId="0" borderId="5"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4" fillId="0" borderId="20" xfId="0" applyNumberFormat="1" applyFont="1" applyFill="1" applyBorder="1" applyAlignment="1">
      <alignment horizontal="center" vertical="center" wrapText="1"/>
    </xf>
    <xf numFmtId="43" fontId="7" fillId="0" borderId="0" xfId="7" applyFont="1" applyAlignment="1">
      <alignment horizontal="left"/>
    </xf>
    <xf numFmtId="14" fontId="119" fillId="0" borderId="0" xfId="0" applyNumberFormat="1" applyFont="1" applyAlignment="1">
      <alignment horizontal="left"/>
    </xf>
    <xf numFmtId="0" fontId="119" fillId="0" borderId="0" xfId="0" applyFont="1" applyAlignment="1">
      <alignment horizontal="center"/>
    </xf>
    <xf numFmtId="166" fontId="118" fillId="36" borderId="107" xfId="21413" applyNumberFormat="1" applyFont="1" applyFill="1" applyBorder="1" applyAlignment="1">
      <alignment horizontal="center"/>
    </xf>
    <xf numFmtId="0" fontId="7" fillId="0" borderId="0" xfId="0" applyFont="1" applyAlignment="1">
      <alignment horizontal="center"/>
    </xf>
    <xf numFmtId="0" fontId="4" fillId="0" borderId="0" xfId="0" applyFont="1" applyAlignment="1">
      <alignment horizontal="center"/>
    </xf>
    <xf numFmtId="0" fontId="7" fillId="0" borderId="0" xfId="0" applyFont="1" applyBorder="1" applyAlignment="1">
      <alignment horizontal="center"/>
    </xf>
    <xf numFmtId="0" fontId="4" fillId="0" borderId="0" xfId="0" applyFont="1" applyBorder="1" applyAlignment="1">
      <alignment horizontal="center"/>
    </xf>
    <xf numFmtId="0" fontId="2" fillId="0" borderId="20" xfId="0" applyNumberFormat="1" applyFont="1" applyFill="1" applyBorder="1" applyAlignment="1">
      <alignment horizontal="center" vertical="center" wrapText="1"/>
    </xf>
    <xf numFmtId="0" fontId="2" fillId="0" borderId="21" xfId="0" applyNumberFormat="1" applyFont="1" applyFill="1" applyBorder="1" applyAlignment="1">
      <alignment horizontal="center" vertical="center" wrapText="1"/>
    </xf>
    <xf numFmtId="169" fontId="28" fillId="37" borderId="100" xfId="20" applyBorder="1" applyAlignment="1">
      <alignment horizontal="center"/>
    </xf>
    <xf numFmtId="193" fontId="7" fillId="0" borderId="107" xfId="0" applyNumberFormat="1" applyFont="1" applyFill="1" applyBorder="1" applyAlignment="1" applyProtection="1">
      <alignment horizontal="center" vertical="center" wrapText="1"/>
      <protection locked="0"/>
    </xf>
    <xf numFmtId="193" fontId="4" fillId="0" borderId="107" xfId="0" applyNumberFormat="1" applyFont="1" applyFill="1" applyBorder="1" applyAlignment="1" applyProtection="1">
      <alignment horizontal="center" vertical="center" wrapText="1"/>
      <protection locked="0"/>
    </xf>
    <xf numFmtId="10" fontId="4" fillId="0" borderId="107" xfId="20961" applyNumberFormat="1" applyFont="1" applyFill="1" applyBorder="1" applyAlignment="1" applyProtection="1">
      <alignment horizontal="center" vertical="center" wrapText="1"/>
      <protection locked="0"/>
    </xf>
    <xf numFmtId="10" fontId="4" fillId="0" borderId="107" xfId="20961" applyNumberFormat="1" applyFont="1" applyBorder="1" applyAlignment="1" applyProtection="1">
      <alignment horizontal="center" vertical="center" wrapText="1"/>
      <protection locked="0"/>
    </xf>
    <xf numFmtId="10" fontId="9" fillId="2" borderId="107" xfId="20961" applyNumberFormat="1" applyFont="1" applyFill="1" applyBorder="1" applyAlignment="1" applyProtection="1">
      <alignment horizontal="center" vertical="center"/>
      <protection locked="0"/>
    </xf>
    <xf numFmtId="10" fontId="17" fillId="2" borderId="107" xfId="20961" applyNumberFormat="1" applyFont="1" applyFill="1" applyBorder="1" applyAlignment="1" applyProtection="1">
      <alignment horizontal="center" vertical="center"/>
      <protection locked="0"/>
    </xf>
    <xf numFmtId="9" fontId="28" fillId="37" borderId="0" xfId="20961" applyFont="1" applyFill="1" applyBorder="1" applyAlignment="1">
      <alignment horizontal="center"/>
    </xf>
    <xf numFmtId="10" fontId="28" fillId="37" borderId="0" xfId="20961" applyNumberFormat="1" applyFont="1" applyFill="1" applyBorder="1" applyAlignment="1">
      <alignment horizontal="center"/>
    </xf>
    <xf numFmtId="193" fontId="9" fillId="2" borderId="107" xfId="0" applyNumberFormat="1" applyFont="1" applyFill="1" applyBorder="1" applyAlignment="1" applyProtection="1">
      <alignment horizontal="center" vertical="center"/>
      <protection locked="0"/>
    </xf>
    <xf numFmtId="193" fontId="17" fillId="2" borderId="107" xfId="0" applyNumberFormat="1" applyFont="1" applyFill="1" applyBorder="1" applyAlignment="1" applyProtection="1">
      <alignment horizontal="center" vertical="center"/>
      <protection locked="0"/>
    </xf>
    <xf numFmtId="9" fontId="9" fillId="2" borderId="107" xfId="20961" applyFont="1" applyFill="1" applyBorder="1" applyAlignment="1" applyProtection="1">
      <alignment horizontal="center" vertical="center"/>
      <protection locked="0"/>
    </xf>
    <xf numFmtId="9" fontId="17" fillId="2" borderId="107" xfId="20961" applyFont="1" applyFill="1" applyBorder="1" applyAlignment="1" applyProtection="1">
      <alignment horizontal="center" vertical="center"/>
      <protection locked="0"/>
    </xf>
    <xf numFmtId="193" fontId="9" fillId="2" borderId="102" xfId="0" applyNumberFormat="1" applyFont="1" applyFill="1" applyBorder="1" applyAlignment="1" applyProtection="1">
      <alignment horizontal="center" vertical="center"/>
      <protection locked="0"/>
    </xf>
    <xf numFmtId="193" fontId="17" fillId="2" borderId="102" xfId="0" applyNumberFormat="1" applyFont="1" applyFill="1" applyBorder="1" applyAlignment="1" applyProtection="1">
      <alignment horizontal="center" vertical="center"/>
      <protection locked="0"/>
    </xf>
    <xf numFmtId="0" fontId="9" fillId="0" borderId="1" xfId="0" applyFont="1" applyBorder="1" applyAlignment="1">
      <alignment horizontal="left"/>
    </xf>
    <xf numFmtId="0" fontId="9" fillId="0" borderId="19" xfId="0" applyFont="1" applyFill="1" applyBorder="1" applyAlignment="1">
      <alignment horizontal="left" vertical="center" wrapText="1"/>
    </xf>
    <xf numFmtId="0" fontId="9" fillId="0" borderId="123" xfId="0" applyFont="1" applyFill="1" applyBorder="1" applyAlignment="1">
      <alignment horizontal="left" vertical="center" wrapText="1"/>
    </xf>
    <xf numFmtId="0" fontId="9" fillId="0" borderId="123" xfId="0" applyFont="1" applyBorder="1" applyAlignment="1">
      <alignment horizontal="left" vertical="center" wrapText="1"/>
    </xf>
    <xf numFmtId="0" fontId="9" fillId="2" borderId="123" xfId="0" applyFont="1" applyFill="1" applyBorder="1" applyAlignment="1">
      <alignment horizontal="left" vertical="center"/>
    </xf>
    <xf numFmtId="0" fontId="15" fillId="0" borderId="123" xfId="0" applyFont="1" applyFill="1" applyBorder="1" applyAlignment="1">
      <alignment horizontal="left" vertical="center" wrapText="1"/>
    </xf>
    <xf numFmtId="0" fontId="9" fillId="2" borderId="115" xfId="0" applyFont="1" applyFill="1" applyBorder="1" applyAlignment="1">
      <alignment horizontal="left" vertical="center"/>
    </xf>
    <xf numFmtId="0" fontId="9" fillId="2" borderId="25" xfId="0" applyFont="1" applyFill="1" applyBorder="1" applyAlignment="1">
      <alignment horizontal="left" vertical="center"/>
    </xf>
    <xf numFmtId="14" fontId="15" fillId="0" borderId="0" xfId="0" applyNumberFormat="1" applyFont="1" applyAlignment="1">
      <alignment horizontal="left"/>
    </xf>
    <xf numFmtId="43" fontId="15" fillId="0" borderId="0" xfId="7" applyFont="1" applyAlignment="1">
      <alignment horizontal="left"/>
    </xf>
    <xf numFmtId="195" fontId="6" fillId="0" borderId="121" xfId="7" applyNumberFormat="1" applyFont="1" applyBorder="1"/>
    <xf numFmtId="10" fontId="3" fillId="0" borderId="145" xfId="20961" applyNumberFormat="1" applyFont="1" applyBorder="1" applyAlignment="1">
      <alignment horizontal="center" wrapText="1"/>
    </xf>
    <xf numFmtId="193" fontId="4" fillId="0" borderId="121" xfId="0" applyNumberFormat="1" applyFont="1" applyFill="1" applyBorder="1" applyAlignment="1" applyProtection="1">
      <alignment horizontal="center" vertical="center" wrapText="1"/>
      <protection locked="0"/>
    </xf>
    <xf numFmtId="10" fontId="4" fillId="0" borderId="121" xfId="20961" applyNumberFormat="1" applyFont="1" applyBorder="1" applyAlignment="1" applyProtection="1">
      <alignment horizontal="center" vertical="center" wrapText="1"/>
      <protection locked="0"/>
    </xf>
    <xf numFmtId="10" fontId="17" fillId="2" borderId="121" xfId="20961" applyNumberFormat="1" applyFont="1" applyFill="1" applyBorder="1" applyAlignment="1" applyProtection="1">
      <alignment horizontal="center" vertical="center"/>
      <protection locked="0"/>
    </xf>
    <xf numFmtId="9" fontId="28" fillId="37" borderId="100" xfId="20961" applyFont="1" applyFill="1" applyBorder="1" applyAlignment="1">
      <alignment horizontal="center"/>
    </xf>
    <xf numFmtId="10" fontId="28" fillId="37" borderId="100" xfId="20961" applyNumberFormat="1" applyFont="1" applyFill="1" applyBorder="1" applyAlignment="1">
      <alignment horizontal="center"/>
    </xf>
    <xf numFmtId="10" fontId="9" fillId="2" borderId="121" xfId="20961" applyNumberFormat="1" applyFont="1" applyFill="1" applyBorder="1" applyAlignment="1" applyProtection="1">
      <alignment horizontal="center" vertical="center"/>
      <protection locked="0"/>
    </xf>
    <xf numFmtId="193" fontId="9" fillId="2" borderId="121" xfId="0" applyNumberFormat="1" applyFont="1" applyFill="1" applyBorder="1" applyAlignment="1" applyProtection="1">
      <alignment horizontal="center" vertical="center"/>
      <protection locked="0"/>
    </xf>
    <xf numFmtId="193" fontId="17" fillId="2" borderId="121" xfId="0" applyNumberFormat="1" applyFont="1" applyFill="1" applyBorder="1" applyAlignment="1" applyProtection="1">
      <alignment horizontal="center" vertical="center"/>
      <protection locked="0"/>
    </xf>
    <xf numFmtId="9" fontId="17" fillId="2" borderId="121" xfId="20961" applyFont="1" applyFill="1" applyBorder="1" applyAlignment="1" applyProtection="1">
      <alignment horizontal="center" vertical="center"/>
      <protection locked="0"/>
    </xf>
    <xf numFmtId="193" fontId="17" fillId="2" borderId="116" xfId="0" applyNumberFormat="1" applyFont="1" applyFill="1" applyBorder="1" applyAlignment="1" applyProtection="1">
      <alignment horizontal="center" vertical="center"/>
      <protection locked="0"/>
    </xf>
    <xf numFmtId="14" fontId="6" fillId="0" borderId="0" xfId="0" applyNumberFormat="1" applyFont="1" applyAlignment="1">
      <alignment horizontal="left"/>
    </xf>
    <xf numFmtId="9" fontId="9" fillId="0" borderId="121" xfId="0" applyNumberFormat="1" applyFont="1" applyBorder="1" applyAlignment="1">
      <alignment wrapText="1"/>
    </xf>
    <xf numFmtId="0" fontId="9" fillId="0" borderId="0" xfId="11" applyFont="1" applyFill="1" applyBorder="1" applyAlignment="1" applyProtection="1">
      <alignment horizontal="center"/>
    </xf>
    <xf numFmtId="0" fontId="6" fillId="36" borderId="121" xfId="0" applyFont="1" applyFill="1" applyBorder="1" applyAlignment="1">
      <alignment horizontal="center" vertical="center" wrapText="1"/>
    </xf>
    <xf numFmtId="1" fontId="111" fillId="0" borderId="121" xfId="0" applyNumberFormat="1" applyFont="1" applyFill="1" applyBorder="1" applyAlignment="1">
      <alignment horizontal="center" vertical="center" wrapText="1"/>
    </xf>
    <xf numFmtId="0" fontId="15" fillId="0" borderId="0" xfId="0" applyFont="1" applyAlignment="1">
      <alignment horizontal="left"/>
    </xf>
    <xf numFmtId="193" fontId="7" fillId="3" borderId="121" xfId="2" applyNumberFormat="1" applyFont="1" applyFill="1" applyBorder="1" applyAlignment="1" applyProtection="1">
      <alignment horizontal="center" vertical="top" wrapText="1"/>
      <protection locked="0"/>
    </xf>
    <xf numFmtId="193" fontId="7" fillId="3" borderId="27" xfId="2" applyNumberFormat="1" applyFont="1" applyFill="1" applyBorder="1" applyAlignment="1" applyProtection="1">
      <alignment horizontal="center" vertical="top" wrapText="1"/>
      <protection locked="0"/>
    </xf>
    <xf numFmtId="193" fontId="4" fillId="36" borderId="26" xfId="0" applyNumberFormat="1" applyFont="1" applyFill="1" applyBorder="1" applyAlignment="1">
      <alignment horizontal="center"/>
    </xf>
    <xf numFmtId="9" fontId="4" fillId="36" borderId="27" xfId="20961" applyFont="1" applyFill="1" applyBorder="1" applyAlignment="1">
      <alignment horizontal="center"/>
    </xf>
    <xf numFmtId="0" fontId="9" fillId="0" borderId="0" xfId="0" applyFont="1" applyFill="1" applyBorder="1" applyAlignment="1" applyProtection="1">
      <alignment horizontal="center"/>
    </xf>
    <xf numFmtId="10" fontId="9" fillId="0" borderId="0" xfId="6" applyNumberFormat="1"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0" fontId="18" fillId="0" borderId="0" xfId="0" applyFont="1" applyFill="1" applyBorder="1" applyAlignment="1" applyProtection="1">
      <alignment horizontal="center"/>
      <protection locked="0"/>
    </xf>
    <xf numFmtId="193" fontId="9" fillId="0" borderId="3" xfId="7" applyNumberFormat="1" applyFont="1" applyFill="1" applyBorder="1" applyAlignment="1" applyProtection="1">
      <alignment horizontal="center"/>
    </xf>
    <xf numFmtId="193" fontId="9" fillId="36" borderId="3" xfId="7" applyNumberFormat="1" applyFont="1" applyFill="1" applyBorder="1" applyAlignment="1" applyProtection="1">
      <alignment horizontal="center"/>
    </xf>
    <xf numFmtId="193" fontId="9" fillId="0" borderId="10" xfId="0" applyNumberFormat="1" applyFont="1" applyFill="1" applyBorder="1" applyAlignment="1" applyProtection="1">
      <alignment horizontal="center"/>
    </xf>
    <xf numFmtId="193" fontId="9" fillId="0" borderId="3" xfId="0" applyNumberFormat="1" applyFont="1" applyFill="1" applyBorder="1" applyAlignment="1" applyProtection="1">
      <alignment horizontal="center"/>
    </xf>
    <xf numFmtId="193" fontId="9" fillId="36" borderId="23" xfId="0" applyNumberFormat="1" applyFont="1" applyFill="1" applyBorder="1" applyAlignment="1" applyProtection="1">
      <alignment horizontal="center"/>
    </xf>
    <xf numFmtId="193" fontId="9" fillId="0" borderId="3" xfId="7" applyNumberFormat="1" applyFont="1" applyFill="1" applyBorder="1" applyAlignment="1" applyProtection="1">
      <alignment horizontal="center"/>
      <protection locked="0"/>
    </xf>
    <xf numFmtId="193" fontId="9" fillId="0" borderId="10" xfId="0" applyNumberFormat="1" applyFont="1" applyFill="1" applyBorder="1" applyAlignment="1" applyProtection="1">
      <alignment horizontal="center"/>
      <protection locked="0"/>
    </xf>
    <xf numFmtId="193" fontId="9" fillId="0" borderId="3" xfId="0" applyNumberFormat="1" applyFont="1" applyFill="1" applyBorder="1" applyAlignment="1" applyProtection="1">
      <alignment horizontal="center"/>
      <protection locked="0"/>
    </xf>
    <xf numFmtId="193" fontId="9" fillId="0" borderId="23" xfId="0" applyNumberFormat="1" applyFont="1" applyFill="1" applyBorder="1" applyAlignment="1" applyProtection="1">
      <alignment horizontal="center"/>
    </xf>
    <xf numFmtId="194" fontId="9" fillId="36" borderId="3" xfId="7" applyNumberFormat="1" applyFont="1" applyFill="1" applyBorder="1" applyAlignment="1" applyProtection="1">
      <alignment horizontal="center"/>
    </xf>
    <xf numFmtId="194" fontId="9" fillId="36" borderId="23" xfId="0" applyNumberFormat="1" applyFont="1" applyFill="1" applyBorder="1" applyAlignment="1" applyProtection="1">
      <alignment horizontal="center"/>
    </xf>
    <xf numFmtId="193" fontId="9" fillId="36" borderId="26" xfId="7" applyNumberFormat="1" applyFont="1" applyFill="1" applyBorder="1" applyAlignment="1" applyProtection="1">
      <alignment horizontal="center"/>
    </xf>
    <xf numFmtId="194" fontId="9" fillId="36" borderId="26" xfId="7" applyNumberFormat="1" applyFont="1" applyFill="1" applyBorder="1" applyAlignment="1" applyProtection="1">
      <alignment horizontal="center"/>
    </xf>
    <xf numFmtId="193" fontId="9" fillId="36" borderId="27" xfId="0" applyNumberFormat="1" applyFont="1" applyFill="1" applyBorder="1" applyAlignment="1" applyProtection="1">
      <alignment horizontal="center"/>
    </xf>
    <xf numFmtId="193" fontId="4" fillId="0" borderId="0" xfId="0" applyNumberFormat="1" applyFont="1" applyAlignment="1">
      <alignment horizontal="center"/>
    </xf>
    <xf numFmtId="43" fontId="0" fillId="0" borderId="0" xfId="7" applyFont="1"/>
    <xf numFmtId="0" fontId="4" fillId="0" borderId="0" xfId="0" applyFont="1" applyAlignment="1">
      <alignment horizontal="left"/>
    </xf>
    <xf numFmtId="0" fontId="119" fillId="0" borderId="7" xfId="0" applyFont="1" applyBorder="1" applyAlignment="1">
      <alignment horizontal="center"/>
    </xf>
    <xf numFmtId="49" fontId="119" fillId="0" borderId="107" xfId="0" applyNumberFormat="1" applyFont="1" applyBorder="1" applyAlignment="1">
      <alignment horizontal="center"/>
    </xf>
    <xf numFmtId="0" fontId="119" fillId="0" borderId="107" xfId="0" applyNumberFormat="1" applyFont="1" applyBorder="1" applyAlignment="1">
      <alignment horizontal="center"/>
    </xf>
    <xf numFmtId="49" fontId="119" fillId="0" borderId="107" xfId="0" applyNumberFormat="1" applyFont="1" applyBorder="1" applyAlignment="1">
      <alignment horizontal="center" wrapText="1"/>
    </xf>
    <xf numFmtId="49" fontId="119" fillId="0" borderId="107" xfId="0" applyNumberFormat="1" applyFont="1" applyFill="1" applyBorder="1" applyAlignment="1">
      <alignment horizontal="center" wrapText="1"/>
    </xf>
    <xf numFmtId="0" fontId="119" fillId="0" borderId="107" xfId="0" applyNumberFormat="1" applyFont="1" applyFill="1" applyBorder="1" applyAlignment="1">
      <alignment horizontal="center" wrapText="1"/>
    </xf>
    <xf numFmtId="164" fontId="122" fillId="0" borderId="7" xfId="7" applyNumberFormat="1" applyFont="1" applyBorder="1"/>
    <xf numFmtId="164" fontId="119" fillId="0" borderId="107" xfId="7" applyNumberFormat="1" applyFont="1" applyBorder="1" applyAlignment="1">
      <alignment horizontal="left" indent="2"/>
    </xf>
    <xf numFmtId="164" fontId="119" fillId="0" borderId="107" xfId="7" applyNumberFormat="1" applyFont="1" applyFill="1" applyBorder="1" applyAlignment="1">
      <alignment horizontal="left" indent="3"/>
    </xf>
    <xf numFmtId="164" fontId="119" fillId="0" borderId="107" xfId="7" applyNumberFormat="1" applyFont="1" applyFill="1" applyBorder="1" applyAlignment="1">
      <alignment horizontal="left" indent="1"/>
    </xf>
    <xf numFmtId="164" fontId="119" fillId="83" borderId="107" xfId="7" applyNumberFormat="1" applyFont="1" applyFill="1" applyBorder="1"/>
    <xf numFmtId="164" fontId="119" fillId="0" borderId="107" xfId="7" applyNumberFormat="1" applyFont="1" applyFill="1" applyBorder="1" applyAlignment="1">
      <alignment horizontal="left" vertical="top" wrapText="1" indent="2"/>
    </xf>
    <xf numFmtId="164" fontId="119" fillId="0" borderId="107" xfId="7" applyNumberFormat="1" applyFont="1" applyFill="1" applyBorder="1" applyAlignment="1">
      <alignment horizontal="left" wrapText="1" indent="3"/>
    </xf>
    <xf numFmtId="164" fontId="119" fillId="0" borderId="107" xfId="7" applyNumberFormat="1" applyFont="1" applyFill="1" applyBorder="1" applyAlignment="1">
      <alignment horizontal="left" wrapText="1" indent="2"/>
    </xf>
    <xf numFmtId="164" fontId="119" fillId="0" borderId="107" xfId="7" applyNumberFormat="1" applyFont="1" applyFill="1" applyBorder="1" applyAlignment="1">
      <alignment horizontal="left" wrapText="1" indent="1"/>
    </xf>
    <xf numFmtId="0" fontId="7" fillId="0" borderId="0" xfId="0" applyFont="1" applyAlignment="1">
      <alignment horizontal="left"/>
    </xf>
    <xf numFmtId="166" fontId="118" fillId="36" borderId="107" xfId="21413" applyNumberFormat="1" applyFont="1" applyFill="1" applyBorder="1"/>
    <xf numFmtId="0" fontId="119" fillId="82" borderId="107" xfId="0" applyFont="1" applyFill="1" applyBorder="1"/>
    <xf numFmtId="10" fontId="9" fillId="2" borderId="26" xfId="20961" applyNumberFormat="1" applyFont="1" applyFill="1" applyBorder="1" applyAlignment="1" applyProtection="1">
      <alignment horizontal="center" vertical="center"/>
      <protection locked="0"/>
    </xf>
    <xf numFmtId="10" fontId="17" fillId="2" borderId="26" xfId="20961" applyNumberFormat="1" applyFont="1" applyFill="1" applyBorder="1" applyAlignment="1" applyProtection="1">
      <alignment horizontal="center" vertical="center"/>
      <protection locked="0"/>
    </xf>
    <xf numFmtId="10" fontId="17" fillId="2" borderId="27" xfId="20961" applyNumberFormat="1" applyFont="1" applyFill="1" applyBorder="1" applyAlignment="1" applyProtection="1">
      <alignment horizontal="center" vertical="center"/>
      <protection locked="0"/>
    </xf>
    <xf numFmtId="10" fontId="4" fillId="0" borderId="107" xfId="20961" applyNumberFormat="1" applyFont="1" applyFill="1" applyBorder="1" applyAlignment="1">
      <alignment vertical="center"/>
    </xf>
    <xf numFmtId="0" fontId="6" fillId="0" borderId="0" xfId="0" applyFont="1" applyFill="1" applyAlignment="1">
      <alignment horizontal="left"/>
    </xf>
    <xf numFmtId="0" fontId="24" fillId="0" borderId="0" xfId="0" applyFont="1" applyAlignment="1">
      <alignment horizontal="left"/>
    </xf>
    <xf numFmtId="43" fontId="119" fillId="0" borderId="107" xfId="7" applyFont="1" applyFill="1" applyBorder="1"/>
    <xf numFmtId="193" fontId="0" fillId="0" borderId="23" xfId="0" applyNumberFormat="1" applyBorder="1" applyAlignment="1">
      <alignment horizontal="center"/>
    </xf>
    <xf numFmtId="193" fontId="0" fillId="0" borderId="23" xfId="0" applyNumberFormat="1" applyBorder="1" applyAlignment="1">
      <alignment horizontal="center" wrapText="1"/>
    </xf>
    <xf numFmtId="193" fontId="0" fillId="0" borderId="23" xfId="0" applyNumberFormat="1" applyFill="1" applyBorder="1" applyAlignment="1">
      <alignment horizontal="center" wrapText="1"/>
    </xf>
    <xf numFmtId="0" fontId="6" fillId="36" borderId="107" xfId="0" applyFont="1" applyFill="1" applyBorder="1" applyAlignment="1">
      <alignment horizontal="center" vertical="center" wrapText="1"/>
    </xf>
    <xf numFmtId="10" fontId="7" fillId="0" borderId="107" xfId="20961" applyNumberFormat="1" applyFont="1" applyFill="1" applyBorder="1" applyAlignment="1">
      <alignment horizontal="center" vertical="center" wrapText="1"/>
    </xf>
    <xf numFmtId="10" fontId="4" fillId="0" borderId="107" xfId="20961" applyNumberFormat="1" applyFont="1" applyFill="1" applyBorder="1" applyAlignment="1">
      <alignment horizontal="center" vertical="center" wrapText="1"/>
    </xf>
    <xf numFmtId="10" fontId="111" fillId="0" borderId="107" xfId="20961" applyNumberFormat="1" applyFont="1" applyFill="1" applyBorder="1" applyAlignment="1">
      <alignment horizontal="center" vertical="center" wrapText="1"/>
    </xf>
    <xf numFmtId="10" fontId="6" fillId="36" borderId="107" xfId="20961" applyNumberFormat="1" applyFont="1" applyFill="1" applyBorder="1" applyAlignment="1">
      <alignment horizontal="center" vertical="center" wrapText="1"/>
    </xf>
    <xf numFmtId="10" fontId="113" fillId="0" borderId="26" xfId="20961" applyNumberFormat="1" applyFont="1" applyFill="1" applyBorder="1" applyAlignment="1" applyProtection="1">
      <alignment horizontal="center" vertical="center"/>
    </xf>
    <xf numFmtId="0" fontId="6" fillId="0" borderId="0" xfId="0" applyFont="1" applyAlignment="1">
      <alignment horizontal="left"/>
    </xf>
    <xf numFmtId="0" fontId="3" fillId="0" borderId="0" xfId="0" applyFont="1" applyAlignment="1">
      <alignment horizontal="left"/>
    </xf>
    <xf numFmtId="164" fontId="115" fillId="0" borderId="107" xfId="948" applyNumberFormat="1" applyFont="1" applyFill="1" applyBorder="1" applyAlignment="1" applyProtection="1">
      <alignment vertical="center"/>
      <protection locked="0"/>
    </xf>
    <xf numFmtId="164" fontId="115" fillId="80" borderId="107" xfId="948" applyNumberFormat="1" applyFont="1" applyFill="1" applyBorder="1" applyAlignment="1" applyProtection="1">
      <alignment vertical="center"/>
    </xf>
    <xf numFmtId="164" fontId="64" fillId="79" borderId="106" xfId="948" applyNumberFormat="1" applyFont="1" applyFill="1" applyBorder="1" applyAlignment="1" applyProtection="1">
      <alignment vertical="center"/>
      <protection locked="0"/>
    </xf>
    <xf numFmtId="164" fontId="114" fillId="79" borderId="106" xfId="948" applyNumberFormat="1" applyFont="1" applyFill="1" applyBorder="1" applyAlignment="1" applyProtection="1">
      <alignment vertical="center"/>
      <protection locked="0"/>
    </xf>
    <xf numFmtId="164" fontId="115" fillId="3" borderId="107" xfId="948" applyNumberFormat="1" applyFont="1" applyFill="1" applyBorder="1" applyAlignment="1" applyProtection="1">
      <alignment vertical="center"/>
      <protection locked="0"/>
    </xf>
    <xf numFmtId="10" fontId="115" fillId="0" borderId="107" xfId="20961" applyNumberFormat="1" applyFont="1" applyFill="1" applyBorder="1" applyAlignment="1" applyProtection="1">
      <alignment vertical="center"/>
      <protection locked="0"/>
    </xf>
    <xf numFmtId="0" fontId="122" fillId="0" borderId="102" xfId="0" applyFont="1" applyFill="1" applyBorder="1" applyAlignment="1">
      <alignment horizontal="center" vertical="center" wrapText="1"/>
    </xf>
    <xf numFmtId="0" fontId="119" fillId="0" borderId="107" xfId="0" applyFont="1" applyFill="1" applyBorder="1" applyAlignment="1">
      <alignment horizontal="center"/>
    </xf>
    <xf numFmtId="0" fontId="122" fillId="0" borderId="107" xfId="0" applyFont="1" applyFill="1" applyBorder="1" applyAlignment="1">
      <alignment horizontal="center"/>
    </xf>
    <xf numFmtId="0" fontId="119" fillId="0" borderId="0" xfId="0" applyFont="1" applyBorder="1" applyAlignment="1">
      <alignment horizontal="center"/>
    </xf>
    <xf numFmtId="0" fontId="120" fillId="0" borderId="0" xfId="11" applyFont="1" applyFill="1" applyBorder="1" applyAlignment="1" applyProtection="1">
      <alignment horizontal="center"/>
    </xf>
    <xf numFmtId="0" fontId="122" fillId="0" borderId="0" xfId="0" applyFont="1" applyBorder="1" applyAlignment="1">
      <alignment horizontal="center"/>
    </xf>
    <xf numFmtId="0" fontId="121" fillId="0" borderId="0" xfId="11" applyFont="1" applyFill="1" applyBorder="1" applyAlignment="1" applyProtection="1">
      <alignment horizontal="center"/>
    </xf>
    <xf numFmtId="14" fontId="122" fillId="0" borderId="0" xfId="0" applyNumberFormat="1" applyFont="1" applyAlignment="1">
      <alignment horizontal="left"/>
    </xf>
    <xf numFmtId="0" fontId="121" fillId="0" borderId="0" xfId="11" applyFont="1" applyFill="1" applyBorder="1" applyProtection="1"/>
    <xf numFmtId="0" fontId="121" fillId="0" borderId="0" xfId="11" applyFont="1" applyFill="1" applyBorder="1" applyAlignment="1" applyProtection="1"/>
    <xf numFmtId="0" fontId="121" fillId="0" borderId="0" xfId="11" applyFont="1" applyFill="1" applyBorder="1" applyAlignment="1" applyProtection="1">
      <alignment horizontal="left"/>
    </xf>
    <xf numFmtId="49" fontId="123" fillId="3" borderId="107" xfId="5" applyNumberFormat="1" applyFont="1" applyFill="1" applyBorder="1" applyAlignment="1" applyProtection="1">
      <alignment horizontal="center" vertical="center" wrapText="1"/>
      <protection locked="0"/>
    </xf>
    <xf numFmtId="49" fontId="123" fillId="0" borderId="107" xfId="5" applyNumberFormat="1" applyFont="1" applyFill="1" applyBorder="1" applyAlignment="1" applyProtection="1">
      <alignment horizontal="center" vertical="center" wrapText="1"/>
      <protection locked="0"/>
    </xf>
    <xf numFmtId="49" fontId="124" fillId="0" borderId="107" xfId="5" applyNumberFormat="1" applyFont="1" applyFill="1" applyBorder="1" applyAlignment="1" applyProtection="1">
      <alignment horizontal="center" vertical="center" wrapText="1"/>
      <protection locked="0"/>
    </xf>
    <xf numFmtId="0" fontId="119" fillId="0" borderId="107" xfId="0" applyFont="1" applyBorder="1" applyAlignment="1">
      <alignment horizontal="center" wrapText="1"/>
    </xf>
    <xf numFmtId="0" fontId="122" fillId="0" borderId="107" xfId="0" applyFont="1" applyBorder="1" applyAlignment="1"/>
    <xf numFmtId="0" fontId="119" fillId="0" borderId="107" xfId="0" applyFont="1" applyBorder="1" applyAlignment="1"/>
    <xf numFmtId="43" fontId="119" fillId="0" borderId="0" xfId="0" applyNumberFormat="1" applyFont="1"/>
    <xf numFmtId="164" fontId="122" fillId="0" borderId="107" xfId="7" applyNumberFormat="1" applyFont="1" applyFill="1" applyBorder="1"/>
    <xf numFmtId="164" fontId="122" fillId="0" borderId="107" xfId="0" applyNumberFormat="1" applyFont="1" applyFill="1" applyBorder="1"/>
    <xf numFmtId="49" fontId="123" fillId="3" borderId="107" xfId="5" applyNumberFormat="1" applyFont="1" applyFill="1" applyBorder="1" applyAlignment="1" applyProtection="1">
      <alignment horizontal="left" vertical="center"/>
      <protection locked="0"/>
    </xf>
    <xf numFmtId="49" fontId="123" fillId="0" borderId="107" xfId="5" applyNumberFormat="1" applyFont="1" applyFill="1" applyBorder="1" applyAlignment="1" applyProtection="1">
      <alignment horizontal="left" vertical="center"/>
      <protection locked="0"/>
    </xf>
    <xf numFmtId="49" fontId="124" fillId="0" borderId="107" xfId="5" applyNumberFormat="1" applyFont="1" applyFill="1" applyBorder="1" applyAlignment="1" applyProtection="1">
      <alignment horizontal="left" vertical="center"/>
      <protection locked="0"/>
    </xf>
    <xf numFmtId="0" fontId="106" fillId="0" borderId="74" xfId="0" applyFont="1" applyBorder="1" applyAlignment="1">
      <alignment horizontal="left" vertical="center" wrapText="1"/>
    </xf>
    <xf numFmtId="0" fontId="106" fillId="0" borderId="73"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7"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7" xfId="0" applyFont="1" applyFill="1" applyBorder="1" applyAlignment="1">
      <alignment horizontal="center" vertical="center" wrapText="1"/>
    </xf>
    <xf numFmtId="0" fontId="4" fillId="0" borderId="108" xfId="0" applyFont="1" applyFill="1" applyBorder="1" applyAlignment="1">
      <alignment horizontal="center"/>
    </xf>
    <xf numFmtId="0" fontId="4" fillId="0" borderId="24" xfId="0" applyFont="1" applyFill="1" applyBorder="1" applyAlignment="1">
      <alignment horizontal="center"/>
    </xf>
    <xf numFmtId="0" fontId="6" fillId="36" borderId="125"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22" xfId="0" applyFont="1" applyFill="1" applyBorder="1" applyAlignment="1">
      <alignment horizontal="center" vertical="center" wrapText="1"/>
    </xf>
    <xf numFmtId="0" fontId="6" fillId="36" borderId="106" xfId="0" applyFont="1" applyFill="1" applyBorder="1" applyAlignment="1">
      <alignment horizontal="center" vertical="center" wrapText="1"/>
    </xf>
    <xf numFmtId="0" fontId="103" fillId="3" borderId="75" xfId="13" applyFont="1" applyFill="1" applyBorder="1" applyAlignment="1" applyProtection="1">
      <alignment horizontal="center" vertical="center" wrapText="1"/>
      <protection locked="0"/>
    </xf>
    <xf numFmtId="0" fontId="103" fillId="3" borderId="7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164" fontId="15" fillId="0" borderId="98" xfId="1" applyNumberFormat="1" applyFont="1" applyFill="1" applyBorder="1" applyAlignment="1" applyProtection="1">
      <alignment horizontal="center" vertical="center" wrapText="1"/>
      <protection locked="0"/>
    </xf>
    <xf numFmtId="164" fontId="15" fillId="0" borderId="9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101"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47" xfId="0" applyFont="1" applyFill="1" applyBorder="1" applyAlignment="1">
      <alignment horizontal="center" vertical="center" wrapText="1"/>
    </xf>
    <xf numFmtId="0" fontId="4" fillId="0" borderId="146"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4" fillId="0" borderId="61"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4" fillId="0" borderId="20" xfId="0" applyFont="1" applyBorder="1" applyAlignment="1">
      <alignment horizontal="center"/>
    </xf>
    <xf numFmtId="0" fontId="4" fillId="0" borderId="21" xfId="0" applyFont="1" applyBorder="1" applyAlignment="1">
      <alignment horizontal="center" vertical="center" wrapText="1"/>
    </xf>
    <xf numFmtId="0" fontId="4" fillId="0" borderId="121" xfId="0" applyFont="1" applyBorder="1" applyAlignment="1">
      <alignment horizontal="center" vertical="center" wrapText="1"/>
    </xf>
    <xf numFmtId="0" fontId="121" fillId="0" borderId="128" xfId="0" applyNumberFormat="1" applyFont="1" applyFill="1" applyBorder="1" applyAlignment="1">
      <alignment horizontal="left" vertical="center" wrapText="1"/>
    </xf>
    <xf numFmtId="0" fontId="121" fillId="0" borderId="129" xfId="0" applyNumberFormat="1" applyFont="1" applyFill="1" applyBorder="1" applyAlignment="1">
      <alignment horizontal="left" vertical="center" wrapText="1"/>
    </xf>
    <xf numFmtId="0" fontId="121" fillId="0" borderId="131" xfId="0" applyNumberFormat="1" applyFont="1" applyFill="1" applyBorder="1" applyAlignment="1">
      <alignment horizontal="left" vertical="center" wrapText="1"/>
    </xf>
    <xf numFmtId="0" fontId="121" fillId="0" borderId="132" xfId="0" applyNumberFormat="1" applyFont="1" applyFill="1" applyBorder="1" applyAlignment="1">
      <alignment horizontal="left" vertical="center" wrapText="1"/>
    </xf>
    <xf numFmtId="0" fontId="121" fillId="0" borderId="134" xfId="0" applyNumberFormat="1" applyFont="1" applyFill="1" applyBorder="1" applyAlignment="1">
      <alignment horizontal="left" vertical="center" wrapText="1"/>
    </xf>
    <xf numFmtId="0" fontId="121" fillId="0" borderId="135" xfId="0" applyNumberFormat="1" applyFont="1" applyFill="1" applyBorder="1" applyAlignment="1">
      <alignment horizontal="left" vertical="center" wrapText="1"/>
    </xf>
    <xf numFmtId="0" fontId="122" fillId="0" borderId="103" xfId="0" applyFont="1" applyFill="1" applyBorder="1" applyAlignment="1">
      <alignment horizontal="center" vertical="center" wrapText="1"/>
    </xf>
    <xf numFmtId="0" fontId="122" fillId="0" borderId="120" xfId="0" applyFont="1" applyFill="1" applyBorder="1" applyAlignment="1">
      <alignment horizontal="center" vertical="center" wrapText="1"/>
    </xf>
    <xf numFmtId="0" fontId="122" fillId="0" borderId="130" xfId="0" applyFont="1" applyFill="1" applyBorder="1" applyAlignment="1">
      <alignment horizontal="center" vertical="center" wrapText="1"/>
    </xf>
    <xf numFmtId="0" fontId="122" fillId="0" borderId="59" xfId="0" applyFont="1" applyFill="1" applyBorder="1" applyAlignment="1">
      <alignment horizontal="center" vertical="center" wrapText="1"/>
    </xf>
    <xf numFmtId="0" fontId="122" fillId="0" borderId="133" xfId="0" applyFont="1" applyFill="1" applyBorder="1" applyAlignment="1">
      <alignment horizontal="center" vertical="center" wrapText="1"/>
    </xf>
    <xf numFmtId="0" fontId="122" fillId="0" borderId="11" xfId="0" applyFont="1" applyFill="1" applyBorder="1" applyAlignment="1">
      <alignment horizontal="center" vertical="center" wrapText="1"/>
    </xf>
    <xf numFmtId="0" fontId="119" fillId="0" borderId="102" xfId="0" applyFont="1" applyBorder="1" applyAlignment="1">
      <alignment horizontal="center" vertical="center" wrapText="1"/>
    </xf>
    <xf numFmtId="0" fontId="119" fillId="0" borderId="7" xfId="0" applyFont="1" applyBorder="1" applyAlignment="1">
      <alignment horizontal="center" vertical="center" wrapText="1"/>
    </xf>
    <xf numFmtId="0" fontId="119" fillId="0" borderId="107" xfId="0" applyFont="1" applyBorder="1" applyAlignment="1">
      <alignment horizontal="center" vertical="center" wrapText="1"/>
    </xf>
    <xf numFmtId="0" fontId="122" fillId="0" borderId="102" xfId="0" applyFont="1" applyBorder="1" applyAlignment="1">
      <alignment horizontal="center" vertical="center" wrapText="1"/>
    </xf>
    <xf numFmtId="0" fontId="122" fillId="0" borderId="7" xfId="0" applyFont="1" applyBorder="1" applyAlignment="1">
      <alignment horizontal="center" vertical="center" wrapText="1"/>
    </xf>
    <xf numFmtId="0" fontId="122" fillId="0" borderId="107" xfId="0" applyFont="1" applyBorder="1" applyAlignment="1">
      <alignment horizontal="center" vertical="center" wrapText="1"/>
    </xf>
    <xf numFmtId="0" fontId="126" fillId="0" borderId="107" xfId="0" applyFont="1" applyFill="1" applyBorder="1" applyAlignment="1">
      <alignment horizontal="center" vertical="center"/>
    </xf>
    <xf numFmtId="0" fontId="126" fillId="0" borderId="103" xfId="0" applyFont="1" applyFill="1" applyBorder="1" applyAlignment="1">
      <alignment horizontal="center" vertical="center"/>
    </xf>
    <xf numFmtId="0" fontId="126" fillId="0" borderId="130" xfId="0" applyFont="1" applyFill="1" applyBorder="1" applyAlignment="1">
      <alignment horizontal="center" vertical="center"/>
    </xf>
    <xf numFmtId="0" fontId="126" fillId="0" borderId="59" xfId="0" applyFont="1" applyFill="1" applyBorder="1" applyAlignment="1">
      <alignment horizontal="center" vertical="center"/>
    </xf>
    <xf numFmtId="0" fontId="126" fillId="0" borderId="11" xfId="0" applyFont="1" applyFill="1" applyBorder="1" applyAlignment="1">
      <alignment horizontal="center" vertical="center"/>
    </xf>
    <xf numFmtId="0" fontId="122" fillId="0" borderId="107" xfId="0" applyFont="1" applyFill="1" applyBorder="1" applyAlignment="1">
      <alignment horizontal="center" vertical="center" wrapText="1"/>
    </xf>
    <xf numFmtId="0" fontId="122" fillId="0" borderId="136" xfId="0" applyFont="1" applyFill="1" applyBorder="1" applyAlignment="1">
      <alignment horizontal="center" vertical="center" wrapText="1"/>
    </xf>
    <xf numFmtId="0" fontId="122" fillId="0" borderId="137" xfId="0" applyFont="1" applyFill="1" applyBorder="1" applyAlignment="1">
      <alignment horizontal="center" vertical="center" wrapText="1"/>
    </xf>
    <xf numFmtId="0" fontId="119" fillId="0" borderId="108" xfId="0" applyFont="1" applyFill="1" applyBorder="1" applyAlignment="1">
      <alignment horizontal="center" vertical="center" wrapText="1"/>
    </xf>
    <xf numFmtId="0" fontId="119" fillId="0" borderId="105" xfId="0" applyFont="1" applyFill="1" applyBorder="1" applyAlignment="1">
      <alignment horizontal="center" vertical="center" wrapText="1"/>
    </xf>
    <xf numFmtId="0" fontId="119" fillId="0" borderId="106" xfId="0" applyFont="1" applyFill="1" applyBorder="1" applyAlignment="1">
      <alignment horizontal="center" vertical="center" wrapText="1"/>
    </xf>
    <xf numFmtId="0" fontId="122" fillId="0" borderId="138" xfId="0" applyFont="1" applyFill="1" applyBorder="1" applyAlignment="1">
      <alignment horizontal="center" vertical="center" wrapText="1"/>
    </xf>
    <xf numFmtId="0" fontId="122" fillId="0" borderId="7"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9" fillId="0" borderId="136"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9" fillId="0" borderId="11" xfId="0" applyFont="1" applyBorder="1" applyAlignment="1">
      <alignment horizontal="center" vertical="center" wrapText="1"/>
    </xf>
    <xf numFmtId="0" fontId="121" fillId="0" borderId="103" xfId="0" applyNumberFormat="1" applyFont="1" applyFill="1" applyBorder="1" applyAlignment="1">
      <alignment horizontal="left" vertical="top" wrapText="1"/>
    </xf>
    <xf numFmtId="0" fontId="121" fillId="0" borderId="130" xfId="0" applyNumberFormat="1" applyFont="1" applyFill="1" applyBorder="1" applyAlignment="1">
      <alignment horizontal="left" vertical="top" wrapText="1"/>
    </xf>
    <xf numFmtId="0" fontId="121" fillId="0" borderId="136" xfId="0" applyNumberFormat="1" applyFont="1" applyFill="1" applyBorder="1" applyAlignment="1">
      <alignment horizontal="left" vertical="top" wrapText="1"/>
    </xf>
    <xf numFmtId="0" fontId="121" fillId="0" borderId="137" xfId="0" applyNumberFormat="1" applyFont="1" applyFill="1" applyBorder="1" applyAlignment="1">
      <alignment horizontal="left" vertical="top" wrapText="1"/>
    </xf>
    <xf numFmtId="0" fontId="121" fillId="0" borderId="59" xfId="0" applyNumberFormat="1" applyFont="1" applyFill="1" applyBorder="1" applyAlignment="1">
      <alignment horizontal="left" vertical="top" wrapText="1"/>
    </xf>
    <xf numFmtId="0" fontId="121" fillId="0" borderId="11" xfId="0" applyNumberFormat="1" applyFont="1" applyFill="1" applyBorder="1" applyAlignment="1">
      <alignment horizontal="left" vertical="top" wrapText="1"/>
    </xf>
    <xf numFmtId="0" fontId="119" fillId="0" borderId="103" xfId="0" applyFont="1" applyFill="1" applyBorder="1" applyAlignment="1">
      <alignment horizontal="center" vertical="center"/>
    </xf>
    <xf numFmtId="0" fontId="119" fillId="0" borderId="120" xfId="0" applyFont="1" applyFill="1" applyBorder="1" applyAlignment="1">
      <alignment horizontal="center" vertical="center"/>
    </xf>
    <xf numFmtId="0" fontId="119" fillId="0" borderId="130" xfId="0" applyFont="1" applyFill="1" applyBorder="1" applyAlignment="1">
      <alignment horizontal="center" vertical="center"/>
    </xf>
    <xf numFmtId="0" fontId="119" fillId="0" borderId="103"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103" xfId="0" applyFont="1" applyBorder="1" applyAlignment="1">
      <alignment horizontal="center" vertical="top" wrapText="1"/>
    </xf>
    <xf numFmtId="0" fontId="119" fillId="0" borderId="120" xfId="0" applyFont="1" applyBorder="1" applyAlignment="1">
      <alignment horizontal="center" vertical="top" wrapText="1"/>
    </xf>
    <xf numFmtId="0" fontId="119" fillId="0" borderId="130" xfId="0" applyFont="1" applyBorder="1" applyAlignment="1">
      <alignment horizontal="center" vertical="top" wrapText="1"/>
    </xf>
    <xf numFmtId="0" fontId="119" fillId="0" borderId="103" xfId="0" applyFont="1" applyFill="1" applyBorder="1" applyAlignment="1">
      <alignment horizontal="center" vertical="top" wrapText="1"/>
    </xf>
    <xf numFmtId="0" fontId="119" fillId="0" borderId="105" xfId="0" applyFont="1" applyFill="1" applyBorder="1" applyAlignment="1">
      <alignment horizontal="center" vertical="top" wrapText="1"/>
    </xf>
    <xf numFmtId="0" fontId="119" fillId="0" borderId="106" xfId="0" applyFont="1" applyFill="1" applyBorder="1" applyAlignment="1">
      <alignment horizontal="center" vertical="top" wrapText="1"/>
    </xf>
    <xf numFmtId="0" fontId="119" fillId="0" borderId="102" xfId="0" applyFont="1" applyBorder="1" applyAlignment="1">
      <alignment horizontal="center" vertical="top" wrapText="1"/>
    </xf>
    <xf numFmtId="0" fontId="119" fillId="0" borderId="7" xfId="0" applyFont="1" applyBorder="1" applyAlignment="1">
      <alignment horizontal="center" vertical="top" wrapText="1"/>
    </xf>
    <xf numFmtId="0" fontId="121" fillId="0" borderId="139" xfId="0" applyNumberFormat="1" applyFont="1" applyFill="1" applyBorder="1" applyAlignment="1">
      <alignment horizontal="left" vertical="top" wrapText="1"/>
    </xf>
    <xf numFmtId="0" fontId="121" fillId="0" borderId="140" xfId="0" applyNumberFormat="1" applyFont="1" applyFill="1" applyBorder="1" applyAlignment="1">
      <alignment horizontal="left" vertical="top" wrapText="1"/>
    </xf>
    <xf numFmtId="49" fontId="108" fillId="0" borderId="102" xfId="0" applyNumberFormat="1" applyFont="1" applyFill="1" applyBorder="1" applyAlignment="1">
      <alignment horizontal="center" vertical="center"/>
    </xf>
    <xf numFmtId="49" fontId="108" fillId="0" borderId="138" xfId="0" applyNumberFormat="1" applyFont="1" applyFill="1" applyBorder="1" applyAlignment="1">
      <alignment horizontal="center" vertical="center"/>
    </xf>
    <xf numFmtId="49" fontId="108" fillId="0" borderId="7" xfId="0" applyNumberFormat="1" applyFont="1" applyFill="1" applyBorder="1" applyAlignment="1">
      <alignment horizontal="center" vertical="center"/>
    </xf>
    <xf numFmtId="0" fontId="107" fillId="76" borderId="107" xfId="0" applyFont="1" applyFill="1" applyBorder="1" applyAlignment="1">
      <alignment horizontal="center" vertical="center" wrapText="1"/>
    </xf>
    <xf numFmtId="0" fontId="108" fillId="0" borderId="107" xfId="0" applyFont="1" applyFill="1" applyBorder="1" applyAlignment="1">
      <alignment horizontal="left" vertical="center" wrapText="1"/>
    </xf>
    <xf numFmtId="0" fontId="108" fillId="0" borderId="107" xfId="0" applyFont="1" applyFill="1" applyBorder="1" applyAlignment="1">
      <alignment horizontal="left" vertical="top" wrapText="1"/>
    </xf>
    <xf numFmtId="0" fontId="108" fillId="0" borderId="107" xfId="0" applyNumberFormat="1" applyFont="1" applyFill="1" applyBorder="1" applyAlignment="1">
      <alignment horizontal="left" vertical="top" wrapText="1"/>
    </xf>
    <xf numFmtId="0" fontId="107" fillId="76" borderId="108" xfId="0" applyFont="1" applyFill="1" applyBorder="1" applyAlignment="1">
      <alignment horizontal="center" vertical="center" wrapText="1"/>
    </xf>
    <xf numFmtId="0" fontId="107" fillId="76" borderId="106" xfId="0" applyFont="1" applyFill="1" applyBorder="1" applyAlignment="1">
      <alignment horizontal="center" vertical="center" wrapText="1"/>
    </xf>
    <xf numFmtId="0" fontId="108" fillId="0" borderId="108" xfId="0" applyFont="1" applyFill="1" applyBorder="1" applyAlignment="1">
      <alignment horizontal="left" vertical="center" wrapText="1"/>
    </xf>
    <xf numFmtId="0" fontId="108" fillId="0" borderId="106" xfId="0" applyFont="1" applyFill="1" applyBorder="1" applyAlignment="1">
      <alignment horizontal="left" vertical="center" wrapText="1"/>
    </xf>
    <xf numFmtId="0" fontId="108" fillId="0" borderId="108" xfId="0" applyNumberFormat="1" applyFont="1" applyFill="1" applyBorder="1" applyAlignment="1">
      <alignment horizontal="left" vertical="center" wrapText="1"/>
    </xf>
    <xf numFmtId="0" fontId="108" fillId="0" borderId="106" xfId="0" applyNumberFormat="1" applyFont="1" applyFill="1" applyBorder="1" applyAlignment="1">
      <alignment horizontal="left" vertical="center" wrapText="1"/>
    </xf>
    <xf numFmtId="0" fontId="108" fillId="0" borderId="108" xfId="0" applyFont="1" applyFill="1" applyBorder="1" applyAlignment="1">
      <alignment horizontal="left" vertical="top" wrapText="1"/>
    </xf>
    <xf numFmtId="0" fontId="108" fillId="0" borderId="108" xfId="0" applyNumberFormat="1" applyFont="1" applyFill="1" applyBorder="1" applyAlignment="1">
      <alignment horizontal="left" vertical="top" wrapText="1"/>
    </xf>
    <xf numFmtId="0" fontId="108" fillId="0" borderId="106" xfId="0" applyNumberFormat="1" applyFont="1" applyFill="1" applyBorder="1" applyAlignment="1">
      <alignment horizontal="left" vertical="top" wrapText="1"/>
    </xf>
    <xf numFmtId="0" fontId="108" fillId="0" borderId="108" xfId="13" applyFont="1" applyFill="1" applyBorder="1" applyAlignment="1" applyProtection="1">
      <alignment horizontal="left" vertical="top" wrapText="1"/>
      <protection locked="0"/>
    </xf>
    <xf numFmtId="0" fontId="108" fillId="0" borderId="106" xfId="13" applyFont="1" applyFill="1" applyBorder="1" applyAlignment="1" applyProtection="1">
      <alignment horizontal="left" vertical="top" wrapText="1"/>
      <protection locked="0"/>
    </xf>
    <xf numFmtId="0" fontId="108" fillId="0" borderId="102" xfId="12672" applyFont="1" applyFill="1" applyBorder="1" applyAlignment="1">
      <alignment horizontal="left" vertical="center" wrapText="1"/>
    </xf>
    <xf numFmtId="0" fontId="108" fillId="0" borderId="138" xfId="12672" applyFont="1" applyFill="1" applyBorder="1" applyAlignment="1">
      <alignment horizontal="left" vertical="center" wrapText="1"/>
    </xf>
    <xf numFmtId="0" fontId="108" fillId="0" borderId="7" xfId="12672" applyFont="1" applyFill="1" applyBorder="1" applyAlignment="1">
      <alignment horizontal="left" vertical="center" wrapText="1"/>
    </xf>
    <xf numFmtId="0" fontId="107" fillId="0" borderId="107" xfId="0" applyFont="1" applyFill="1" applyBorder="1" applyAlignment="1">
      <alignment horizontal="center" vertical="center"/>
    </xf>
    <xf numFmtId="0" fontId="108" fillId="3" borderId="108" xfId="13" applyFont="1" applyFill="1" applyBorder="1" applyAlignment="1" applyProtection="1">
      <alignment horizontal="left" vertical="top" wrapText="1"/>
      <protection locked="0"/>
    </xf>
    <xf numFmtId="0" fontId="108" fillId="3" borderId="106" xfId="13" applyFont="1" applyFill="1" applyBorder="1" applyAlignment="1" applyProtection="1">
      <alignment horizontal="left" vertical="top" wrapText="1"/>
      <protection locked="0"/>
    </xf>
    <xf numFmtId="0" fontId="107" fillId="0" borderId="93" xfId="0" applyFont="1" applyFill="1" applyBorder="1" applyAlignment="1">
      <alignment horizontal="center" vertical="center"/>
    </xf>
    <xf numFmtId="0" fontId="107" fillId="76" borderId="90" xfId="0" applyFont="1" applyFill="1" applyBorder="1" applyAlignment="1">
      <alignment horizontal="center" vertical="center" wrapText="1"/>
    </xf>
    <xf numFmtId="0" fontId="107" fillId="76" borderId="0" xfId="0" applyFont="1" applyFill="1" applyBorder="1" applyAlignment="1">
      <alignment horizontal="center" vertical="center" wrapText="1"/>
    </xf>
    <xf numFmtId="0" fontId="107" fillId="76" borderId="91" xfId="0" applyFont="1" applyFill="1" applyBorder="1" applyAlignment="1">
      <alignment horizontal="center" vertical="center" wrapText="1"/>
    </xf>
    <xf numFmtId="0" fontId="108" fillId="78" borderId="108" xfId="0" applyFont="1" applyFill="1" applyBorder="1" applyAlignment="1">
      <alignment vertical="center" wrapText="1"/>
    </xf>
    <xf numFmtId="0" fontId="108" fillId="78" borderId="106" xfId="0" applyFont="1" applyFill="1" applyBorder="1" applyAlignment="1">
      <alignment vertical="center" wrapText="1"/>
    </xf>
    <xf numFmtId="0" fontId="108" fillId="0" borderId="108" xfId="0" applyFont="1" applyFill="1" applyBorder="1" applyAlignment="1">
      <alignment vertical="center" wrapText="1"/>
    </xf>
    <xf numFmtId="0" fontId="108" fillId="0" borderId="106" xfId="0" applyFont="1" applyFill="1" applyBorder="1" applyAlignment="1">
      <alignment vertical="center" wrapText="1"/>
    </xf>
    <xf numFmtId="0" fontId="107" fillId="76" borderId="95" xfId="0" applyFont="1" applyFill="1" applyBorder="1" applyAlignment="1">
      <alignment horizontal="center" vertical="center"/>
    </xf>
    <xf numFmtId="0" fontId="107" fillId="76" borderId="96" xfId="0" applyFont="1" applyFill="1" applyBorder="1" applyAlignment="1">
      <alignment horizontal="center" vertical="center"/>
    </xf>
    <xf numFmtId="0" fontId="107" fillId="76" borderId="97" xfId="0" applyFont="1" applyFill="1" applyBorder="1" applyAlignment="1">
      <alignment horizontal="center" vertical="center"/>
    </xf>
    <xf numFmtId="0" fontId="108" fillId="3" borderId="108" xfId="0" applyFont="1" applyFill="1" applyBorder="1" applyAlignment="1">
      <alignment horizontal="left" vertical="center" wrapText="1"/>
    </xf>
    <xf numFmtId="0" fontId="108" fillId="3" borderId="106" xfId="0" applyFont="1" applyFill="1" applyBorder="1" applyAlignment="1">
      <alignment horizontal="left" vertical="center" wrapText="1"/>
    </xf>
    <xf numFmtId="0" fontId="108" fillId="0" borderId="85" xfId="0" applyFont="1" applyFill="1" applyBorder="1" applyAlignment="1">
      <alignment horizontal="left" vertical="center" wrapText="1"/>
    </xf>
    <xf numFmtId="0" fontId="108" fillId="0" borderId="86" xfId="0" applyFont="1" applyFill="1" applyBorder="1" applyAlignment="1">
      <alignment horizontal="left" vertical="center" wrapText="1"/>
    </xf>
    <xf numFmtId="0" fontId="107" fillId="76" borderId="81" xfId="0" applyFont="1" applyFill="1" applyBorder="1" applyAlignment="1">
      <alignment horizontal="center" vertical="center" wrapText="1"/>
    </xf>
    <xf numFmtId="0" fontId="107" fillId="76" borderId="82" xfId="0" applyFont="1" applyFill="1" applyBorder="1" applyAlignment="1">
      <alignment horizontal="center" vertical="center" wrapText="1"/>
    </xf>
    <xf numFmtId="0" fontId="107" fillId="76" borderId="83" xfId="0" applyFont="1" applyFill="1" applyBorder="1" applyAlignment="1">
      <alignment horizontal="center" vertical="center" wrapText="1"/>
    </xf>
    <xf numFmtId="0" fontId="108" fillId="0" borderId="59" xfId="0" applyFont="1" applyFill="1" applyBorder="1" applyAlignment="1">
      <alignment horizontal="left" vertical="center" wrapText="1"/>
    </xf>
    <xf numFmtId="0" fontId="108" fillId="0" borderId="11" xfId="0" applyFont="1" applyFill="1" applyBorder="1" applyAlignment="1">
      <alignment horizontal="left" vertical="center" wrapText="1"/>
    </xf>
    <xf numFmtId="0" fontId="108" fillId="3" borderId="108" xfId="0" applyFont="1" applyFill="1" applyBorder="1" applyAlignment="1">
      <alignment vertical="center" wrapText="1"/>
    </xf>
    <xf numFmtId="0" fontId="108" fillId="3" borderId="106" xfId="0" applyFont="1" applyFill="1" applyBorder="1" applyAlignment="1">
      <alignment vertical="center" wrapText="1"/>
    </xf>
    <xf numFmtId="0" fontId="108" fillId="0" borderId="85" xfId="0" applyFont="1" applyFill="1" applyBorder="1" applyAlignment="1">
      <alignment vertical="center" wrapText="1"/>
    </xf>
    <xf numFmtId="0" fontId="108" fillId="0" borderId="86" xfId="0" applyFont="1" applyFill="1" applyBorder="1" applyAlignment="1">
      <alignment vertical="center" wrapText="1"/>
    </xf>
    <xf numFmtId="0" fontId="108" fillId="3" borderId="85" xfId="0" applyFont="1" applyFill="1" applyBorder="1" applyAlignment="1">
      <alignment horizontal="left" vertical="center" wrapText="1"/>
    </xf>
    <xf numFmtId="0" fontId="108" fillId="3" borderId="86" xfId="0" applyFont="1" applyFill="1" applyBorder="1" applyAlignment="1">
      <alignment horizontal="left" vertical="center" wrapText="1"/>
    </xf>
    <xf numFmtId="0" fontId="108" fillId="0" borderId="88" xfId="0" applyFont="1" applyFill="1" applyBorder="1" applyAlignment="1">
      <alignment horizontal="left" vertical="center" wrapText="1"/>
    </xf>
    <xf numFmtId="0" fontId="108" fillId="0" borderId="89" xfId="0" applyFont="1" applyFill="1" applyBorder="1" applyAlignment="1">
      <alignment horizontal="left" vertical="center" wrapText="1"/>
    </xf>
    <xf numFmtId="0" fontId="108" fillId="0" borderId="59" xfId="0" applyFont="1" applyFill="1" applyBorder="1" applyAlignment="1">
      <alignment vertical="center" wrapText="1"/>
    </xf>
    <xf numFmtId="0" fontId="108" fillId="0" borderId="11" xfId="0" applyFont="1" applyFill="1" applyBorder="1" applyAlignment="1">
      <alignment vertical="center" wrapText="1"/>
    </xf>
    <xf numFmtId="0" fontId="108" fillId="0" borderId="108" xfId="0" applyFont="1" applyFill="1" applyBorder="1" applyAlignment="1">
      <alignment horizontal="left"/>
    </xf>
    <xf numFmtId="0" fontId="108" fillId="0" borderId="106" xfId="0" applyFont="1" applyFill="1" applyBorder="1" applyAlignment="1">
      <alignment horizontal="left"/>
    </xf>
    <xf numFmtId="0" fontId="107" fillId="0" borderId="78" xfId="0" applyFont="1" applyFill="1" applyBorder="1" applyAlignment="1">
      <alignment horizontal="center" vertical="center"/>
    </xf>
    <xf numFmtId="0" fontId="107" fillId="0" borderId="79" xfId="0" applyFont="1" applyFill="1" applyBorder="1" applyAlignment="1">
      <alignment horizontal="center" vertical="center"/>
    </xf>
    <xf numFmtId="0" fontId="107" fillId="0" borderId="80" xfId="0" applyFont="1" applyFill="1" applyBorder="1" applyAlignment="1">
      <alignment horizontal="center" vertical="center"/>
    </xf>
    <xf numFmtId="0" fontId="132" fillId="0" borderId="107" xfId="0" applyFont="1" applyBorder="1" applyAlignment="1">
      <alignment horizontal="center" vertical="center"/>
    </xf>
    <xf numFmtId="0" fontId="127" fillId="0" borderId="107" xfId="0" applyFont="1" applyBorder="1" applyAlignment="1">
      <alignment horizontal="center" vertical="center" wrapText="1"/>
    </xf>
    <xf numFmtId="0" fontId="127" fillId="0" borderId="102" xfId="0" applyFont="1" applyBorder="1" applyAlignment="1">
      <alignment horizontal="center" vertical="center" wrapText="1"/>
    </xf>
    <xf numFmtId="3" fontId="23" fillId="36" borderId="107" xfId="0" applyNumberFormat="1" applyFont="1" applyFill="1" applyBorder="1" applyAlignment="1">
      <alignment vertical="center" wrapText="1"/>
    </xf>
    <xf numFmtId="3" fontId="23" fillId="36" borderId="108" xfId="0" applyNumberFormat="1" applyFont="1" applyFill="1" applyBorder="1" applyAlignment="1">
      <alignment vertical="center" wrapText="1"/>
    </xf>
    <xf numFmtId="3" fontId="23" fillId="36" borderId="121" xfId="0" applyNumberFormat="1" applyFont="1" applyFill="1" applyBorder="1" applyAlignment="1">
      <alignment vertical="center" wrapText="1"/>
    </xf>
    <xf numFmtId="3" fontId="23" fillId="36" borderId="24" xfId="0" applyNumberFormat="1" applyFont="1" applyFill="1" applyBorder="1" applyAlignment="1">
      <alignment vertical="center" wrapText="1"/>
    </xf>
    <xf numFmtId="3" fontId="23" fillId="0" borderId="107" xfId="0" applyNumberFormat="1" applyFont="1" applyBorder="1" applyAlignment="1">
      <alignment vertical="center" wrapText="1"/>
    </xf>
    <xf numFmtId="3" fontId="23" fillId="0" borderId="108" xfId="0" applyNumberFormat="1" applyFont="1" applyBorder="1" applyAlignment="1">
      <alignment vertical="center" wrapText="1"/>
    </xf>
    <xf numFmtId="3" fontId="23" fillId="0" borderId="24" xfId="0" applyNumberFormat="1" applyFont="1" applyBorder="1" applyAlignment="1">
      <alignment vertical="center" wrapText="1"/>
    </xf>
    <xf numFmtId="3" fontId="23" fillId="0" borderId="107" xfId="0" applyNumberFormat="1" applyFont="1" applyFill="1" applyBorder="1" applyAlignment="1">
      <alignment vertical="center" wrapText="1"/>
    </xf>
    <xf numFmtId="3" fontId="23" fillId="0" borderId="24" xfId="0" applyNumberFormat="1" applyFont="1" applyFill="1" applyBorder="1" applyAlignment="1">
      <alignment vertical="center" wrapText="1"/>
    </xf>
    <xf numFmtId="3" fontId="23" fillId="36" borderId="26" xfId="0" applyNumberFormat="1" applyFont="1" applyFill="1" applyBorder="1" applyAlignment="1">
      <alignment vertical="center" wrapText="1"/>
    </xf>
    <xf numFmtId="3" fontId="23" fillId="36" borderId="28" xfId="0" applyNumberFormat="1" applyFont="1" applyFill="1" applyBorder="1" applyAlignment="1">
      <alignment vertical="center" wrapText="1"/>
    </xf>
    <xf numFmtId="3" fontId="23" fillId="36" borderId="27" xfId="0" applyNumberFormat="1" applyFont="1" applyFill="1" applyBorder="1" applyAlignment="1">
      <alignment vertical="center" wrapText="1"/>
    </xf>
    <xf numFmtId="3" fontId="23" fillId="36" borderId="43" xfId="0" applyNumberFormat="1" applyFont="1" applyFill="1" applyBorder="1" applyAlignment="1">
      <alignment vertical="center" wrapText="1"/>
    </xf>
    <xf numFmtId="169" fontId="28" fillId="37" borderId="76" xfId="20" applyBorder="1"/>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15" xfId="2141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workbookViewId="0">
      <pane xSplit="1" ySplit="7" topLeftCell="B8" activePane="bottomRight" state="frozen"/>
      <selection pane="topRight" activeCell="B1" sqref="B1"/>
      <selection pane="bottomLeft" activeCell="A8" sqref="A8"/>
      <selection pane="bottomRight" activeCell="B9" sqref="B9"/>
    </sheetView>
  </sheetViews>
  <sheetFormatPr defaultRowHeight="15"/>
  <cols>
    <col min="1" max="1" width="10.28515625" style="2" customWidth="1"/>
    <col min="2" max="2" width="153" bestFit="1" customWidth="1"/>
    <col min="3" max="3" width="39.42578125" customWidth="1"/>
    <col min="7" max="7" width="25" customWidth="1"/>
  </cols>
  <sheetData>
    <row r="1" spans="1:3" ht="15.75">
      <c r="A1" s="10"/>
      <c r="B1" s="178" t="s">
        <v>254</v>
      </c>
      <c r="C1" s="89"/>
    </row>
    <row r="2" spans="1:3" s="175" customFormat="1" ht="15.75">
      <c r="A2" s="229">
        <v>1</v>
      </c>
      <c r="B2" s="176" t="s">
        <v>255</v>
      </c>
      <c r="C2" s="598" t="s">
        <v>1011</v>
      </c>
    </row>
    <row r="3" spans="1:3" s="175" customFormat="1" ht="15.75">
      <c r="A3" s="229">
        <v>2</v>
      </c>
      <c r="B3" s="177" t="s">
        <v>256</v>
      </c>
      <c r="C3" s="598" t="s">
        <v>1012</v>
      </c>
    </row>
    <row r="4" spans="1:3" s="175" customFormat="1" ht="15.75">
      <c r="A4" s="229">
        <v>3</v>
      </c>
      <c r="B4" s="177" t="s">
        <v>257</v>
      </c>
      <c r="C4" s="598" t="s">
        <v>1013</v>
      </c>
    </row>
    <row r="5" spans="1:3" s="175" customFormat="1" ht="15.75">
      <c r="A5" s="230">
        <v>4</v>
      </c>
      <c r="B5" s="180" t="s">
        <v>258</v>
      </c>
      <c r="C5" s="598" t="s">
        <v>1014</v>
      </c>
    </row>
    <row r="6" spans="1:3" s="179" customFormat="1" ht="65.25" customHeight="1">
      <c r="A6" s="791" t="s">
        <v>489</v>
      </c>
      <c r="B6" s="792"/>
      <c r="C6" s="792"/>
    </row>
    <row r="7" spans="1:3">
      <c r="A7" s="375" t="s">
        <v>404</v>
      </c>
      <c r="B7" s="376" t="s">
        <v>259</v>
      </c>
    </row>
    <row r="8" spans="1:3">
      <c r="A8" s="377">
        <v>1</v>
      </c>
      <c r="B8" s="373" t="s">
        <v>223</v>
      </c>
    </row>
    <row r="9" spans="1:3">
      <c r="A9" s="377">
        <v>2</v>
      </c>
      <c r="B9" s="373" t="s">
        <v>260</v>
      </c>
    </row>
    <row r="10" spans="1:3">
      <c r="A10" s="377">
        <v>3</v>
      </c>
      <c r="B10" s="373" t="s">
        <v>261</v>
      </c>
    </row>
    <row r="11" spans="1:3">
      <c r="A11" s="377">
        <v>4</v>
      </c>
      <c r="B11" s="373" t="s">
        <v>262</v>
      </c>
      <c r="C11" s="174"/>
    </row>
    <row r="12" spans="1:3">
      <c r="A12" s="377">
        <v>5</v>
      </c>
      <c r="B12" s="373" t="s">
        <v>187</v>
      </c>
    </row>
    <row r="13" spans="1:3">
      <c r="A13" s="377">
        <v>6</v>
      </c>
      <c r="B13" s="378" t="s">
        <v>149</v>
      </c>
    </row>
    <row r="14" spans="1:3">
      <c r="A14" s="377">
        <v>7</v>
      </c>
      <c r="B14" s="373" t="s">
        <v>263</v>
      </c>
    </row>
    <row r="15" spans="1:3">
      <c r="A15" s="377">
        <v>8</v>
      </c>
      <c r="B15" s="373" t="s">
        <v>266</v>
      </c>
    </row>
    <row r="16" spans="1:3">
      <c r="A16" s="377">
        <v>9</v>
      </c>
      <c r="B16" s="373" t="s">
        <v>88</v>
      </c>
    </row>
    <row r="17" spans="1:2">
      <c r="A17" s="379" t="s">
        <v>546</v>
      </c>
      <c r="B17" s="373" t="s">
        <v>526</v>
      </c>
    </row>
    <row r="18" spans="1:2">
      <c r="A18" s="377">
        <v>10</v>
      </c>
      <c r="B18" s="373" t="s">
        <v>269</v>
      </c>
    </row>
    <row r="19" spans="1:2">
      <c r="A19" s="377">
        <v>11</v>
      </c>
      <c r="B19" s="378" t="s">
        <v>250</v>
      </c>
    </row>
    <row r="20" spans="1:2">
      <c r="A20" s="377">
        <v>12</v>
      </c>
      <c r="B20" s="378" t="s">
        <v>247</v>
      </c>
    </row>
    <row r="21" spans="1:2">
      <c r="A21" s="377">
        <v>13</v>
      </c>
      <c r="B21" s="380" t="s">
        <v>460</v>
      </c>
    </row>
    <row r="22" spans="1:2">
      <c r="A22" s="377">
        <v>14</v>
      </c>
      <c r="B22" s="381" t="s">
        <v>519</v>
      </c>
    </row>
    <row r="23" spans="1:2">
      <c r="A23" s="382">
        <v>15</v>
      </c>
      <c r="B23" s="378" t="s">
        <v>77</v>
      </c>
    </row>
    <row r="24" spans="1:2">
      <c r="A24" s="382">
        <v>15.1</v>
      </c>
      <c r="B24" s="373" t="s">
        <v>555</v>
      </c>
    </row>
    <row r="25" spans="1:2">
      <c r="A25" s="382">
        <v>16</v>
      </c>
      <c r="B25" s="373" t="s">
        <v>623</v>
      </c>
    </row>
    <row r="26" spans="1:2">
      <c r="A26" s="382">
        <v>17</v>
      </c>
      <c r="B26" s="373" t="s">
        <v>935</v>
      </c>
    </row>
    <row r="27" spans="1:2">
      <c r="A27" s="382">
        <v>18</v>
      </c>
      <c r="B27" s="373" t="s">
        <v>953</v>
      </c>
    </row>
    <row r="28" spans="1:2">
      <c r="A28" s="382">
        <v>19</v>
      </c>
      <c r="B28" s="373" t="s">
        <v>954</v>
      </c>
    </row>
    <row r="29" spans="1:2">
      <c r="A29" s="382">
        <v>20</v>
      </c>
      <c r="B29" s="381" t="s">
        <v>722</v>
      </c>
    </row>
    <row r="30" spans="1:2">
      <c r="A30" s="382">
        <v>21</v>
      </c>
      <c r="B30" s="373" t="s">
        <v>740</v>
      </c>
    </row>
    <row r="31" spans="1:2">
      <c r="A31" s="382">
        <v>22</v>
      </c>
      <c r="B31" s="553" t="s">
        <v>757</v>
      </c>
    </row>
    <row r="32" spans="1:2" ht="26.25">
      <c r="A32" s="382">
        <v>23</v>
      </c>
      <c r="B32" s="553" t="s">
        <v>936</v>
      </c>
    </row>
    <row r="33" spans="1:2">
      <c r="A33" s="382">
        <v>24</v>
      </c>
      <c r="B33" s="373" t="s">
        <v>937</v>
      </c>
    </row>
    <row r="34" spans="1:2">
      <c r="A34" s="382">
        <v>25</v>
      </c>
      <c r="B34" s="373" t="s">
        <v>938</v>
      </c>
    </row>
    <row r="35" spans="1:2">
      <c r="A35" s="377">
        <v>26</v>
      </c>
      <c r="B35" s="381" t="s">
        <v>1007</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39" activePane="bottomRight" state="frozen"/>
      <selection pane="topRight" activeCell="B1" sqref="B1"/>
      <selection pane="bottomLeft" activeCell="A5" sqref="A5"/>
      <selection pane="bottomRight" activeCell="C6" sqref="C6:C52"/>
    </sheetView>
  </sheetViews>
  <sheetFormatPr defaultRowHeight="15"/>
  <cols>
    <col min="1" max="1" width="9.5703125" style="5" bestFit="1" customWidth="1"/>
    <col min="2" max="2" width="132.42578125" style="2" customWidth="1"/>
    <col min="3" max="3" width="18.42578125" style="2" customWidth="1"/>
  </cols>
  <sheetData>
    <row r="1" spans="1:6" ht="15.75">
      <c r="A1" s="643" t="s">
        <v>188</v>
      </c>
      <c r="B1" s="700" t="str">
        <f>Info!C2</f>
        <v>სს "ზირაათ ბანკი საქართველო"</v>
      </c>
      <c r="D1" s="2"/>
      <c r="E1" s="2"/>
      <c r="F1" s="2"/>
    </row>
    <row r="2" spans="1:6" s="20" customFormat="1" ht="15.75" customHeight="1">
      <c r="A2" s="643" t="s">
        <v>189</v>
      </c>
      <c r="B2" s="695">
        <f>'1. key ratios'!B2</f>
        <v>44926</v>
      </c>
    </row>
    <row r="3" spans="1:6" s="20" customFormat="1" ht="15.75" customHeight="1"/>
    <row r="4" spans="1:6" ht="15.75" thickBot="1">
      <c r="A4" s="5" t="s">
        <v>413</v>
      </c>
      <c r="B4" s="57" t="s">
        <v>88</v>
      </c>
    </row>
    <row r="5" spans="1:6">
      <c r="A5" s="129" t="s">
        <v>26</v>
      </c>
      <c r="B5" s="130"/>
      <c r="C5" s="131" t="s">
        <v>27</v>
      </c>
    </row>
    <row r="6" spans="1:6">
      <c r="A6" s="132">
        <v>1</v>
      </c>
      <c r="B6" s="78" t="s">
        <v>28</v>
      </c>
      <c r="C6" s="260">
        <v>65916107.661399998</v>
      </c>
    </row>
    <row r="7" spans="1:6">
      <c r="A7" s="132">
        <v>2</v>
      </c>
      <c r="B7" s="75" t="s">
        <v>29</v>
      </c>
      <c r="C7" s="261">
        <v>50000000</v>
      </c>
    </row>
    <row r="8" spans="1:6">
      <c r="A8" s="132">
        <v>3</v>
      </c>
      <c r="B8" s="69" t="s">
        <v>30</v>
      </c>
      <c r="C8" s="261"/>
    </row>
    <row r="9" spans="1:6">
      <c r="A9" s="132">
        <v>4</v>
      </c>
      <c r="B9" s="69" t="s">
        <v>31</v>
      </c>
      <c r="C9" s="261"/>
    </row>
    <row r="10" spans="1:6">
      <c r="A10" s="132">
        <v>5</v>
      </c>
      <c r="B10" s="69" t="s">
        <v>32</v>
      </c>
      <c r="C10" s="261"/>
    </row>
    <row r="11" spans="1:6">
      <c r="A11" s="132">
        <v>6</v>
      </c>
      <c r="B11" s="76" t="s">
        <v>33</v>
      </c>
      <c r="C11" s="261">
        <v>15916107.6614</v>
      </c>
    </row>
    <row r="12" spans="1:6" s="4" customFormat="1">
      <c r="A12" s="132">
        <v>7</v>
      </c>
      <c r="B12" s="78" t="s">
        <v>34</v>
      </c>
      <c r="C12" s="262">
        <v>976798.92</v>
      </c>
    </row>
    <row r="13" spans="1:6" s="4" customFormat="1">
      <c r="A13" s="132">
        <v>8</v>
      </c>
      <c r="B13" s="77" t="s">
        <v>35</v>
      </c>
      <c r="C13" s="263"/>
    </row>
    <row r="14" spans="1:6" s="4" customFormat="1" ht="25.5">
      <c r="A14" s="132">
        <v>9</v>
      </c>
      <c r="B14" s="70" t="s">
        <v>36</v>
      </c>
      <c r="C14" s="263"/>
    </row>
    <row r="15" spans="1:6" s="4" customFormat="1">
      <c r="A15" s="132">
        <v>10</v>
      </c>
      <c r="B15" s="71" t="s">
        <v>37</v>
      </c>
      <c r="C15" s="263">
        <v>976798.92</v>
      </c>
    </row>
    <row r="16" spans="1:6" s="4" customFormat="1">
      <c r="A16" s="132">
        <v>11</v>
      </c>
      <c r="B16" s="72" t="s">
        <v>38</v>
      </c>
      <c r="C16" s="263"/>
    </row>
    <row r="17" spans="1:3" s="4" customFormat="1">
      <c r="A17" s="132">
        <v>12</v>
      </c>
      <c r="B17" s="71" t="s">
        <v>39</v>
      </c>
      <c r="C17" s="263"/>
    </row>
    <row r="18" spans="1:3" s="4" customFormat="1">
      <c r="A18" s="132">
        <v>13</v>
      </c>
      <c r="B18" s="71" t="s">
        <v>40</v>
      </c>
      <c r="C18" s="263"/>
    </row>
    <row r="19" spans="1:3" s="4" customFormat="1">
      <c r="A19" s="132">
        <v>14</v>
      </c>
      <c r="B19" s="71" t="s">
        <v>41</v>
      </c>
      <c r="C19" s="263"/>
    </row>
    <row r="20" spans="1:3" s="4" customFormat="1" ht="25.5">
      <c r="A20" s="132">
        <v>15</v>
      </c>
      <c r="B20" s="71" t="s">
        <v>42</v>
      </c>
      <c r="C20" s="263"/>
    </row>
    <row r="21" spans="1:3" s="4" customFormat="1" ht="25.5">
      <c r="A21" s="132">
        <v>16</v>
      </c>
      <c r="B21" s="70" t="s">
        <v>43</v>
      </c>
      <c r="C21" s="263"/>
    </row>
    <row r="22" spans="1:3" s="4" customFormat="1">
      <c r="A22" s="132">
        <v>17</v>
      </c>
      <c r="B22" s="133" t="s">
        <v>44</v>
      </c>
      <c r="C22" s="263"/>
    </row>
    <row r="23" spans="1:3" s="4" customFormat="1" ht="25.5">
      <c r="A23" s="132">
        <v>18</v>
      </c>
      <c r="B23" s="70" t="s">
        <v>45</v>
      </c>
      <c r="C23" s="263">
        <v>0</v>
      </c>
    </row>
    <row r="24" spans="1:3" s="4" customFormat="1" ht="25.5">
      <c r="A24" s="132">
        <v>19</v>
      </c>
      <c r="B24" s="70" t="s">
        <v>46</v>
      </c>
      <c r="C24" s="263">
        <v>0</v>
      </c>
    </row>
    <row r="25" spans="1:3" s="4" customFormat="1" ht="25.5">
      <c r="A25" s="132">
        <v>20</v>
      </c>
      <c r="B25" s="73" t="s">
        <v>47</v>
      </c>
      <c r="C25" s="263">
        <v>0</v>
      </c>
    </row>
    <row r="26" spans="1:3" s="4" customFormat="1">
      <c r="A26" s="132">
        <v>21</v>
      </c>
      <c r="B26" s="73" t="s">
        <v>48</v>
      </c>
      <c r="C26" s="263">
        <v>0</v>
      </c>
    </row>
    <row r="27" spans="1:3" s="4" customFormat="1" ht="25.5">
      <c r="A27" s="132">
        <v>22</v>
      </c>
      <c r="B27" s="73" t="s">
        <v>49</v>
      </c>
      <c r="C27" s="263">
        <v>0</v>
      </c>
    </row>
    <row r="28" spans="1:3" s="4" customFormat="1">
      <c r="A28" s="132">
        <v>23</v>
      </c>
      <c r="B28" s="79" t="s">
        <v>23</v>
      </c>
      <c r="C28" s="262">
        <v>64939308.741399996</v>
      </c>
    </row>
    <row r="29" spans="1:3" s="4" customFormat="1">
      <c r="A29" s="134"/>
      <c r="B29" s="74"/>
      <c r="C29" s="263"/>
    </row>
    <row r="30" spans="1:3" s="4" customFormat="1">
      <c r="A30" s="134">
        <v>24</v>
      </c>
      <c r="B30" s="79" t="s">
        <v>50</v>
      </c>
      <c r="C30" s="262">
        <v>0</v>
      </c>
    </row>
    <row r="31" spans="1:3" s="4" customFormat="1">
      <c r="A31" s="134">
        <v>25</v>
      </c>
      <c r="B31" s="69" t="s">
        <v>51</v>
      </c>
      <c r="C31" s="264">
        <v>0</v>
      </c>
    </row>
    <row r="32" spans="1:3" s="4" customFormat="1">
      <c r="A32" s="134">
        <v>26</v>
      </c>
      <c r="B32" s="172" t="s">
        <v>52</v>
      </c>
      <c r="C32" s="263"/>
    </row>
    <row r="33" spans="1:3" s="4" customFormat="1">
      <c r="A33" s="134">
        <v>27</v>
      </c>
      <c r="B33" s="172" t="s">
        <v>53</v>
      </c>
      <c r="C33" s="263"/>
    </row>
    <row r="34" spans="1:3" s="4" customFormat="1">
      <c r="A34" s="134">
        <v>28</v>
      </c>
      <c r="B34" s="69" t="s">
        <v>54</v>
      </c>
      <c r="C34" s="263"/>
    </row>
    <row r="35" spans="1:3" s="4" customFormat="1">
      <c r="A35" s="134">
        <v>29</v>
      </c>
      <c r="B35" s="79" t="s">
        <v>55</v>
      </c>
      <c r="C35" s="262">
        <v>0</v>
      </c>
    </row>
    <row r="36" spans="1:3" s="4" customFormat="1">
      <c r="A36" s="134">
        <v>30</v>
      </c>
      <c r="B36" s="70" t="s">
        <v>56</v>
      </c>
      <c r="C36" s="263">
        <v>0</v>
      </c>
    </row>
    <row r="37" spans="1:3" s="4" customFormat="1">
      <c r="A37" s="134">
        <v>31</v>
      </c>
      <c r="B37" s="71" t="s">
        <v>57</v>
      </c>
      <c r="C37" s="263">
        <v>0</v>
      </c>
    </row>
    <row r="38" spans="1:3" s="4" customFormat="1" ht="25.5">
      <c r="A38" s="134">
        <v>32</v>
      </c>
      <c r="B38" s="70" t="s">
        <v>58</v>
      </c>
      <c r="C38" s="263">
        <v>0</v>
      </c>
    </row>
    <row r="39" spans="1:3" s="4" customFormat="1" ht="25.5">
      <c r="A39" s="134">
        <v>33</v>
      </c>
      <c r="B39" s="70" t="s">
        <v>46</v>
      </c>
      <c r="C39" s="263">
        <v>0</v>
      </c>
    </row>
    <row r="40" spans="1:3" s="4" customFormat="1" ht="25.5">
      <c r="A40" s="134">
        <v>34</v>
      </c>
      <c r="B40" s="73" t="s">
        <v>59</v>
      </c>
      <c r="C40" s="263">
        <v>0</v>
      </c>
    </row>
    <row r="41" spans="1:3" s="4" customFormat="1">
      <c r="A41" s="134">
        <v>35</v>
      </c>
      <c r="B41" s="79" t="s">
        <v>24</v>
      </c>
      <c r="C41" s="262">
        <v>0</v>
      </c>
    </row>
    <row r="42" spans="1:3" s="4" customFormat="1">
      <c r="A42" s="134"/>
      <c r="B42" s="74"/>
      <c r="C42" s="263"/>
    </row>
    <row r="43" spans="1:3" s="4" customFormat="1">
      <c r="A43" s="134">
        <v>36</v>
      </c>
      <c r="B43" s="80" t="s">
        <v>60</v>
      </c>
      <c r="C43" s="262">
        <v>2122727.1586807496</v>
      </c>
    </row>
    <row r="44" spans="1:3" s="4" customFormat="1">
      <c r="A44" s="134">
        <v>37</v>
      </c>
      <c r="B44" s="69" t="s">
        <v>61</v>
      </c>
      <c r="C44" s="263"/>
    </row>
    <row r="45" spans="1:3" s="4" customFormat="1">
      <c r="A45" s="134">
        <v>38</v>
      </c>
      <c r="B45" s="69" t="s">
        <v>62</v>
      </c>
      <c r="C45" s="263"/>
    </row>
    <row r="46" spans="1:3" s="4" customFormat="1">
      <c r="A46" s="134">
        <v>39</v>
      </c>
      <c r="B46" s="69" t="s">
        <v>63</v>
      </c>
      <c r="C46" s="263">
        <v>2122727.1586807496</v>
      </c>
    </row>
    <row r="47" spans="1:3" s="4" customFormat="1">
      <c r="A47" s="134">
        <v>40</v>
      </c>
      <c r="B47" s="80" t="s">
        <v>64</v>
      </c>
      <c r="C47" s="262">
        <v>0</v>
      </c>
    </row>
    <row r="48" spans="1:3" s="4" customFormat="1">
      <c r="A48" s="134">
        <v>41</v>
      </c>
      <c r="B48" s="70" t="s">
        <v>65</v>
      </c>
      <c r="C48" s="263">
        <v>0</v>
      </c>
    </row>
    <row r="49" spans="1:3" s="4" customFormat="1">
      <c r="A49" s="134">
        <v>42</v>
      </c>
      <c r="B49" s="71" t="s">
        <v>66</v>
      </c>
      <c r="C49" s="263">
        <v>0</v>
      </c>
    </row>
    <row r="50" spans="1:3" s="4" customFormat="1" ht="25.5">
      <c r="A50" s="134">
        <v>43</v>
      </c>
      <c r="B50" s="70" t="s">
        <v>67</v>
      </c>
      <c r="C50" s="263">
        <v>0</v>
      </c>
    </row>
    <row r="51" spans="1:3" s="4" customFormat="1" ht="25.5">
      <c r="A51" s="134">
        <v>44</v>
      </c>
      <c r="B51" s="70" t="s">
        <v>46</v>
      </c>
      <c r="C51" s="263">
        <v>0</v>
      </c>
    </row>
    <row r="52" spans="1:3" s="4" customFormat="1" ht="15.75" thickBot="1">
      <c r="A52" s="135">
        <v>45</v>
      </c>
      <c r="B52" s="136" t="s">
        <v>25</v>
      </c>
      <c r="C52" s="265">
        <v>2122727.1586807501</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C7" sqref="C7:D21"/>
    </sheetView>
  </sheetViews>
  <sheetFormatPr defaultColWidth="9.140625" defaultRowHeight="12.75"/>
  <cols>
    <col min="1" max="1" width="10.85546875" style="328" bestFit="1" customWidth="1"/>
    <col min="2" max="2" width="59" style="328" customWidth="1"/>
    <col min="3" max="3" width="16.7109375" style="328" bestFit="1" customWidth="1"/>
    <col min="4" max="4" width="15.85546875" style="653" customWidth="1"/>
    <col min="5" max="16384" width="9.140625" style="328"/>
  </cols>
  <sheetData>
    <row r="1" spans="1:4" ht="15">
      <c r="A1" s="643" t="s">
        <v>188</v>
      </c>
      <c r="B1" s="700" t="str">
        <f>Info!C2</f>
        <v>სს "ზირაათ ბანკი საქართველო"</v>
      </c>
    </row>
    <row r="2" spans="1:4" s="20" customFormat="1" ht="15.75" customHeight="1">
      <c r="A2" s="643" t="s">
        <v>189</v>
      </c>
      <c r="B2" s="695">
        <f>'1. key ratios'!B2</f>
        <v>44926</v>
      </c>
      <c r="D2" s="697"/>
    </row>
    <row r="3" spans="1:4" s="20" customFormat="1" ht="15.75" customHeight="1">
      <c r="D3" s="697"/>
    </row>
    <row r="4" spans="1:4" ht="13.5" thickBot="1">
      <c r="A4" s="329" t="s">
        <v>525</v>
      </c>
      <c r="B4" s="364" t="s">
        <v>526</v>
      </c>
    </row>
    <row r="5" spans="1:4" s="365" customFormat="1">
      <c r="A5" s="810" t="s">
        <v>527</v>
      </c>
      <c r="B5" s="811"/>
      <c r="C5" s="355" t="s">
        <v>528</v>
      </c>
      <c r="D5" s="356" t="s">
        <v>529</v>
      </c>
    </row>
    <row r="6" spans="1:4" s="366" customFormat="1">
      <c r="A6" s="357">
        <v>1</v>
      </c>
      <c r="B6" s="358" t="s">
        <v>530</v>
      </c>
      <c r="C6" s="754"/>
      <c r="D6" s="698"/>
    </row>
    <row r="7" spans="1:4" s="366" customFormat="1">
      <c r="A7" s="359" t="s">
        <v>531</v>
      </c>
      <c r="B7" s="360" t="s">
        <v>532</v>
      </c>
      <c r="C7" s="755">
        <v>4.4999999999999998E-2</v>
      </c>
      <c r="D7" s="701">
        <v>8552073.1559606977</v>
      </c>
    </row>
    <row r="8" spans="1:4" s="366" customFormat="1">
      <c r="A8" s="359" t="s">
        <v>533</v>
      </c>
      <c r="B8" s="360" t="s">
        <v>534</v>
      </c>
      <c r="C8" s="756">
        <v>0.06</v>
      </c>
      <c r="D8" s="701">
        <v>11402764.207947597</v>
      </c>
    </row>
    <row r="9" spans="1:4" s="366" customFormat="1">
      <c r="A9" s="359" t="s">
        <v>535</v>
      </c>
      <c r="B9" s="360" t="s">
        <v>536</v>
      </c>
      <c r="C9" s="756">
        <v>0.08</v>
      </c>
      <c r="D9" s="701">
        <v>15203685.610596798</v>
      </c>
    </row>
    <row r="10" spans="1:4" s="366" customFormat="1">
      <c r="A10" s="357" t="s">
        <v>537</v>
      </c>
      <c r="B10" s="358" t="s">
        <v>538</v>
      </c>
      <c r="C10" s="405"/>
      <c r="D10" s="404"/>
    </row>
    <row r="11" spans="1:4" s="367" customFormat="1">
      <c r="A11" s="361" t="s">
        <v>539</v>
      </c>
      <c r="B11" s="362" t="s">
        <v>601</v>
      </c>
      <c r="C11" s="757">
        <v>0</v>
      </c>
      <c r="D11" s="699">
        <v>0</v>
      </c>
    </row>
    <row r="12" spans="1:4" s="367" customFormat="1">
      <c r="A12" s="361" t="s">
        <v>540</v>
      </c>
      <c r="B12" s="362" t="s">
        <v>541</v>
      </c>
      <c r="C12" s="757">
        <v>0</v>
      </c>
      <c r="D12" s="699">
        <v>0</v>
      </c>
    </row>
    <row r="13" spans="1:4" s="367" customFormat="1">
      <c r="A13" s="361" t="s">
        <v>542</v>
      </c>
      <c r="B13" s="362" t="s">
        <v>543</v>
      </c>
      <c r="C13" s="757">
        <v>0</v>
      </c>
      <c r="D13" s="699">
        <v>0</v>
      </c>
    </row>
    <row r="14" spans="1:4" s="366" customFormat="1">
      <c r="A14" s="357" t="s">
        <v>544</v>
      </c>
      <c r="B14" s="358" t="s">
        <v>599</v>
      </c>
      <c r="C14" s="758"/>
      <c r="D14" s="404"/>
    </row>
    <row r="15" spans="1:4" s="366" customFormat="1">
      <c r="A15" s="374" t="s">
        <v>547</v>
      </c>
      <c r="B15" s="362" t="s">
        <v>600</v>
      </c>
      <c r="C15" s="757">
        <v>2.3733839536536912E-2</v>
      </c>
      <c r="D15" s="701">
        <v>4510522.933073245</v>
      </c>
    </row>
    <row r="16" spans="1:4" s="366" customFormat="1">
      <c r="A16" s="374" t="s">
        <v>548</v>
      </c>
      <c r="B16" s="362" t="s">
        <v>550</v>
      </c>
      <c r="C16" s="757">
        <v>3.1657130081587881E-2</v>
      </c>
      <c r="D16" s="701">
        <v>6016313.1636778591</v>
      </c>
    </row>
    <row r="17" spans="1:6" s="366" customFormat="1">
      <c r="A17" s="374" t="s">
        <v>549</v>
      </c>
      <c r="B17" s="362" t="s">
        <v>597</v>
      </c>
      <c r="C17" s="757">
        <v>5.1861081003912624E-2</v>
      </c>
      <c r="D17" s="701">
        <v>9855994.6376147661</v>
      </c>
    </row>
    <row r="18" spans="1:6" s="365" customFormat="1">
      <c r="A18" s="812" t="s">
        <v>598</v>
      </c>
      <c r="B18" s="813"/>
      <c r="C18" s="405" t="s">
        <v>528</v>
      </c>
      <c r="D18" s="404" t="s">
        <v>529</v>
      </c>
    </row>
    <row r="19" spans="1:6" s="366" customFormat="1">
      <c r="A19" s="363">
        <v>4</v>
      </c>
      <c r="B19" s="362" t="s">
        <v>23</v>
      </c>
      <c r="C19" s="757">
        <v>6.8733839536536917E-2</v>
      </c>
      <c r="D19" s="701">
        <v>13062596.089033945</v>
      </c>
    </row>
    <row r="20" spans="1:6" s="366" customFormat="1">
      <c r="A20" s="363">
        <v>5</v>
      </c>
      <c r="B20" s="362" t="s">
        <v>89</v>
      </c>
      <c r="C20" s="757">
        <v>9.1657130081587879E-2</v>
      </c>
      <c r="D20" s="701">
        <v>17419077.371625457</v>
      </c>
    </row>
    <row r="21" spans="1:6" s="366" customFormat="1" ht="13.5" thickBot="1">
      <c r="A21" s="368" t="s">
        <v>545</v>
      </c>
      <c r="B21" s="369" t="s">
        <v>88</v>
      </c>
      <c r="C21" s="759">
        <v>0.13186108100391264</v>
      </c>
      <c r="D21" s="702">
        <v>25059680.248211566</v>
      </c>
    </row>
    <row r="22" spans="1:6">
      <c r="F22" s="329"/>
    </row>
    <row r="23" spans="1:6" ht="63.75">
      <c r="B23" s="22" t="s">
        <v>602</v>
      </c>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zoomScaleNormal="100" workbookViewId="0">
      <pane xSplit="1" ySplit="5" topLeftCell="B21" activePane="bottomRight" state="frozen"/>
      <selection pane="topRight" activeCell="B1" sqref="B1"/>
      <selection pane="bottomLeft" activeCell="A5" sqref="A5"/>
      <selection pane="bottomRight" activeCell="C6" sqref="C6:C45"/>
    </sheetView>
  </sheetViews>
  <sheetFormatPr defaultRowHeight="15.75"/>
  <cols>
    <col min="1" max="1" width="10.7109375" style="66" customWidth="1"/>
    <col min="2" max="2" width="69" style="66" customWidth="1"/>
    <col min="3" max="3" width="53.140625" style="66" customWidth="1"/>
    <col min="4" max="4" width="32.28515625" style="66" customWidth="1"/>
    <col min="5" max="5" width="9.42578125" customWidth="1"/>
  </cols>
  <sheetData>
    <row r="1" spans="1:6">
      <c r="A1" s="18" t="s">
        <v>188</v>
      </c>
      <c r="B1" s="642" t="str">
        <f>Info!C2</f>
        <v>სს "ზირაათ ბანკი საქართველო"</v>
      </c>
      <c r="E1" s="2"/>
      <c r="F1" s="2"/>
    </row>
    <row r="2" spans="1:6" s="20" customFormat="1" ht="15.75" customHeight="1">
      <c r="A2" s="20" t="s">
        <v>189</v>
      </c>
      <c r="B2" s="637">
        <f>'1. key ratios'!B2</f>
        <v>44926</v>
      </c>
    </row>
    <row r="3" spans="1:6" s="20" customFormat="1" ht="15.75" customHeight="1">
      <c r="A3" s="25"/>
    </row>
    <row r="4" spans="1:6" s="20" customFormat="1" ht="15.75" customHeight="1" thickBot="1">
      <c r="A4" s="20" t="s">
        <v>414</v>
      </c>
      <c r="B4" s="643" t="s">
        <v>269</v>
      </c>
      <c r="D4" s="195" t="s">
        <v>93</v>
      </c>
    </row>
    <row r="5" spans="1:6" ht="38.25">
      <c r="A5" s="147" t="s">
        <v>26</v>
      </c>
      <c r="B5" s="644" t="s">
        <v>231</v>
      </c>
      <c r="C5" s="645" t="s">
        <v>236</v>
      </c>
      <c r="D5" s="646" t="s">
        <v>270</v>
      </c>
    </row>
    <row r="6" spans="1:6">
      <c r="A6" s="137">
        <v>1</v>
      </c>
      <c r="B6" s="81" t="s">
        <v>154</v>
      </c>
      <c r="C6" s="266">
        <v>6527040.9505000003</v>
      </c>
      <c r="D6" s="602"/>
      <c r="E6" s="8"/>
    </row>
    <row r="7" spans="1:6">
      <c r="A7" s="137">
        <v>2</v>
      </c>
      <c r="B7" s="82" t="s">
        <v>155</v>
      </c>
      <c r="C7" s="267">
        <v>45197916.414899997</v>
      </c>
      <c r="D7" s="138"/>
      <c r="E7" s="8"/>
    </row>
    <row r="8" spans="1:6">
      <c r="A8" s="137">
        <v>3</v>
      </c>
      <c r="B8" s="82" t="s">
        <v>156</v>
      </c>
      <c r="C8" s="267">
        <v>40648819.752499998</v>
      </c>
      <c r="D8" s="138"/>
      <c r="E8" s="8"/>
    </row>
    <row r="9" spans="1:6">
      <c r="A9" s="137">
        <v>4</v>
      </c>
      <c r="B9" s="82" t="s">
        <v>185</v>
      </c>
      <c r="C9" s="267">
        <v>0</v>
      </c>
      <c r="D9" s="138"/>
      <c r="E9" s="8"/>
    </row>
    <row r="10" spans="1:6">
      <c r="A10" s="137">
        <v>5</v>
      </c>
      <c r="B10" s="82" t="s">
        <v>157</v>
      </c>
      <c r="C10" s="267">
        <v>1986530.28</v>
      </c>
      <c r="D10" s="138"/>
      <c r="E10" s="8"/>
    </row>
    <row r="11" spans="1:6">
      <c r="A11" s="137">
        <v>6.1</v>
      </c>
      <c r="B11" s="82" t="s">
        <v>158</v>
      </c>
      <c r="C11" s="268">
        <v>98698749.087399989</v>
      </c>
      <c r="D11" s="139"/>
      <c r="E11" s="9"/>
    </row>
    <row r="12" spans="1:6">
      <c r="A12" s="137">
        <v>6.2</v>
      </c>
      <c r="B12" s="83" t="s">
        <v>159</v>
      </c>
      <c r="C12" s="268">
        <v>-4948070.6320000002</v>
      </c>
      <c r="D12" s="139"/>
      <c r="E12" s="9"/>
    </row>
    <row r="13" spans="1:6">
      <c r="A13" s="137" t="s">
        <v>486</v>
      </c>
      <c r="B13" s="84" t="s">
        <v>487</v>
      </c>
      <c r="C13" s="268">
        <v>-1659109.1192000001</v>
      </c>
      <c r="D13" s="231" t="s">
        <v>1024</v>
      </c>
      <c r="E13" s="9"/>
    </row>
    <row r="14" spans="1:6">
      <c r="A14" s="137" t="s">
        <v>621</v>
      </c>
      <c r="B14" s="84" t="s">
        <v>610</v>
      </c>
      <c r="C14" s="268">
        <v>0</v>
      </c>
      <c r="D14" s="139"/>
      <c r="E14" s="9"/>
    </row>
    <row r="15" spans="1:6">
      <c r="A15" s="137">
        <v>6</v>
      </c>
      <c r="B15" s="82" t="s">
        <v>160</v>
      </c>
      <c r="C15" s="274">
        <v>93750678.45539999</v>
      </c>
      <c r="D15" s="139"/>
      <c r="E15" s="8"/>
    </row>
    <row r="16" spans="1:6">
      <c r="A16" s="137">
        <v>7</v>
      </c>
      <c r="B16" s="82" t="s">
        <v>161</v>
      </c>
      <c r="C16" s="267">
        <v>740268.28669999994</v>
      </c>
      <c r="D16" s="138"/>
      <c r="E16" s="8"/>
    </row>
    <row r="17" spans="1:5">
      <c r="A17" s="137">
        <v>8</v>
      </c>
      <c r="B17" s="82" t="s">
        <v>162</v>
      </c>
      <c r="C17" s="267">
        <v>0</v>
      </c>
      <c r="D17" s="138"/>
      <c r="E17" s="8"/>
    </row>
    <row r="18" spans="1:5">
      <c r="A18" s="137">
        <v>9</v>
      </c>
      <c r="B18" s="82" t="s">
        <v>163</v>
      </c>
      <c r="C18" s="267">
        <v>0</v>
      </c>
      <c r="D18" s="138"/>
      <c r="E18" s="8"/>
    </row>
    <row r="19" spans="1:5" ht="30">
      <c r="A19" s="137">
        <v>9.1</v>
      </c>
      <c r="B19" s="84" t="s">
        <v>246</v>
      </c>
      <c r="C19" s="268"/>
      <c r="D19" s="138"/>
      <c r="E19" s="8"/>
    </row>
    <row r="20" spans="1:5" ht="30">
      <c r="A20" s="137">
        <v>9.1999999999999993</v>
      </c>
      <c r="B20" s="84" t="s">
        <v>235</v>
      </c>
      <c r="C20" s="268"/>
      <c r="D20" s="138"/>
      <c r="E20" s="8"/>
    </row>
    <row r="21" spans="1:5" ht="30">
      <c r="A21" s="137">
        <v>9.3000000000000007</v>
      </c>
      <c r="B21" s="84" t="s">
        <v>234</v>
      </c>
      <c r="C21" s="268"/>
      <c r="D21" s="138"/>
      <c r="E21" s="8"/>
    </row>
    <row r="22" spans="1:5">
      <c r="A22" s="137">
        <v>10</v>
      </c>
      <c r="B22" s="82" t="s">
        <v>164</v>
      </c>
      <c r="C22" s="267">
        <v>6592376.04</v>
      </c>
      <c r="D22" s="138"/>
      <c r="E22" s="8"/>
    </row>
    <row r="23" spans="1:5">
      <c r="A23" s="137">
        <v>10.1</v>
      </c>
      <c r="B23" s="84" t="s">
        <v>233</v>
      </c>
      <c r="C23" s="267">
        <v>976798.92</v>
      </c>
      <c r="D23" s="231" t="s">
        <v>440</v>
      </c>
      <c r="E23" s="8"/>
    </row>
    <row r="24" spans="1:5">
      <c r="A24" s="137">
        <v>11</v>
      </c>
      <c r="B24" s="85" t="s">
        <v>165</v>
      </c>
      <c r="C24" s="269">
        <v>2087691.5294999999</v>
      </c>
      <c r="D24" s="140"/>
      <c r="E24" s="8"/>
    </row>
    <row r="25" spans="1:5">
      <c r="A25" s="137">
        <v>12</v>
      </c>
      <c r="B25" s="87" t="s">
        <v>166</v>
      </c>
      <c r="C25" s="270">
        <v>197531321.70949998</v>
      </c>
      <c r="D25" s="141"/>
      <c r="E25" s="7"/>
    </row>
    <row r="26" spans="1:5">
      <c r="A26" s="137">
        <v>13</v>
      </c>
      <c r="B26" s="82" t="s">
        <v>167</v>
      </c>
      <c r="C26" s="271">
        <v>10132500</v>
      </c>
      <c r="D26" s="142"/>
      <c r="E26" s="8"/>
    </row>
    <row r="27" spans="1:5">
      <c r="A27" s="137">
        <v>14</v>
      </c>
      <c r="B27" s="82" t="s">
        <v>168</v>
      </c>
      <c r="C27" s="267">
        <v>74232394.887199998</v>
      </c>
      <c r="D27" s="138"/>
      <c r="E27" s="8"/>
    </row>
    <row r="28" spans="1:5">
      <c r="A28" s="137">
        <v>15</v>
      </c>
      <c r="B28" s="82" t="s">
        <v>169</v>
      </c>
      <c r="C28" s="267">
        <v>7729222.9649999999</v>
      </c>
      <c r="D28" s="138"/>
      <c r="E28" s="8"/>
    </row>
    <row r="29" spans="1:5">
      <c r="A29" s="137">
        <v>16</v>
      </c>
      <c r="B29" s="82" t="s">
        <v>170</v>
      </c>
      <c r="C29" s="267">
        <v>28543914.854900002</v>
      </c>
      <c r="D29" s="138"/>
      <c r="E29" s="8"/>
    </row>
    <row r="30" spans="1:5">
      <c r="A30" s="137">
        <v>17</v>
      </c>
      <c r="B30" s="82" t="s">
        <v>171</v>
      </c>
      <c r="C30" s="267">
        <v>0</v>
      </c>
      <c r="D30" s="138"/>
      <c r="E30" s="8"/>
    </row>
    <row r="31" spans="1:5">
      <c r="A31" s="137">
        <v>18</v>
      </c>
      <c r="B31" s="82" t="s">
        <v>172</v>
      </c>
      <c r="C31" s="267">
        <v>194035.6943</v>
      </c>
      <c r="D31" s="138"/>
      <c r="E31" s="8"/>
    </row>
    <row r="32" spans="1:5">
      <c r="A32" s="137">
        <v>19</v>
      </c>
      <c r="B32" s="82" t="s">
        <v>173</v>
      </c>
      <c r="C32" s="267">
        <v>235544.68350000001</v>
      </c>
      <c r="D32" s="138"/>
      <c r="E32" s="8"/>
    </row>
    <row r="33" spans="1:5">
      <c r="A33" s="137">
        <v>20</v>
      </c>
      <c r="B33" s="82" t="s">
        <v>95</v>
      </c>
      <c r="C33" s="267">
        <v>10547601.036</v>
      </c>
      <c r="D33" s="138"/>
      <c r="E33" s="8"/>
    </row>
    <row r="34" spans="1:5">
      <c r="A34" s="577">
        <v>20.100000000000001</v>
      </c>
      <c r="B34" s="86" t="s">
        <v>962</v>
      </c>
      <c r="C34" s="269">
        <v>678392.82140000002</v>
      </c>
      <c r="D34" s="231" t="s">
        <v>1024</v>
      </c>
      <c r="E34" s="8"/>
    </row>
    <row r="35" spans="1:5">
      <c r="A35" s="137">
        <v>21</v>
      </c>
      <c r="B35" s="85" t="s">
        <v>174</v>
      </c>
      <c r="C35" s="269">
        <v>0</v>
      </c>
      <c r="D35" s="140"/>
      <c r="E35" s="8"/>
    </row>
    <row r="36" spans="1:5">
      <c r="A36" s="137">
        <v>21.1</v>
      </c>
      <c r="B36" s="86" t="s">
        <v>960</v>
      </c>
      <c r="C36" s="272">
        <v>0</v>
      </c>
      <c r="D36" s="143"/>
      <c r="E36" s="8"/>
    </row>
    <row r="37" spans="1:5">
      <c r="A37" s="137">
        <v>22</v>
      </c>
      <c r="B37" s="87" t="s">
        <v>175</v>
      </c>
      <c r="C37" s="270">
        <v>131615214.12090001</v>
      </c>
      <c r="D37" s="141"/>
      <c r="E37" s="7"/>
    </row>
    <row r="38" spans="1:5">
      <c r="A38" s="137">
        <v>23</v>
      </c>
      <c r="B38" s="85" t="s">
        <v>176</v>
      </c>
      <c r="C38" s="267">
        <v>50000000</v>
      </c>
      <c r="D38" s="231" t="s">
        <v>1025</v>
      </c>
      <c r="E38" s="8"/>
    </row>
    <row r="39" spans="1:5">
      <c r="A39" s="137">
        <v>24</v>
      </c>
      <c r="B39" s="85" t="s">
        <v>177</v>
      </c>
      <c r="C39" s="267">
        <v>0</v>
      </c>
      <c r="D39" s="138"/>
      <c r="E39" s="8"/>
    </row>
    <row r="40" spans="1:5">
      <c r="A40" s="137">
        <v>25</v>
      </c>
      <c r="B40" s="85" t="s">
        <v>232</v>
      </c>
      <c r="C40" s="267">
        <v>0</v>
      </c>
      <c r="D40" s="138"/>
      <c r="E40" s="8"/>
    </row>
    <row r="41" spans="1:5">
      <c r="A41" s="137">
        <v>26</v>
      </c>
      <c r="B41" s="85" t="s">
        <v>179</v>
      </c>
      <c r="C41" s="267">
        <v>0</v>
      </c>
      <c r="D41" s="138"/>
      <c r="E41" s="8"/>
    </row>
    <row r="42" spans="1:5">
      <c r="A42" s="137">
        <v>27</v>
      </c>
      <c r="B42" s="85" t="s">
        <v>180</v>
      </c>
      <c r="C42" s="267">
        <v>0</v>
      </c>
      <c r="D42" s="138"/>
      <c r="E42" s="8"/>
    </row>
    <row r="43" spans="1:5">
      <c r="A43" s="137">
        <v>28</v>
      </c>
      <c r="B43" s="85" t="s">
        <v>181</v>
      </c>
      <c r="C43" s="267">
        <v>15916107.993199999</v>
      </c>
      <c r="D43" s="231" t="s">
        <v>1026</v>
      </c>
      <c r="E43" s="8"/>
    </row>
    <row r="44" spans="1:5">
      <c r="A44" s="137">
        <v>29</v>
      </c>
      <c r="B44" s="85" t="s">
        <v>35</v>
      </c>
      <c r="C44" s="267">
        <v>0</v>
      </c>
      <c r="D44" s="231" t="s">
        <v>1027</v>
      </c>
      <c r="E44" s="8"/>
    </row>
    <row r="45" spans="1:5" ht="16.5" thickBot="1">
      <c r="A45" s="144">
        <v>30</v>
      </c>
      <c r="B45" s="145" t="s">
        <v>182</v>
      </c>
      <c r="C45" s="273">
        <v>65916107.993199997</v>
      </c>
      <c r="D45" s="146"/>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G8" activePane="bottomRight" state="frozen"/>
      <selection pane="topRight" activeCell="C1" sqref="C1"/>
      <selection pane="bottomLeft" activeCell="A8" sqref="A8"/>
      <selection pane="bottomRight" activeCell="H32" sqref="H32"/>
    </sheetView>
  </sheetViews>
  <sheetFormatPr defaultColWidth="9.140625" defaultRowHeight="12.75"/>
  <cols>
    <col min="1" max="1" width="10.5703125" style="2" bestFit="1" customWidth="1"/>
    <col min="2" max="2" width="82.140625" style="2" customWidth="1"/>
    <col min="3" max="3" width="11.140625" style="2" customWidth="1"/>
    <col min="4" max="4" width="13.28515625" style="2" bestFit="1" customWidth="1"/>
    <col min="5" max="5" width="12.42578125" style="2" customWidth="1"/>
    <col min="6" max="6" width="13.28515625" style="2" bestFit="1" customWidth="1"/>
    <col min="7" max="7" width="9.42578125" style="2" bestFit="1" customWidth="1"/>
    <col min="8" max="8" width="13.28515625" style="2" bestFit="1" customWidth="1"/>
    <col min="9" max="9" width="10.28515625" style="2" bestFit="1" customWidth="1"/>
    <col min="10" max="10" width="13.28515625" style="2" bestFit="1" customWidth="1"/>
    <col min="11" max="11" width="9.42578125" style="2" bestFit="1" customWidth="1"/>
    <col min="12" max="12" width="13.28515625" style="2" bestFit="1" customWidth="1"/>
    <col min="13" max="13" width="12.5703125" style="2"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c r="A1" s="2" t="s">
        <v>188</v>
      </c>
      <c r="B1" s="328" t="str">
        <f>Info!C2</f>
        <v>სს "ზირაათ ბანკი საქართველო"</v>
      </c>
    </row>
    <row r="2" spans="1:19">
      <c r="A2" s="2" t="s">
        <v>189</v>
      </c>
      <c r="B2" s="426">
        <f>'1. key ratios'!B2</f>
        <v>44926</v>
      </c>
    </row>
    <row r="4" spans="1:19" ht="39" thickBot="1">
      <c r="A4" s="65" t="s">
        <v>415</v>
      </c>
      <c r="B4" s="302" t="s">
        <v>457</v>
      </c>
    </row>
    <row r="5" spans="1:19">
      <c r="A5" s="126"/>
      <c r="B5" s="128"/>
      <c r="C5" s="113" t="s">
        <v>0</v>
      </c>
      <c r="D5" s="113" t="s">
        <v>1</v>
      </c>
      <c r="E5" s="113" t="s">
        <v>2</v>
      </c>
      <c r="F5" s="113" t="s">
        <v>3</v>
      </c>
      <c r="G5" s="113" t="s">
        <v>4</v>
      </c>
      <c r="H5" s="113" t="s">
        <v>5</v>
      </c>
      <c r="I5" s="113" t="s">
        <v>237</v>
      </c>
      <c r="J5" s="113" t="s">
        <v>238</v>
      </c>
      <c r="K5" s="113" t="s">
        <v>239</v>
      </c>
      <c r="L5" s="113" t="s">
        <v>240</v>
      </c>
      <c r="M5" s="113" t="s">
        <v>241</v>
      </c>
      <c r="N5" s="113" t="s">
        <v>242</v>
      </c>
      <c r="O5" s="113" t="s">
        <v>444</v>
      </c>
      <c r="P5" s="113" t="s">
        <v>445</v>
      </c>
      <c r="Q5" s="113" t="s">
        <v>446</v>
      </c>
      <c r="R5" s="293" t="s">
        <v>447</v>
      </c>
      <c r="S5" s="114" t="s">
        <v>448</v>
      </c>
    </row>
    <row r="6" spans="1:19" ht="46.5" customHeight="1">
      <c r="A6" s="149"/>
      <c r="B6" s="818" t="s">
        <v>449</v>
      </c>
      <c r="C6" s="816">
        <v>0</v>
      </c>
      <c r="D6" s="817"/>
      <c r="E6" s="816">
        <v>0.2</v>
      </c>
      <c r="F6" s="817"/>
      <c r="G6" s="816">
        <v>0.35</v>
      </c>
      <c r="H6" s="817"/>
      <c r="I6" s="816">
        <v>0.5</v>
      </c>
      <c r="J6" s="817"/>
      <c r="K6" s="816">
        <v>0.75</v>
      </c>
      <c r="L6" s="817"/>
      <c r="M6" s="816">
        <v>1</v>
      </c>
      <c r="N6" s="817"/>
      <c r="O6" s="816">
        <v>1.5</v>
      </c>
      <c r="P6" s="817"/>
      <c r="Q6" s="816">
        <v>2.5</v>
      </c>
      <c r="R6" s="817"/>
      <c r="S6" s="814" t="s">
        <v>251</v>
      </c>
    </row>
    <row r="7" spans="1:19">
      <c r="A7" s="149"/>
      <c r="B7" s="819"/>
      <c r="C7" s="301" t="s">
        <v>442</v>
      </c>
      <c r="D7" s="301" t="s">
        <v>443</v>
      </c>
      <c r="E7" s="301" t="s">
        <v>442</v>
      </c>
      <c r="F7" s="301" t="s">
        <v>443</v>
      </c>
      <c r="G7" s="301" t="s">
        <v>442</v>
      </c>
      <c r="H7" s="301" t="s">
        <v>443</v>
      </c>
      <c r="I7" s="301" t="s">
        <v>442</v>
      </c>
      <c r="J7" s="301" t="s">
        <v>443</v>
      </c>
      <c r="K7" s="301" t="s">
        <v>442</v>
      </c>
      <c r="L7" s="301" t="s">
        <v>443</v>
      </c>
      <c r="M7" s="301" t="s">
        <v>442</v>
      </c>
      <c r="N7" s="301" t="s">
        <v>443</v>
      </c>
      <c r="O7" s="301" t="s">
        <v>442</v>
      </c>
      <c r="P7" s="301" t="s">
        <v>443</v>
      </c>
      <c r="Q7" s="301" t="s">
        <v>442</v>
      </c>
      <c r="R7" s="301" t="s">
        <v>443</v>
      </c>
      <c r="S7" s="815"/>
    </row>
    <row r="8" spans="1:19" s="153" customFormat="1">
      <c r="A8" s="117">
        <v>1</v>
      </c>
      <c r="B8" s="171" t="s">
        <v>216</v>
      </c>
      <c r="C8" s="275">
        <v>2253885.9300000002</v>
      </c>
      <c r="D8" s="275"/>
      <c r="E8" s="275">
        <v>19009630.140000001</v>
      </c>
      <c r="F8" s="294"/>
      <c r="G8" s="275">
        <v>0</v>
      </c>
      <c r="H8" s="275"/>
      <c r="I8" s="275">
        <v>0</v>
      </c>
      <c r="J8" s="275"/>
      <c r="K8" s="275">
        <v>0</v>
      </c>
      <c r="L8" s="275"/>
      <c r="M8" s="275">
        <v>25930560.764899999</v>
      </c>
      <c r="N8" s="275"/>
      <c r="O8" s="275">
        <v>0</v>
      </c>
      <c r="P8" s="275"/>
      <c r="Q8" s="275">
        <v>0</v>
      </c>
      <c r="R8" s="294"/>
      <c r="S8" s="306">
        <v>29732486.7929</v>
      </c>
    </row>
    <row r="9" spans="1:19" s="153" customFormat="1">
      <c r="A9" s="117">
        <v>2</v>
      </c>
      <c r="B9" s="171" t="s">
        <v>217</v>
      </c>
      <c r="C9" s="275">
        <v>0</v>
      </c>
      <c r="D9" s="275"/>
      <c r="E9" s="275">
        <v>0</v>
      </c>
      <c r="F9" s="275"/>
      <c r="G9" s="275">
        <v>0</v>
      </c>
      <c r="H9" s="275"/>
      <c r="I9" s="275">
        <v>0</v>
      </c>
      <c r="J9" s="275"/>
      <c r="K9" s="275">
        <v>0</v>
      </c>
      <c r="L9" s="275"/>
      <c r="M9" s="275">
        <v>0</v>
      </c>
      <c r="N9" s="275"/>
      <c r="O9" s="275">
        <v>0</v>
      </c>
      <c r="P9" s="275"/>
      <c r="Q9" s="275">
        <v>0</v>
      </c>
      <c r="R9" s="294"/>
      <c r="S9" s="306">
        <v>0</v>
      </c>
    </row>
    <row r="10" spans="1:19" s="153" customFormat="1">
      <c r="A10" s="117">
        <v>3</v>
      </c>
      <c r="B10" s="171" t="s">
        <v>218</v>
      </c>
      <c r="C10" s="275">
        <v>0</v>
      </c>
      <c r="D10" s="275"/>
      <c r="E10" s="275">
        <v>0</v>
      </c>
      <c r="F10" s="275"/>
      <c r="G10" s="275">
        <v>0</v>
      </c>
      <c r="H10" s="275"/>
      <c r="I10" s="275">
        <v>0</v>
      </c>
      <c r="J10" s="275"/>
      <c r="K10" s="275">
        <v>0</v>
      </c>
      <c r="L10" s="275"/>
      <c r="M10" s="275">
        <v>0</v>
      </c>
      <c r="N10" s="275"/>
      <c r="O10" s="275">
        <v>0</v>
      </c>
      <c r="P10" s="275"/>
      <c r="Q10" s="275">
        <v>0</v>
      </c>
      <c r="R10" s="294"/>
      <c r="S10" s="306">
        <v>0</v>
      </c>
    </row>
    <row r="11" spans="1:19" s="153" customFormat="1">
      <c r="A11" s="117">
        <v>4</v>
      </c>
      <c r="B11" s="171" t="s">
        <v>219</v>
      </c>
      <c r="C11" s="275">
        <v>0</v>
      </c>
      <c r="D11" s="275"/>
      <c r="E11" s="275">
        <v>0</v>
      </c>
      <c r="F11" s="275"/>
      <c r="G11" s="275">
        <v>0</v>
      </c>
      <c r="H11" s="275"/>
      <c r="I11" s="275">
        <v>0</v>
      </c>
      <c r="J11" s="275"/>
      <c r="K11" s="275">
        <v>0</v>
      </c>
      <c r="L11" s="275"/>
      <c r="M11" s="275">
        <v>0</v>
      </c>
      <c r="N11" s="275"/>
      <c r="O11" s="275">
        <v>0</v>
      </c>
      <c r="P11" s="275"/>
      <c r="Q11" s="275">
        <v>0</v>
      </c>
      <c r="R11" s="294"/>
      <c r="S11" s="306">
        <v>0</v>
      </c>
    </row>
    <row r="12" spans="1:19" s="153" customFormat="1">
      <c r="A12" s="117">
        <v>5</v>
      </c>
      <c r="B12" s="171" t="s">
        <v>220</v>
      </c>
      <c r="C12" s="275">
        <v>0</v>
      </c>
      <c r="D12" s="275"/>
      <c r="E12" s="275">
        <v>0</v>
      </c>
      <c r="F12" s="275"/>
      <c r="G12" s="275">
        <v>0</v>
      </c>
      <c r="H12" s="275"/>
      <c r="I12" s="275">
        <v>0</v>
      </c>
      <c r="J12" s="275"/>
      <c r="K12" s="275">
        <v>0</v>
      </c>
      <c r="L12" s="275"/>
      <c r="M12" s="275">
        <v>0</v>
      </c>
      <c r="N12" s="275"/>
      <c r="O12" s="275">
        <v>0</v>
      </c>
      <c r="P12" s="275"/>
      <c r="Q12" s="275">
        <v>0</v>
      </c>
      <c r="R12" s="294"/>
      <c r="S12" s="306">
        <v>0</v>
      </c>
    </row>
    <row r="13" spans="1:19" s="153" customFormat="1">
      <c r="A13" s="117">
        <v>6</v>
      </c>
      <c r="B13" s="171" t="s">
        <v>221</v>
      </c>
      <c r="C13" s="275">
        <v>0</v>
      </c>
      <c r="D13" s="275"/>
      <c r="E13" s="275">
        <v>6030525.7400000002</v>
      </c>
      <c r="F13" s="275"/>
      <c r="G13" s="275">
        <v>0</v>
      </c>
      <c r="H13" s="275"/>
      <c r="I13" s="275">
        <v>34642032.4626</v>
      </c>
      <c r="J13" s="275"/>
      <c r="K13" s="275">
        <v>0</v>
      </c>
      <c r="L13" s="275"/>
      <c r="M13" s="275">
        <v>0</v>
      </c>
      <c r="N13" s="275"/>
      <c r="O13" s="275">
        <v>0</v>
      </c>
      <c r="P13" s="275"/>
      <c r="Q13" s="275">
        <v>0</v>
      </c>
      <c r="R13" s="294"/>
      <c r="S13" s="306">
        <v>18527121.379299998</v>
      </c>
    </row>
    <row r="14" spans="1:19" s="153" customFormat="1">
      <c r="A14" s="117">
        <v>7</v>
      </c>
      <c r="B14" s="171" t="s">
        <v>73</v>
      </c>
      <c r="C14" s="275">
        <v>0</v>
      </c>
      <c r="D14" s="275"/>
      <c r="E14" s="275">
        <v>0</v>
      </c>
      <c r="F14" s="275"/>
      <c r="G14" s="275">
        <v>0</v>
      </c>
      <c r="H14" s="275"/>
      <c r="I14" s="275">
        <v>0</v>
      </c>
      <c r="J14" s="275"/>
      <c r="K14" s="275">
        <v>0</v>
      </c>
      <c r="L14" s="275"/>
      <c r="M14" s="275">
        <v>56499822.5163</v>
      </c>
      <c r="N14" s="275">
        <v>13312144.1318</v>
      </c>
      <c r="O14" s="275">
        <v>0</v>
      </c>
      <c r="P14" s="275"/>
      <c r="Q14" s="275">
        <v>0</v>
      </c>
      <c r="R14" s="294"/>
      <c r="S14" s="306">
        <v>69811966.648100004</v>
      </c>
    </row>
    <row r="15" spans="1:19" s="153" customFormat="1">
      <c r="A15" s="117">
        <v>8</v>
      </c>
      <c r="B15" s="171" t="s">
        <v>74</v>
      </c>
      <c r="C15" s="275">
        <v>0</v>
      </c>
      <c r="D15" s="275"/>
      <c r="E15" s="275">
        <v>0</v>
      </c>
      <c r="F15" s="275"/>
      <c r="G15" s="275">
        <v>0</v>
      </c>
      <c r="H15" s="275"/>
      <c r="I15" s="275">
        <v>0</v>
      </c>
      <c r="J15" s="275"/>
      <c r="K15" s="275">
        <v>0</v>
      </c>
      <c r="L15" s="275"/>
      <c r="M15" s="275">
        <v>39596950.148999996</v>
      </c>
      <c r="N15" s="275">
        <v>5274740.5797600001</v>
      </c>
      <c r="O15" s="275">
        <v>0</v>
      </c>
      <c r="P15" s="275"/>
      <c r="Q15" s="275">
        <v>0</v>
      </c>
      <c r="R15" s="294"/>
      <c r="S15" s="306">
        <v>44871690.728759997</v>
      </c>
    </row>
    <row r="16" spans="1:19" s="153" customFormat="1">
      <c r="A16" s="117">
        <v>9</v>
      </c>
      <c r="B16" s="171" t="s">
        <v>75</v>
      </c>
      <c r="C16" s="275">
        <v>0</v>
      </c>
      <c r="D16" s="275"/>
      <c r="E16" s="275">
        <v>0</v>
      </c>
      <c r="F16" s="275"/>
      <c r="G16" s="275">
        <v>0</v>
      </c>
      <c r="H16" s="275"/>
      <c r="I16" s="275">
        <v>0</v>
      </c>
      <c r="J16" s="275"/>
      <c r="K16" s="275">
        <v>0</v>
      </c>
      <c r="L16" s="275"/>
      <c r="M16" s="275">
        <v>0</v>
      </c>
      <c r="N16" s="275"/>
      <c r="O16" s="275">
        <v>0</v>
      </c>
      <c r="P16" s="275"/>
      <c r="Q16" s="275">
        <v>0</v>
      </c>
      <c r="R16" s="294"/>
      <c r="S16" s="306">
        <v>0</v>
      </c>
    </row>
    <row r="17" spans="1:19" s="153" customFormat="1">
      <c r="A17" s="117">
        <v>10</v>
      </c>
      <c r="B17" s="171" t="s">
        <v>69</v>
      </c>
      <c r="C17" s="275">
        <v>0</v>
      </c>
      <c r="D17" s="275"/>
      <c r="E17" s="275">
        <v>0</v>
      </c>
      <c r="F17" s="275"/>
      <c r="G17" s="275">
        <v>0</v>
      </c>
      <c r="H17" s="275"/>
      <c r="I17" s="275">
        <v>0</v>
      </c>
      <c r="J17" s="275"/>
      <c r="K17" s="275">
        <v>0</v>
      </c>
      <c r="L17" s="275"/>
      <c r="M17" s="275">
        <v>0</v>
      </c>
      <c r="N17" s="275"/>
      <c r="O17" s="275">
        <v>0</v>
      </c>
      <c r="P17" s="275"/>
      <c r="Q17" s="275">
        <v>0</v>
      </c>
      <c r="R17" s="294"/>
      <c r="S17" s="306">
        <v>0</v>
      </c>
    </row>
    <row r="18" spans="1:19" s="153" customFormat="1">
      <c r="A18" s="117">
        <v>11</v>
      </c>
      <c r="B18" s="171" t="s">
        <v>70</v>
      </c>
      <c r="C18" s="275">
        <v>0</v>
      </c>
      <c r="D18" s="275"/>
      <c r="E18" s="275">
        <v>0</v>
      </c>
      <c r="F18" s="275"/>
      <c r="G18" s="275">
        <v>0</v>
      </c>
      <c r="H18" s="275"/>
      <c r="I18" s="275">
        <v>0</v>
      </c>
      <c r="J18" s="275"/>
      <c r="K18" s="275">
        <v>0</v>
      </c>
      <c r="L18" s="275"/>
      <c r="M18" s="275">
        <v>0</v>
      </c>
      <c r="N18" s="275"/>
      <c r="O18" s="275">
        <v>0</v>
      </c>
      <c r="P18" s="275"/>
      <c r="Q18" s="275">
        <v>0</v>
      </c>
      <c r="R18" s="294"/>
      <c r="S18" s="306">
        <v>0</v>
      </c>
    </row>
    <row r="19" spans="1:19" s="153" customFormat="1">
      <c r="A19" s="117">
        <v>12</v>
      </c>
      <c r="B19" s="171" t="s">
        <v>71</v>
      </c>
      <c r="C19" s="275">
        <v>0</v>
      </c>
      <c r="D19" s="275"/>
      <c r="E19" s="275">
        <v>0</v>
      </c>
      <c r="F19" s="275"/>
      <c r="G19" s="275">
        <v>0</v>
      </c>
      <c r="H19" s="275"/>
      <c r="I19" s="275">
        <v>0</v>
      </c>
      <c r="J19" s="275"/>
      <c r="K19" s="275">
        <v>0</v>
      </c>
      <c r="L19" s="275"/>
      <c r="M19" s="275">
        <v>0</v>
      </c>
      <c r="N19" s="275"/>
      <c r="O19" s="275">
        <v>0</v>
      </c>
      <c r="P19" s="275"/>
      <c r="Q19" s="275">
        <v>0</v>
      </c>
      <c r="R19" s="294"/>
      <c r="S19" s="306">
        <v>0</v>
      </c>
    </row>
    <row r="20" spans="1:19" s="153" customFormat="1">
      <c r="A20" s="117">
        <v>13</v>
      </c>
      <c r="B20" s="171" t="s">
        <v>72</v>
      </c>
      <c r="C20" s="275">
        <v>0</v>
      </c>
      <c r="D20" s="275"/>
      <c r="E20" s="275">
        <v>0</v>
      </c>
      <c r="F20" s="275"/>
      <c r="G20" s="275">
        <v>0</v>
      </c>
      <c r="H20" s="275"/>
      <c r="I20" s="275">
        <v>0</v>
      </c>
      <c r="J20" s="275"/>
      <c r="K20" s="275">
        <v>0</v>
      </c>
      <c r="L20" s="275"/>
      <c r="M20" s="275">
        <v>0</v>
      </c>
      <c r="N20" s="275"/>
      <c r="O20" s="275">
        <v>0</v>
      </c>
      <c r="P20" s="275"/>
      <c r="Q20" s="275">
        <v>0</v>
      </c>
      <c r="R20" s="294"/>
      <c r="S20" s="306">
        <v>0</v>
      </c>
    </row>
    <row r="21" spans="1:19" s="153" customFormat="1">
      <c r="A21" s="117">
        <v>14</v>
      </c>
      <c r="B21" s="171" t="s">
        <v>249</v>
      </c>
      <c r="C21" s="275">
        <v>7039590.6505000005</v>
      </c>
      <c r="D21" s="275"/>
      <c r="E21" s="275">
        <v>419658</v>
      </c>
      <c r="F21" s="275"/>
      <c r="G21" s="275">
        <v>0</v>
      </c>
      <c r="H21" s="275"/>
      <c r="I21" s="275">
        <v>0</v>
      </c>
      <c r="J21" s="275"/>
      <c r="K21" s="275">
        <v>0</v>
      </c>
      <c r="L21" s="275"/>
      <c r="M21" s="275">
        <v>6790975.5453999992</v>
      </c>
      <c r="N21" s="275"/>
      <c r="O21" s="275">
        <v>0</v>
      </c>
      <c r="P21" s="275"/>
      <c r="Q21" s="275">
        <v>0</v>
      </c>
      <c r="R21" s="294"/>
      <c r="S21" s="306">
        <v>6874907.1453999989</v>
      </c>
    </row>
    <row r="22" spans="1:19" ht="13.5" thickBot="1">
      <c r="A22" s="99"/>
      <c r="B22" s="155" t="s">
        <v>68</v>
      </c>
      <c r="C22" s="276">
        <v>9293476.5805000011</v>
      </c>
      <c r="D22" s="276">
        <v>0</v>
      </c>
      <c r="E22" s="276">
        <v>25459813.880000003</v>
      </c>
      <c r="F22" s="276">
        <v>0</v>
      </c>
      <c r="G22" s="276">
        <v>0</v>
      </c>
      <c r="H22" s="276">
        <v>0</v>
      </c>
      <c r="I22" s="276">
        <v>34642032.4626</v>
      </c>
      <c r="J22" s="276">
        <v>0</v>
      </c>
      <c r="K22" s="276">
        <v>0</v>
      </c>
      <c r="L22" s="276">
        <v>0</v>
      </c>
      <c r="M22" s="276">
        <v>128818308.97559997</v>
      </c>
      <c r="N22" s="276">
        <v>18586884.71156</v>
      </c>
      <c r="O22" s="276">
        <v>0</v>
      </c>
      <c r="P22" s="276">
        <v>0</v>
      </c>
      <c r="Q22" s="276">
        <v>0</v>
      </c>
      <c r="R22" s="276">
        <v>0</v>
      </c>
      <c r="S22" s="603">
        <v>169818172.69445997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c r="A1" s="760" t="s">
        <v>188</v>
      </c>
      <c r="B1" s="760" t="str">
        <f>Info!C2</f>
        <v>სს "ზირაათ ბანკი საქართველო"</v>
      </c>
    </row>
    <row r="2" spans="1:22">
      <c r="A2" s="760" t="s">
        <v>189</v>
      </c>
      <c r="B2" s="695">
        <f>'1. key ratios'!B2</f>
        <v>44926</v>
      </c>
    </row>
    <row r="4" spans="1:22" ht="27.75" thickBot="1">
      <c r="A4" s="2" t="s">
        <v>416</v>
      </c>
      <c r="B4" s="303" t="s">
        <v>458</v>
      </c>
      <c r="V4" s="195" t="s">
        <v>93</v>
      </c>
    </row>
    <row r="5" spans="1:22">
      <c r="A5" s="97"/>
      <c r="B5" s="98"/>
      <c r="C5" s="820" t="s">
        <v>198</v>
      </c>
      <c r="D5" s="821"/>
      <c r="E5" s="821"/>
      <c r="F5" s="821"/>
      <c r="G5" s="821"/>
      <c r="H5" s="821"/>
      <c r="I5" s="821"/>
      <c r="J5" s="821"/>
      <c r="K5" s="821"/>
      <c r="L5" s="822"/>
      <c r="M5" s="820" t="s">
        <v>199</v>
      </c>
      <c r="N5" s="821"/>
      <c r="O5" s="821"/>
      <c r="P5" s="821"/>
      <c r="Q5" s="821"/>
      <c r="R5" s="821"/>
      <c r="S5" s="822"/>
      <c r="T5" s="825" t="s">
        <v>456</v>
      </c>
      <c r="U5" s="825" t="s">
        <v>455</v>
      </c>
      <c r="V5" s="823" t="s">
        <v>200</v>
      </c>
    </row>
    <row r="6" spans="1:22" s="65" customFormat="1" ht="127.5">
      <c r="A6" s="115"/>
      <c r="B6" s="173"/>
      <c r="C6" s="95" t="s">
        <v>201</v>
      </c>
      <c r="D6" s="94" t="s">
        <v>202</v>
      </c>
      <c r="E6" s="91" t="s">
        <v>203</v>
      </c>
      <c r="F6" s="304" t="s">
        <v>450</v>
      </c>
      <c r="G6" s="94" t="s">
        <v>204</v>
      </c>
      <c r="H6" s="94" t="s">
        <v>205</v>
      </c>
      <c r="I6" s="94" t="s">
        <v>206</v>
      </c>
      <c r="J6" s="94" t="s">
        <v>248</v>
      </c>
      <c r="K6" s="94" t="s">
        <v>207</v>
      </c>
      <c r="L6" s="96" t="s">
        <v>208</v>
      </c>
      <c r="M6" s="95" t="s">
        <v>209</v>
      </c>
      <c r="N6" s="94" t="s">
        <v>210</v>
      </c>
      <c r="O6" s="94" t="s">
        <v>211</v>
      </c>
      <c r="P6" s="94" t="s">
        <v>212</v>
      </c>
      <c r="Q6" s="94" t="s">
        <v>213</v>
      </c>
      <c r="R6" s="94" t="s">
        <v>214</v>
      </c>
      <c r="S6" s="96" t="s">
        <v>215</v>
      </c>
      <c r="T6" s="826"/>
      <c r="U6" s="826"/>
      <c r="V6" s="824"/>
    </row>
    <row r="7" spans="1:22" s="153" customFormat="1">
      <c r="A7" s="154">
        <v>1</v>
      </c>
      <c r="B7" s="152" t="s">
        <v>216</v>
      </c>
      <c r="C7" s="277"/>
      <c r="D7" s="275"/>
      <c r="E7" s="275"/>
      <c r="F7" s="275"/>
      <c r="G7" s="275"/>
      <c r="H7" s="275"/>
      <c r="I7" s="275"/>
      <c r="J7" s="275"/>
      <c r="K7" s="275"/>
      <c r="L7" s="278"/>
      <c r="M7" s="277"/>
      <c r="N7" s="275"/>
      <c r="O7" s="275"/>
      <c r="P7" s="275"/>
      <c r="Q7" s="275"/>
      <c r="R7" s="275"/>
      <c r="S7" s="278"/>
      <c r="T7" s="298"/>
      <c r="U7" s="297"/>
      <c r="V7" s="279">
        <f>SUM(C7:S7)</f>
        <v>0</v>
      </c>
    </row>
    <row r="8" spans="1:22" s="153" customFormat="1">
      <c r="A8" s="154">
        <v>2</v>
      </c>
      <c r="B8" s="152" t="s">
        <v>217</v>
      </c>
      <c r="C8" s="277"/>
      <c r="D8" s="275"/>
      <c r="E8" s="275"/>
      <c r="F8" s="275"/>
      <c r="G8" s="275"/>
      <c r="H8" s="275"/>
      <c r="I8" s="275"/>
      <c r="J8" s="275"/>
      <c r="K8" s="275"/>
      <c r="L8" s="278"/>
      <c r="M8" s="277"/>
      <c r="N8" s="275"/>
      <c r="O8" s="275"/>
      <c r="P8" s="275"/>
      <c r="Q8" s="275"/>
      <c r="R8" s="275"/>
      <c r="S8" s="278"/>
      <c r="T8" s="297"/>
      <c r="U8" s="297"/>
      <c r="V8" s="279">
        <f t="shared" ref="V8:V20" si="0">SUM(C8:S8)</f>
        <v>0</v>
      </c>
    </row>
    <row r="9" spans="1:22" s="153" customFormat="1">
      <c r="A9" s="154">
        <v>3</v>
      </c>
      <c r="B9" s="152" t="s">
        <v>218</v>
      </c>
      <c r="C9" s="277"/>
      <c r="D9" s="275"/>
      <c r="E9" s="275"/>
      <c r="F9" s="275"/>
      <c r="G9" s="275"/>
      <c r="H9" s="275"/>
      <c r="I9" s="275"/>
      <c r="J9" s="275"/>
      <c r="K9" s="275"/>
      <c r="L9" s="278"/>
      <c r="M9" s="277"/>
      <c r="N9" s="275"/>
      <c r="O9" s="275"/>
      <c r="P9" s="275"/>
      <c r="Q9" s="275"/>
      <c r="R9" s="275"/>
      <c r="S9" s="278"/>
      <c r="T9" s="297"/>
      <c r="U9" s="297"/>
      <c r="V9" s="279">
        <f>SUM(C9:S9)</f>
        <v>0</v>
      </c>
    </row>
    <row r="10" spans="1:22" s="153" customFormat="1">
      <c r="A10" s="154">
        <v>4</v>
      </c>
      <c r="B10" s="152" t="s">
        <v>219</v>
      </c>
      <c r="C10" s="277"/>
      <c r="D10" s="275"/>
      <c r="E10" s="275"/>
      <c r="F10" s="275"/>
      <c r="G10" s="275"/>
      <c r="H10" s="275"/>
      <c r="I10" s="275"/>
      <c r="J10" s="275"/>
      <c r="K10" s="275"/>
      <c r="L10" s="278"/>
      <c r="M10" s="277"/>
      <c r="N10" s="275"/>
      <c r="O10" s="275"/>
      <c r="P10" s="275"/>
      <c r="Q10" s="275"/>
      <c r="R10" s="275"/>
      <c r="S10" s="278"/>
      <c r="T10" s="297"/>
      <c r="U10" s="297"/>
      <c r="V10" s="279">
        <f t="shared" si="0"/>
        <v>0</v>
      </c>
    </row>
    <row r="11" spans="1:22" s="153" customFormat="1">
      <c r="A11" s="154">
        <v>5</v>
      </c>
      <c r="B11" s="152" t="s">
        <v>220</v>
      </c>
      <c r="C11" s="277"/>
      <c r="D11" s="275"/>
      <c r="E11" s="275"/>
      <c r="F11" s="275"/>
      <c r="G11" s="275"/>
      <c r="H11" s="275"/>
      <c r="I11" s="275"/>
      <c r="J11" s="275"/>
      <c r="K11" s="275"/>
      <c r="L11" s="278"/>
      <c r="M11" s="277"/>
      <c r="N11" s="275"/>
      <c r="O11" s="275"/>
      <c r="P11" s="275"/>
      <c r="Q11" s="275"/>
      <c r="R11" s="275"/>
      <c r="S11" s="278"/>
      <c r="T11" s="297"/>
      <c r="U11" s="297"/>
      <c r="V11" s="279">
        <f t="shared" si="0"/>
        <v>0</v>
      </c>
    </row>
    <row r="12" spans="1:22" s="153" customFormat="1">
      <c r="A12" s="154">
        <v>6</v>
      </c>
      <c r="B12" s="152" t="s">
        <v>221</v>
      </c>
      <c r="C12" s="277"/>
      <c r="D12" s="275"/>
      <c r="E12" s="275"/>
      <c r="F12" s="275"/>
      <c r="G12" s="275"/>
      <c r="H12" s="275"/>
      <c r="I12" s="275"/>
      <c r="J12" s="275"/>
      <c r="K12" s="275"/>
      <c r="L12" s="278"/>
      <c r="M12" s="277"/>
      <c r="N12" s="275"/>
      <c r="O12" s="275"/>
      <c r="P12" s="275"/>
      <c r="Q12" s="275"/>
      <c r="R12" s="275"/>
      <c r="S12" s="278"/>
      <c r="T12" s="297"/>
      <c r="U12" s="297"/>
      <c r="V12" s="279">
        <f t="shared" si="0"/>
        <v>0</v>
      </c>
    </row>
    <row r="13" spans="1:22" s="153" customFormat="1">
      <c r="A13" s="154">
        <v>7</v>
      </c>
      <c r="B13" s="152" t="s">
        <v>73</v>
      </c>
      <c r="C13" s="277"/>
      <c r="D13" s="275"/>
      <c r="E13" s="275"/>
      <c r="F13" s="275"/>
      <c r="G13" s="275"/>
      <c r="H13" s="275"/>
      <c r="I13" s="275"/>
      <c r="J13" s="275"/>
      <c r="K13" s="275"/>
      <c r="L13" s="278"/>
      <c r="M13" s="277"/>
      <c r="N13" s="275"/>
      <c r="O13" s="275"/>
      <c r="P13" s="275"/>
      <c r="Q13" s="275"/>
      <c r="R13" s="275"/>
      <c r="S13" s="278"/>
      <c r="T13" s="297"/>
      <c r="U13" s="297"/>
      <c r="V13" s="279">
        <f t="shared" si="0"/>
        <v>0</v>
      </c>
    </row>
    <row r="14" spans="1:22" s="153" customFormat="1">
      <c r="A14" s="154">
        <v>8</v>
      </c>
      <c r="B14" s="152" t="s">
        <v>74</v>
      </c>
      <c r="C14" s="277"/>
      <c r="D14" s="275"/>
      <c r="E14" s="275"/>
      <c r="F14" s="275"/>
      <c r="G14" s="275"/>
      <c r="H14" s="275"/>
      <c r="I14" s="275"/>
      <c r="J14" s="275"/>
      <c r="K14" s="275"/>
      <c r="L14" s="278"/>
      <c r="M14" s="277"/>
      <c r="N14" s="275"/>
      <c r="O14" s="275"/>
      <c r="P14" s="275"/>
      <c r="Q14" s="275"/>
      <c r="R14" s="275"/>
      <c r="S14" s="278"/>
      <c r="T14" s="297"/>
      <c r="U14" s="297"/>
      <c r="V14" s="279">
        <f t="shared" si="0"/>
        <v>0</v>
      </c>
    </row>
    <row r="15" spans="1:22" s="153" customFormat="1">
      <c r="A15" s="154">
        <v>9</v>
      </c>
      <c r="B15" s="152" t="s">
        <v>75</v>
      </c>
      <c r="C15" s="277"/>
      <c r="D15" s="275"/>
      <c r="E15" s="275"/>
      <c r="F15" s="275"/>
      <c r="G15" s="275"/>
      <c r="H15" s="275"/>
      <c r="I15" s="275"/>
      <c r="J15" s="275"/>
      <c r="K15" s="275"/>
      <c r="L15" s="278"/>
      <c r="M15" s="277"/>
      <c r="N15" s="275"/>
      <c r="O15" s="275"/>
      <c r="P15" s="275"/>
      <c r="Q15" s="275"/>
      <c r="R15" s="275"/>
      <c r="S15" s="278"/>
      <c r="T15" s="297"/>
      <c r="U15" s="297"/>
      <c r="V15" s="279">
        <f t="shared" si="0"/>
        <v>0</v>
      </c>
    </row>
    <row r="16" spans="1:22" s="153" customFormat="1">
      <c r="A16" s="154">
        <v>10</v>
      </c>
      <c r="B16" s="152" t="s">
        <v>69</v>
      </c>
      <c r="C16" s="277"/>
      <c r="D16" s="275"/>
      <c r="E16" s="275"/>
      <c r="F16" s="275"/>
      <c r="G16" s="275"/>
      <c r="H16" s="275"/>
      <c r="I16" s="275"/>
      <c r="J16" s="275"/>
      <c r="K16" s="275"/>
      <c r="L16" s="278"/>
      <c r="M16" s="277"/>
      <c r="N16" s="275"/>
      <c r="O16" s="275"/>
      <c r="P16" s="275"/>
      <c r="Q16" s="275"/>
      <c r="R16" s="275"/>
      <c r="S16" s="278"/>
      <c r="T16" s="297"/>
      <c r="U16" s="297"/>
      <c r="V16" s="279">
        <f t="shared" si="0"/>
        <v>0</v>
      </c>
    </row>
    <row r="17" spans="1:22" s="153" customFormat="1">
      <c r="A17" s="154">
        <v>11</v>
      </c>
      <c r="B17" s="152" t="s">
        <v>70</v>
      </c>
      <c r="C17" s="277"/>
      <c r="D17" s="275"/>
      <c r="E17" s="275"/>
      <c r="F17" s="275"/>
      <c r="G17" s="275"/>
      <c r="H17" s="275"/>
      <c r="I17" s="275"/>
      <c r="J17" s="275"/>
      <c r="K17" s="275"/>
      <c r="L17" s="278"/>
      <c r="M17" s="277"/>
      <c r="N17" s="275"/>
      <c r="O17" s="275"/>
      <c r="P17" s="275"/>
      <c r="Q17" s="275"/>
      <c r="R17" s="275"/>
      <c r="S17" s="278"/>
      <c r="T17" s="297"/>
      <c r="U17" s="297"/>
      <c r="V17" s="279">
        <f t="shared" si="0"/>
        <v>0</v>
      </c>
    </row>
    <row r="18" spans="1:22" s="153" customFormat="1">
      <c r="A18" s="154">
        <v>12</v>
      </c>
      <c r="B18" s="152" t="s">
        <v>71</v>
      </c>
      <c r="C18" s="277"/>
      <c r="D18" s="275"/>
      <c r="E18" s="275"/>
      <c r="F18" s="275"/>
      <c r="G18" s="275"/>
      <c r="H18" s="275"/>
      <c r="I18" s="275"/>
      <c r="J18" s="275"/>
      <c r="K18" s="275"/>
      <c r="L18" s="278"/>
      <c r="M18" s="277"/>
      <c r="N18" s="275"/>
      <c r="O18" s="275"/>
      <c r="P18" s="275"/>
      <c r="Q18" s="275"/>
      <c r="R18" s="275"/>
      <c r="S18" s="278"/>
      <c r="T18" s="297"/>
      <c r="U18" s="297"/>
      <c r="V18" s="279">
        <f t="shared" si="0"/>
        <v>0</v>
      </c>
    </row>
    <row r="19" spans="1:22" s="153" customFormat="1">
      <c r="A19" s="154">
        <v>13</v>
      </c>
      <c r="B19" s="152" t="s">
        <v>72</v>
      </c>
      <c r="C19" s="277"/>
      <c r="D19" s="275"/>
      <c r="E19" s="275"/>
      <c r="F19" s="275"/>
      <c r="G19" s="275"/>
      <c r="H19" s="275"/>
      <c r="I19" s="275"/>
      <c r="J19" s="275"/>
      <c r="K19" s="275"/>
      <c r="L19" s="278"/>
      <c r="M19" s="277"/>
      <c r="N19" s="275"/>
      <c r="O19" s="275"/>
      <c r="P19" s="275"/>
      <c r="Q19" s="275"/>
      <c r="R19" s="275"/>
      <c r="S19" s="278"/>
      <c r="T19" s="297"/>
      <c r="U19" s="297"/>
      <c r="V19" s="279">
        <f t="shared" si="0"/>
        <v>0</v>
      </c>
    </row>
    <row r="20" spans="1:22" s="153" customFormat="1">
      <c r="A20" s="154">
        <v>14</v>
      </c>
      <c r="B20" s="152" t="s">
        <v>249</v>
      </c>
      <c r="C20" s="277"/>
      <c r="D20" s="275"/>
      <c r="E20" s="275"/>
      <c r="F20" s="275"/>
      <c r="G20" s="275"/>
      <c r="H20" s="275"/>
      <c r="I20" s="275"/>
      <c r="J20" s="275"/>
      <c r="K20" s="275"/>
      <c r="L20" s="278"/>
      <c r="M20" s="277"/>
      <c r="N20" s="275"/>
      <c r="O20" s="275"/>
      <c r="P20" s="275"/>
      <c r="Q20" s="275"/>
      <c r="R20" s="275"/>
      <c r="S20" s="278"/>
      <c r="T20" s="297"/>
      <c r="U20" s="297"/>
      <c r="V20" s="279">
        <f t="shared" si="0"/>
        <v>0</v>
      </c>
    </row>
    <row r="21" spans="1:22" ht="13.5" thickBot="1">
      <c r="A21" s="99"/>
      <c r="B21" s="100" t="s">
        <v>68</v>
      </c>
      <c r="C21" s="280">
        <f>SUM(C7:C20)</f>
        <v>0</v>
      </c>
      <c r="D21" s="276">
        <f t="shared" ref="D21:V21" si="1">SUM(D7:D20)</f>
        <v>0</v>
      </c>
      <c r="E21" s="276">
        <f t="shared" si="1"/>
        <v>0</v>
      </c>
      <c r="F21" s="276">
        <f t="shared" si="1"/>
        <v>0</v>
      </c>
      <c r="G21" s="276">
        <f t="shared" si="1"/>
        <v>0</v>
      </c>
      <c r="H21" s="276">
        <f t="shared" si="1"/>
        <v>0</v>
      </c>
      <c r="I21" s="276">
        <f t="shared" si="1"/>
        <v>0</v>
      </c>
      <c r="J21" s="276">
        <f t="shared" si="1"/>
        <v>0</v>
      </c>
      <c r="K21" s="276">
        <f t="shared" si="1"/>
        <v>0</v>
      </c>
      <c r="L21" s="281">
        <f t="shared" si="1"/>
        <v>0</v>
      </c>
      <c r="M21" s="280">
        <f t="shared" si="1"/>
        <v>0</v>
      </c>
      <c r="N21" s="276">
        <f t="shared" si="1"/>
        <v>0</v>
      </c>
      <c r="O21" s="276">
        <f t="shared" si="1"/>
        <v>0</v>
      </c>
      <c r="P21" s="276">
        <f t="shared" si="1"/>
        <v>0</v>
      </c>
      <c r="Q21" s="276">
        <f t="shared" si="1"/>
        <v>0</v>
      </c>
      <c r="R21" s="276">
        <f t="shared" si="1"/>
        <v>0</v>
      </c>
      <c r="S21" s="281">
        <f t="shared" si="1"/>
        <v>0</v>
      </c>
      <c r="T21" s="281">
        <f>SUM(T7:T20)</f>
        <v>0</v>
      </c>
      <c r="U21" s="281">
        <f t="shared" si="1"/>
        <v>0</v>
      </c>
      <c r="V21" s="282">
        <f t="shared" si="1"/>
        <v>0</v>
      </c>
    </row>
    <row r="24" spans="1:22">
      <c r="A24" s="19"/>
      <c r="B24" s="19"/>
      <c r="C24" s="68"/>
      <c r="D24" s="68"/>
      <c r="E24" s="68"/>
    </row>
    <row r="25" spans="1:22">
      <c r="A25" s="92"/>
      <c r="B25" s="92"/>
      <c r="C25" s="19"/>
      <c r="D25" s="68"/>
      <c r="E25" s="68"/>
    </row>
    <row r="26" spans="1:22">
      <c r="A26" s="92"/>
      <c r="B26" s="93"/>
      <c r="C26" s="19"/>
      <c r="D26" s="68"/>
      <c r="E26" s="68"/>
    </row>
    <row r="27" spans="1:22">
      <c r="A27" s="92"/>
      <c r="B27" s="92"/>
      <c r="C27" s="19"/>
      <c r="D27" s="68"/>
      <c r="E27" s="68"/>
    </row>
    <row r="28" spans="1:22">
      <c r="A28" s="92"/>
      <c r="B28" s="93"/>
      <c r="C28" s="19"/>
      <c r="D28" s="68"/>
      <c r="E28" s="6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8" sqref="C8:H22"/>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c r="A1" s="2" t="s">
        <v>188</v>
      </c>
      <c r="B1" s="328" t="str">
        <f>Info!C2</f>
        <v>სს "ზირაათ ბანკი საქართველო"</v>
      </c>
    </row>
    <row r="2" spans="1:9">
      <c r="A2" s="2" t="s">
        <v>189</v>
      </c>
      <c r="B2" s="426">
        <f>'1. key ratios'!B2</f>
        <v>44926</v>
      </c>
    </row>
    <row r="4" spans="1:9" ht="13.5" thickBot="1">
      <c r="A4" s="2" t="s">
        <v>417</v>
      </c>
      <c r="B4" s="300" t="s">
        <v>459</v>
      </c>
    </row>
    <row r="5" spans="1:9">
      <c r="A5" s="97"/>
      <c r="B5" s="150"/>
      <c r="C5" s="156" t="s">
        <v>0</v>
      </c>
      <c r="D5" s="156" t="s">
        <v>1</v>
      </c>
      <c r="E5" s="156" t="s">
        <v>2</v>
      </c>
      <c r="F5" s="156" t="s">
        <v>3</v>
      </c>
      <c r="G5" s="295" t="s">
        <v>4</v>
      </c>
      <c r="H5" s="157" t="s">
        <v>5</v>
      </c>
      <c r="I5" s="23"/>
    </row>
    <row r="6" spans="1:9" ht="15" customHeight="1">
      <c r="A6" s="149"/>
      <c r="B6" s="21"/>
      <c r="C6" s="827" t="s">
        <v>451</v>
      </c>
      <c r="D6" s="831" t="s">
        <v>472</v>
      </c>
      <c r="E6" s="832"/>
      <c r="F6" s="827" t="s">
        <v>478</v>
      </c>
      <c r="G6" s="827" t="s">
        <v>479</v>
      </c>
      <c r="H6" s="829" t="s">
        <v>453</v>
      </c>
      <c r="I6" s="23"/>
    </row>
    <row r="7" spans="1:9" ht="63.75">
      <c r="A7" s="149"/>
      <c r="B7" s="21"/>
      <c r="C7" s="828"/>
      <c r="D7" s="299" t="s">
        <v>454</v>
      </c>
      <c r="E7" s="299" t="s">
        <v>452</v>
      </c>
      <c r="F7" s="828"/>
      <c r="G7" s="828"/>
      <c r="H7" s="830"/>
      <c r="I7" s="23"/>
    </row>
    <row r="8" spans="1:9">
      <c r="A8" s="88">
        <v>1</v>
      </c>
      <c r="B8" s="70" t="s">
        <v>216</v>
      </c>
      <c r="C8" s="283">
        <v>47194076.834899999</v>
      </c>
      <c r="D8" s="284">
        <v>0</v>
      </c>
      <c r="E8" s="283">
        <v>0</v>
      </c>
      <c r="F8" s="283">
        <v>29732486.7929</v>
      </c>
      <c r="G8" s="296">
        <v>29732486.7929</v>
      </c>
      <c r="H8" s="305">
        <v>0.63000462742207597</v>
      </c>
    </row>
    <row r="9" spans="1:9" ht="15" customHeight="1">
      <c r="A9" s="88">
        <v>2</v>
      </c>
      <c r="B9" s="70" t="s">
        <v>217</v>
      </c>
      <c r="C9" s="283">
        <v>0</v>
      </c>
      <c r="D9" s="284">
        <v>0</v>
      </c>
      <c r="E9" s="283">
        <v>0</v>
      </c>
      <c r="F9" s="283">
        <v>0</v>
      </c>
      <c r="G9" s="296">
        <v>0</v>
      </c>
      <c r="H9" s="305">
        <v>0</v>
      </c>
    </row>
    <row r="10" spans="1:9">
      <c r="A10" s="88">
        <v>3</v>
      </c>
      <c r="B10" s="70" t="s">
        <v>218</v>
      </c>
      <c r="C10" s="283">
        <v>0</v>
      </c>
      <c r="D10" s="284">
        <v>0</v>
      </c>
      <c r="E10" s="283">
        <v>0</v>
      </c>
      <c r="F10" s="283">
        <v>0</v>
      </c>
      <c r="G10" s="296">
        <v>0</v>
      </c>
      <c r="H10" s="305">
        <v>0</v>
      </c>
    </row>
    <row r="11" spans="1:9">
      <c r="A11" s="88">
        <v>4</v>
      </c>
      <c r="B11" s="70" t="s">
        <v>219</v>
      </c>
      <c r="C11" s="283">
        <v>0</v>
      </c>
      <c r="D11" s="284">
        <v>0</v>
      </c>
      <c r="E11" s="283">
        <v>0</v>
      </c>
      <c r="F11" s="283">
        <v>0</v>
      </c>
      <c r="G11" s="296">
        <v>0</v>
      </c>
      <c r="H11" s="305">
        <v>0</v>
      </c>
    </row>
    <row r="12" spans="1:9">
      <c r="A12" s="88">
        <v>5</v>
      </c>
      <c r="B12" s="70" t="s">
        <v>220</v>
      </c>
      <c r="C12" s="283">
        <v>0</v>
      </c>
      <c r="D12" s="284">
        <v>0</v>
      </c>
      <c r="E12" s="283">
        <v>0</v>
      </c>
      <c r="F12" s="283">
        <v>0</v>
      </c>
      <c r="G12" s="296">
        <v>0</v>
      </c>
      <c r="H12" s="305">
        <v>0</v>
      </c>
    </row>
    <row r="13" spans="1:9">
      <c r="A13" s="88">
        <v>6</v>
      </c>
      <c r="B13" s="70" t="s">
        <v>221</v>
      </c>
      <c r="C13" s="283">
        <v>40672558.202600002</v>
      </c>
      <c r="D13" s="284">
        <v>0</v>
      </c>
      <c r="E13" s="283">
        <v>0</v>
      </c>
      <c r="F13" s="283">
        <v>18527121.379299998</v>
      </c>
      <c r="G13" s="296">
        <v>18527121.379299998</v>
      </c>
      <c r="H13" s="305">
        <v>0.45551895917173085</v>
      </c>
    </row>
    <row r="14" spans="1:9">
      <c r="A14" s="88">
        <v>7</v>
      </c>
      <c r="B14" s="70" t="s">
        <v>73</v>
      </c>
      <c r="C14" s="283">
        <v>56499822.5163</v>
      </c>
      <c r="D14" s="284">
        <v>27467592.916900001</v>
      </c>
      <c r="E14" s="283">
        <v>13312144.1318</v>
      </c>
      <c r="F14" s="284">
        <v>69811966.648100004</v>
      </c>
      <c r="G14" s="340">
        <v>69811966.648100004</v>
      </c>
      <c r="H14" s="305">
        <v>1</v>
      </c>
    </row>
    <row r="15" spans="1:9">
      <c r="A15" s="88">
        <v>8</v>
      </c>
      <c r="B15" s="70" t="s">
        <v>74</v>
      </c>
      <c r="C15" s="283">
        <v>39596950.148999996</v>
      </c>
      <c r="D15" s="284">
        <v>12683494.582799999</v>
      </c>
      <c r="E15" s="283">
        <v>5274740.5797600001</v>
      </c>
      <c r="F15" s="284">
        <v>44871690.728759997</v>
      </c>
      <c r="G15" s="340">
        <v>44871690.728759997</v>
      </c>
      <c r="H15" s="305">
        <v>1</v>
      </c>
    </row>
    <row r="16" spans="1:9">
      <c r="A16" s="88">
        <v>9</v>
      </c>
      <c r="B16" s="70" t="s">
        <v>75</v>
      </c>
      <c r="C16" s="283">
        <v>0</v>
      </c>
      <c r="D16" s="284">
        <v>0</v>
      </c>
      <c r="E16" s="283">
        <v>0</v>
      </c>
      <c r="F16" s="284">
        <v>0</v>
      </c>
      <c r="G16" s="340">
        <v>0</v>
      </c>
      <c r="H16" s="305">
        <v>0</v>
      </c>
    </row>
    <row r="17" spans="1:8">
      <c r="A17" s="88">
        <v>10</v>
      </c>
      <c r="B17" s="70" t="s">
        <v>69</v>
      </c>
      <c r="C17" s="283">
        <v>0</v>
      </c>
      <c r="D17" s="284">
        <v>0</v>
      </c>
      <c r="E17" s="283">
        <v>0</v>
      </c>
      <c r="F17" s="284">
        <v>0</v>
      </c>
      <c r="G17" s="340">
        <v>0</v>
      </c>
      <c r="H17" s="305">
        <v>0</v>
      </c>
    </row>
    <row r="18" spans="1:8">
      <c r="A18" s="88">
        <v>11</v>
      </c>
      <c r="B18" s="70" t="s">
        <v>70</v>
      </c>
      <c r="C18" s="283">
        <v>0</v>
      </c>
      <c r="D18" s="284">
        <v>0</v>
      </c>
      <c r="E18" s="283">
        <v>0</v>
      </c>
      <c r="F18" s="284">
        <v>0</v>
      </c>
      <c r="G18" s="340">
        <v>0</v>
      </c>
      <c r="H18" s="305">
        <v>0</v>
      </c>
    </row>
    <row r="19" spans="1:8">
      <c r="A19" s="88">
        <v>12</v>
      </c>
      <c r="B19" s="70" t="s">
        <v>71</v>
      </c>
      <c r="C19" s="283">
        <v>0</v>
      </c>
      <c r="D19" s="284">
        <v>0</v>
      </c>
      <c r="E19" s="283">
        <v>0</v>
      </c>
      <c r="F19" s="284">
        <v>0</v>
      </c>
      <c r="G19" s="340">
        <v>0</v>
      </c>
      <c r="H19" s="305">
        <v>0</v>
      </c>
    </row>
    <row r="20" spans="1:8">
      <c r="A20" s="88">
        <v>13</v>
      </c>
      <c r="B20" s="70" t="s">
        <v>72</v>
      </c>
      <c r="C20" s="283">
        <v>0</v>
      </c>
      <c r="D20" s="284">
        <v>0</v>
      </c>
      <c r="E20" s="283">
        <v>0</v>
      </c>
      <c r="F20" s="284">
        <v>0</v>
      </c>
      <c r="G20" s="340">
        <v>0</v>
      </c>
      <c r="H20" s="305">
        <v>0</v>
      </c>
    </row>
    <row r="21" spans="1:8">
      <c r="A21" s="88">
        <v>14</v>
      </c>
      <c r="B21" s="70" t="s">
        <v>249</v>
      </c>
      <c r="C21" s="283">
        <v>14250224.195900001</v>
      </c>
      <c r="D21" s="284">
        <v>0</v>
      </c>
      <c r="E21" s="283">
        <v>0</v>
      </c>
      <c r="F21" s="284">
        <v>6874907.1453999989</v>
      </c>
      <c r="G21" s="340">
        <v>6874907.1453999989</v>
      </c>
      <c r="H21" s="305">
        <v>0.48244203395607005</v>
      </c>
    </row>
    <row r="22" spans="1:8" ht="13.5" thickBot="1">
      <c r="A22" s="151"/>
      <c r="B22" s="158" t="s">
        <v>68</v>
      </c>
      <c r="C22" s="703">
        <v>198213631.89869997</v>
      </c>
      <c r="D22" s="703">
        <v>40151087.499700002</v>
      </c>
      <c r="E22" s="703">
        <v>18586884.71156</v>
      </c>
      <c r="F22" s="703">
        <v>169818172.69445997</v>
      </c>
      <c r="G22" s="703">
        <v>169818172.69445997</v>
      </c>
      <c r="H22" s="704">
        <v>0.78329228799643646</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B18" sqref="B18"/>
    </sheetView>
  </sheetViews>
  <sheetFormatPr defaultColWidth="9.140625" defaultRowHeight="12.75"/>
  <cols>
    <col min="1" max="1" width="10.5703125" style="328" bestFit="1" customWidth="1"/>
    <col min="2" max="2" width="104.140625" style="328" customWidth="1"/>
    <col min="3" max="11" width="12.7109375" style="328" customWidth="1"/>
    <col min="12" max="16384" width="9.140625" style="328"/>
  </cols>
  <sheetData>
    <row r="1" spans="1:11">
      <c r="A1" s="328" t="s">
        <v>188</v>
      </c>
      <c r="B1" s="328" t="str">
        <f>Info!C2</f>
        <v>სს "ზირაათ ბანკი საქართველო"</v>
      </c>
    </row>
    <row r="2" spans="1:11">
      <c r="A2" s="328" t="s">
        <v>189</v>
      </c>
      <c r="B2" s="426">
        <f>'1. key ratios'!B2</f>
        <v>44926</v>
      </c>
      <c r="C2" s="329"/>
      <c r="D2" s="329"/>
    </row>
    <row r="3" spans="1:11">
      <c r="B3" s="329"/>
      <c r="C3" s="329"/>
      <c r="D3" s="329"/>
    </row>
    <row r="4" spans="1:11" ht="13.5" thickBot="1">
      <c r="A4" s="328" t="s">
        <v>520</v>
      </c>
      <c r="B4" s="300" t="s">
        <v>519</v>
      </c>
      <c r="C4" s="329"/>
      <c r="D4" s="329"/>
    </row>
    <row r="5" spans="1:11" ht="30" customHeight="1">
      <c r="A5" s="837"/>
      <c r="B5" s="838"/>
      <c r="C5" s="839" t="s">
        <v>552</v>
      </c>
      <c r="D5" s="839"/>
      <c r="E5" s="839"/>
      <c r="F5" s="839" t="s">
        <v>553</v>
      </c>
      <c r="G5" s="839"/>
      <c r="H5" s="839"/>
      <c r="I5" s="839" t="s">
        <v>554</v>
      </c>
      <c r="J5" s="839"/>
      <c r="K5" s="840"/>
    </row>
    <row r="6" spans="1:11">
      <c r="A6" s="326"/>
      <c r="B6" s="327"/>
      <c r="C6" s="330" t="s">
        <v>27</v>
      </c>
      <c r="D6" s="330" t="s">
        <v>96</v>
      </c>
      <c r="E6" s="330" t="s">
        <v>68</v>
      </c>
      <c r="F6" s="330" t="s">
        <v>27</v>
      </c>
      <c r="G6" s="330" t="s">
        <v>96</v>
      </c>
      <c r="H6" s="330" t="s">
        <v>68</v>
      </c>
      <c r="I6" s="330" t="s">
        <v>27</v>
      </c>
      <c r="J6" s="330" t="s">
        <v>96</v>
      </c>
      <c r="K6" s="332" t="s">
        <v>68</v>
      </c>
    </row>
    <row r="7" spans="1:11">
      <c r="A7" s="333" t="s">
        <v>490</v>
      </c>
      <c r="B7" s="325"/>
      <c r="C7" s="325"/>
      <c r="D7" s="325"/>
      <c r="E7" s="325"/>
      <c r="F7" s="325"/>
      <c r="G7" s="325"/>
      <c r="H7" s="325"/>
      <c r="I7" s="325"/>
      <c r="J7" s="325"/>
      <c r="K7" s="334"/>
    </row>
    <row r="8" spans="1:11">
      <c r="A8" s="324">
        <v>1</v>
      </c>
      <c r="B8" s="309" t="s">
        <v>490</v>
      </c>
      <c r="C8" s="604"/>
      <c r="D8" s="604"/>
      <c r="E8" s="604"/>
      <c r="F8" s="605">
        <v>26122842.945286699</v>
      </c>
      <c r="G8" s="605">
        <v>46458538.2420967</v>
      </c>
      <c r="H8" s="605">
        <v>72581381.187383398</v>
      </c>
      <c r="I8" s="605">
        <v>8291370.5268086009</v>
      </c>
      <c r="J8" s="605">
        <v>32018290.506655499</v>
      </c>
      <c r="K8" s="606">
        <v>40309661.033464104</v>
      </c>
    </row>
    <row r="9" spans="1:11">
      <c r="A9" s="333" t="s">
        <v>491</v>
      </c>
      <c r="B9" s="325"/>
      <c r="C9" s="607"/>
      <c r="D9" s="607"/>
      <c r="E9" s="607"/>
      <c r="F9" s="608"/>
      <c r="G9" s="608"/>
      <c r="H9" s="608"/>
      <c r="I9" s="608"/>
      <c r="J9" s="608"/>
      <c r="K9" s="609"/>
    </row>
    <row r="10" spans="1:11">
      <c r="A10" s="335">
        <v>2</v>
      </c>
      <c r="B10" s="310" t="s">
        <v>492</v>
      </c>
      <c r="C10" s="610">
        <v>1289181.9324983</v>
      </c>
      <c r="D10" s="611">
        <v>33898599.578689501</v>
      </c>
      <c r="E10" s="611">
        <v>35187781.511187799</v>
      </c>
      <c r="F10" s="611">
        <v>404727.61157504551</v>
      </c>
      <c r="G10" s="611">
        <v>17379215.224628519</v>
      </c>
      <c r="H10" s="611">
        <v>17783942.836203564</v>
      </c>
      <c r="I10" s="611">
        <v>97731.28932595998</v>
      </c>
      <c r="J10" s="611">
        <v>3126377.8163072653</v>
      </c>
      <c r="K10" s="612">
        <v>3224109.1056332253</v>
      </c>
    </row>
    <row r="11" spans="1:11">
      <c r="A11" s="335">
        <v>3</v>
      </c>
      <c r="B11" s="310" t="s">
        <v>493</v>
      </c>
      <c r="C11" s="610">
        <v>16854067.930322997</v>
      </c>
      <c r="D11" s="611">
        <v>53681394.893351197</v>
      </c>
      <c r="E11" s="611">
        <v>70535462.823674202</v>
      </c>
      <c r="F11" s="611">
        <v>6661576.0125832558</v>
      </c>
      <c r="G11" s="611">
        <v>21490435.299158286</v>
      </c>
      <c r="H11" s="611">
        <v>28152011.311741542</v>
      </c>
      <c r="I11" s="611">
        <v>5206646.7901024595</v>
      </c>
      <c r="J11" s="611">
        <v>20304452.153110385</v>
      </c>
      <c r="K11" s="612">
        <v>25511098.943212844</v>
      </c>
    </row>
    <row r="12" spans="1:11">
      <c r="A12" s="335">
        <v>4</v>
      </c>
      <c r="B12" s="310" t="s">
        <v>494</v>
      </c>
      <c r="C12" s="610">
        <v>0</v>
      </c>
      <c r="D12" s="611">
        <v>0</v>
      </c>
      <c r="E12" s="611">
        <v>0</v>
      </c>
      <c r="F12" s="611">
        <v>0</v>
      </c>
      <c r="G12" s="611">
        <v>0</v>
      </c>
      <c r="H12" s="611">
        <v>0</v>
      </c>
      <c r="I12" s="611">
        <v>0</v>
      </c>
      <c r="J12" s="611">
        <v>0</v>
      </c>
      <c r="K12" s="612">
        <v>0</v>
      </c>
    </row>
    <row r="13" spans="1:11">
      <c r="A13" s="335">
        <v>5</v>
      </c>
      <c r="B13" s="310" t="s">
        <v>495</v>
      </c>
      <c r="C13" s="610">
        <v>8950615.5110864006</v>
      </c>
      <c r="D13" s="611">
        <v>21473461.298155598</v>
      </c>
      <c r="E13" s="611">
        <v>30424076.809241999</v>
      </c>
      <c r="F13" s="611">
        <v>1582938.2757813972</v>
      </c>
      <c r="G13" s="611">
        <v>3075157.1035687337</v>
      </c>
      <c r="H13" s="611">
        <v>4658095.3793501314</v>
      </c>
      <c r="I13" s="611">
        <v>588610.07416843995</v>
      </c>
      <c r="J13" s="611">
        <v>1257997.9006497199</v>
      </c>
      <c r="K13" s="612">
        <v>1846607.9748181598</v>
      </c>
    </row>
    <row r="14" spans="1:11">
      <c r="A14" s="335">
        <v>6</v>
      </c>
      <c r="B14" s="310" t="s">
        <v>510</v>
      </c>
      <c r="C14" s="610"/>
      <c r="D14" s="611"/>
      <c r="E14" s="611"/>
      <c r="F14" s="611">
        <v>0</v>
      </c>
      <c r="G14" s="611">
        <v>0</v>
      </c>
      <c r="H14" s="611">
        <v>0</v>
      </c>
      <c r="I14" s="611"/>
      <c r="J14" s="611"/>
      <c r="K14" s="612"/>
    </row>
    <row r="15" spans="1:11">
      <c r="A15" s="335">
        <v>7</v>
      </c>
      <c r="B15" s="310" t="s">
        <v>497</v>
      </c>
      <c r="C15" s="610">
        <v>612692.00290800002</v>
      </c>
      <c r="D15" s="611">
        <v>150869.42457439998</v>
      </c>
      <c r="E15" s="611">
        <v>763561.42748239997</v>
      </c>
      <c r="F15" s="611">
        <v>34909.379999900004</v>
      </c>
      <c r="G15" s="611">
        <v>0</v>
      </c>
      <c r="H15" s="611">
        <v>34909.379999900004</v>
      </c>
      <c r="I15" s="611">
        <v>34909.379999900004</v>
      </c>
      <c r="J15" s="611">
        <v>0</v>
      </c>
      <c r="K15" s="612">
        <v>34909.379999900004</v>
      </c>
    </row>
    <row r="16" spans="1:11">
      <c r="A16" s="335">
        <v>8</v>
      </c>
      <c r="B16" s="311" t="s">
        <v>498</v>
      </c>
      <c r="C16" s="610">
        <v>27706557.376815695</v>
      </c>
      <c r="D16" s="611">
        <v>109204325.19477069</v>
      </c>
      <c r="E16" s="611">
        <v>136910882.5715864</v>
      </c>
      <c r="F16" s="611">
        <v>8684151.2799395993</v>
      </c>
      <c r="G16" s="611">
        <v>41944807.627355538</v>
      </c>
      <c r="H16" s="611">
        <v>50628958.907295138</v>
      </c>
      <c r="I16" s="611">
        <v>5927897.5335967597</v>
      </c>
      <c r="J16" s="611">
        <v>24688827.870067369</v>
      </c>
      <c r="K16" s="612">
        <v>30616725.403664127</v>
      </c>
    </row>
    <row r="17" spans="1:11">
      <c r="A17" s="333" t="s">
        <v>499</v>
      </c>
      <c r="B17" s="325"/>
      <c r="C17" s="608"/>
      <c r="D17" s="608"/>
      <c r="E17" s="608"/>
      <c r="F17" s="608"/>
      <c r="G17" s="608"/>
      <c r="H17" s="608"/>
      <c r="I17" s="608"/>
      <c r="J17" s="608"/>
      <c r="K17" s="609"/>
    </row>
    <row r="18" spans="1:11">
      <c r="A18" s="335">
        <v>9</v>
      </c>
      <c r="B18" s="310" t="s">
        <v>500</v>
      </c>
      <c r="C18" s="610">
        <v>0</v>
      </c>
      <c r="D18" s="611">
        <v>0</v>
      </c>
      <c r="E18" s="611">
        <v>0</v>
      </c>
      <c r="F18" s="611"/>
      <c r="G18" s="611"/>
      <c r="H18" s="611">
        <v>0</v>
      </c>
      <c r="I18" s="611">
        <v>0</v>
      </c>
      <c r="J18" s="611">
        <v>0</v>
      </c>
      <c r="K18" s="612">
        <v>0</v>
      </c>
    </row>
    <row r="19" spans="1:11">
      <c r="A19" s="335">
        <v>10</v>
      </c>
      <c r="B19" s="310" t="s">
        <v>501</v>
      </c>
      <c r="C19" s="610">
        <v>61409807.36579749</v>
      </c>
      <c r="D19" s="611">
        <v>53451671.4392398</v>
      </c>
      <c r="E19" s="611">
        <v>114861478.80503729</v>
      </c>
      <c r="F19" s="611">
        <v>624767.68774279999</v>
      </c>
      <c r="G19" s="611">
        <v>727370.85247450008</v>
      </c>
      <c r="H19" s="611">
        <v>1352138.5402172999</v>
      </c>
      <c r="I19" s="611">
        <v>18456240.106220901</v>
      </c>
      <c r="J19" s="611">
        <v>16488268.6535004</v>
      </c>
      <c r="K19" s="612">
        <v>34944508.759721301</v>
      </c>
    </row>
    <row r="20" spans="1:11">
      <c r="A20" s="335">
        <v>11</v>
      </c>
      <c r="B20" s="310" t="s">
        <v>502</v>
      </c>
      <c r="C20" s="610">
        <v>79815.499021299998</v>
      </c>
      <c r="D20" s="611">
        <v>8904.6407202999999</v>
      </c>
      <c r="E20" s="611">
        <v>88720.139741599996</v>
      </c>
      <c r="F20" s="611">
        <v>5434.7826085999995</v>
      </c>
      <c r="G20" s="611">
        <v>0</v>
      </c>
      <c r="H20" s="611">
        <v>5434.7826085999995</v>
      </c>
      <c r="I20" s="611">
        <v>5434.7826085999995</v>
      </c>
      <c r="J20" s="611">
        <v>0</v>
      </c>
      <c r="K20" s="612">
        <v>5434.7826085999995</v>
      </c>
    </row>
    <row r="21" spans="1:11" ht="13.5" thickBot="1">
      <c r="A21" s="214">
        <v>12</v>
      </c>
      <c r="B21" s="336" t="s">
        <v>503</v>
      </c>
      <c r="C21" s="613">
        <v>61489622.864818789</v>
      </c>
      <c r="D21" s="614">
        <v>53460576.0799601</v>
      </c>
      <c r="E21" s="613">
        <v>114950198.94477889</v>
      </c>
      <c r="F21" s="614">
        <v>630202.47035139997</v>
      </c>
      <c r="G21" s="614">
        <v>727370.85247450008</v>
      </c>
      <c r="H21" s="614">
        <v>1357573.3228259</v>
      </c>
      <c r="I21" s="614">
        <v>18461674.888829499</v>
      </c>
      <c r="J21" s="614">
        <v>16488268.6535004</v>
      </c>
      <c r="K21" s="615">
        <v>34949943.5423299</v>
      </c>
    </row>
    <row r="22" spans="1:11" ht="38.25" customHeight="1" thickBot="1">
      <c r="A22" s="322"/>
      <c r="B22" s="323"/>
      <c r="C22" s="323"/>
      <c r="D22" s="323"/>
      <c r="E22" s="323"/>
      <c r="F22" s="833" t="s">
        <v>504</v>
      </c>
      <c r="G22" s="834"/>
      <c r="H22" s="835"/>
      <c r="I22" s="833" t="s">
        <v>505</v>
      </c>
      <c r="J22" s="834"/>
      <c r="K22" s="836"/>
    </row>
    <row r="23" spans="1:11">
      <c r="A23" s="315">
        <v>13</v>
      </c>
      <c r="B23" s="312" t="s">
        <v>490</v>
      </c>
      <c r="C23" s="321"/>
      <c r="D23" s="321"/>
      <c r="E23" s="321"/>
      <c r="F23" s="616">
        <v>26122842.945286699</v>
      </c>
      <c r="G23" s="616">
        <v>46458538.2420967</v>
      </c>
      <c r="H23" s="616">
        <v>72581381.187383398</v>
      </c>
      <c r="I23" s="616">
        <v>8291370.5268086009</v>
      </c>
      <c r="J23" s="616">
        <v>32018290.506655499</v>
      </c>
      <c r="K23" s="617">
        <v>40309661.033464104</v>
      </c>
    </row>
    <row r="24" spans="1:11" ht="13.5" thickBot="1">
      <c r="A24" s="316">
        <v>14</v>
      </c>
      <c r="B24" s="313" t="s">
        <v>506</v>
      </c>
      <c r="C24" s="337"/>
      <c r="D24" s="319"/>
      <c r="E24" s="320"/>
      <c r="F24" s="618">
        <v>8053948.8095881976</v>
      </c>
      <c r="G24" s="618">
        <v>41217436.774881035</v>
      </c>
      <c r="H24" s="618">
        <v>49271385.584469236</v>
      </c>
      <c r="I24" s="618">
        <v>1481974.3833991899</v>
      </c>
      <c r="J24" s="618">
        <v>8200559.2165669687</v>
      </c>
      <c r="K24" s="619">
        <v>7654181.3509160317</v>
      </c>
    </row>
    <row r="25" spans="1:11" ht="13.5" thickBot="1">
      <c r="A25" s="317">
        <v>15</v>
      </c>
      <c r="B25" s="314" t="s">
        <v>507</v>
      </c>
      <c r="C25" s="318"/>
      <c r="D25" s="318"/>
      <c r="E25" s="318"/>
      <c r="F25" s="747">
        <v>3.2434826149115259</v>
      </c>
      <c r="G25" s="747">
        <v>1.127157384769975</v>
      </c>
      <c r="H25" s="747">
        <v>1.4730939738431401</v>
      </c>
      <c r="I25" s="747">
        <v>5.5948136618871684</v>
      </c>
      <c r="J25" s="747">
        <v>3.9044033048345499</v>
      </c>
      <c r="K25" s="747">
        <v>5.2663582407333411</v>
      </c>
    </row>
    <row r="28" spans="1:11" ht="38.25">
      <c r="B28" s="22" t="s">
        <v>551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E11" sqref="E11"/>
    </sheetView>
  </sheetViews>
  <sheetFormatPr defaultColWidth="9.140625" defaultRowHeight="15"/>
  <cols>
    <col min="1" max="1" width="10.5703125" style="66" bestFit="1" customWidth="1"/>
    <col min="2" max="2" width="63.5703125" style="66" customWidth="1"/>
    <col min="3" max="3" width="12.5703125" style="66" bestFit="1" customWidth="1"/>
    <col min="4" max="4" width="10" style="66" bestFit="1" customWidth="1"/>
    <col min="5" max="5" width="18.28515625" style="66" bestFit="1" customWidth="1"/>
    <col min="6" max="13" width="10.7109375" style="66" customWidth="1"/>
    <col min="14" max="14" width="31" style="66" bestFit="1" customWidth="1"/>
    <col min="15" max="16384" width="9.140625" style="13"/>
  </cols>
  <sheetData>
    <row r="1" spans="1:14">
      <c r="A1" s="748" t="s">
        <v>188</v>
      </c>
      <c r="B1" s="749" t="str">
        <f>Info!C2</f>
        <v>სს "ზირაათ ბანკი საქართველო"</v>
      </c>
    </row>
    <row r="2" spans="1:14" ht="14.25" customHeight="1">
      <c r="A2" s="749" t="s">
        <v>189</v>
      </c>
      <c r="B2" s="695">
        <f>'1. key ratios'!B2</f>
        <v>44926</v>
      </c>
    </row>
    <row r="3" spans="1:14" ht="14.25" customHeight="1"/>
    <row r="4" spans="1:14" ht="15.75" thickBot="1">
      <c r="A4" s="2" t="s">
        <v>418</v>
      </c>
      <c r="B4" s="90" t="s">
        <v>77</v>
      </c>
    </row>
    <row r="5" spans="1:14" s="24" customFormat="1" ht="12.75">
      <c r="A5" s="167"/>
      <c r="B5" s="168"/>
      <c r="C5" s="169" t="s">
        <v>0</v>
      </c>
      <c r="D5" s="169" t="s">
        <v>1</v>
      </c>
      <c r="E5" s="169" t="s">
        <v>2</v>
      </c>
      <c r="F5" s="169" t="s">
        <v>3</v>
      </c>
      <c r="G5" s="169" t="s">
        <v>4</v>
      </c>
      <c r="H5" s="169" t="s">
        <v>5</v>
      </c>
      <c r="I5" s="169" t="s">
        <v>237</v>
      </c>
      <c r="J5" s="169" t="s">
        <v>238</v>
      </c>
      <c r="K5" s="169" t="s">
        <v>239</v>
      </c>
      <c r="L5" s="169" t="s">
        <v>240</v>
      </c>
      <c r="M5" s="169" t="s">
        <v>241</v>
      </c>
      <c r="N5" s="170" t="s">
        <v>242</v>
      </c>
    </row>
    <row r="6" spans="1:14" ht="60">
      <c r="A6" s="159"/>
      <c r="B6" s="102"/>
      <c r="C6" s="103" t="s">
        <v>87</v>
      </c>
      <c r="D6" s="104" t="s">
        <v>76</v>
      </c>
      <c r="E6" s="105" t="s">
        <v>86</v>
      </c>
      <c r="F6" s="106">
        <v>0</v>
      </c>
      <c r="G6" s="106">
        <v>0.2</v>
      </c>
      <c r="H6" s="106">
        <v>0.35</v>
      </c>
      <c r="I6" s="106">
        <v>0.5</v>
      </c>
      <c r="J6" s="106">
        <v>0.75</v>
      </c>
      <c r="K6" s="106">
        <v>1</v>
      </c>
      <c r="L6" s="106">
        <v>1.5</v>
      </c>
      <c r="M6" s="106">
        <v>2.5</v>
      </c>
      <c r="N6" s="160" t="s">
        <v>77</v>
      </c>
    </row>
    <row r="7" spans="1:14">
      <c r="A7" s="161">
        <v>1</v>
      </c>
      <c r="B7" s="107" t="s">
        <v>78</v>
      </c>
      <c r="C7" s="285">
        <f>SUM(C8:C13)</f>
        <v>0</v>
      </c>
      <c r="D7" s="102"/>
      <c r="E7" s="288">
        <f t="shared" ref="E7:M7" si="0">SUM(E8:E13)</f>
        <v>0</v>
      </c>
      <c r="F7" s="285">
        <f>SUM(F8:F13)</f>
        <v>0</v>
      </c>
      <c r="G7" s="285">
        <f t="shared" si="0"/>
        <v>0</v>
      </c>
      <c r="H7" s="285">
        <f t="shared" si="0"/>
        <v>0</v>
      </c>
      <c r="I7" s="285">
        <f t="shared" si="0"/>
        <v>0</v>
      </c>
      <c r="J7" s="285">
        <f t="shared" si="0"/>
        <v>0</v>
      </c>
      <c r="K7" s="285">
        <f t="shared" si="0"/>
        <v>0</v>
      </c>
      <c r="L7" s="285">
        <f t="shared" si="0"/>
        <v>0</v>
      </c>
      <c r="M7" s="285">
        <f t="shared" si="0"/>
        <v>0</v>
      </c>
      <c r="N7" s="162">
        <f>SUM(N8:N13)</f>
        <v>0</v>
      </c>
    </row>
    <row r="8" spans="1:14">
      <c r="A8" s="161">
        <v>1.1000000000000001</v>
      </c>
      <c r="B8" s="108" t="s">
        <v>79</v>
      </c>
      <c r="C8" s="286">
        <v>0</v>
      </c>
      <c r="D8" s="109">
        <v>0.02</v>
      </c>
      <c r="E8" s="288">
        <f>C8*D8</f>
        <v>0</v>
      </c>
      <c r="F8" s="286"/>
      <c r="G8" s="286"/>
      <c r="H8" s="286"/>
      <c r="I8" s="286"/>
      <c r="J8" s="286"/>
      <c r="K8" s="286"/>
      <c r="L8" s="286"/>
      <c r="M8" s="286"/>
      <c r="N8" s="162">
        <f>SUMPRODUCT($F$6:$M$6,F8:M8)</f>
        <v>0</v>
      </c>
    </row>
    <row r="9" spans="1:14">
      <c r="A9" s="161">
        <v>1.2</v>
      </c>
      <c r="B9" s="108" t="s">
        <v>80</v>
      </c>
      <c r="C9" s="286">
        <v>0</v>
      </c>
      <c r="D9" s="109">
        <v>0.05</v>
      </c>
      <c r="E9" s="288">
        <f>C9*D9</f>
        <v>0</v>
      </c>
      <c r="F9" s="286"/>
      <c r="G9" s="286"/>
      <c r="H9" s="286"/>
      <c r="I9" s="286"/>
      <c r="J9" s="286"/>
      <c r="K9" s="286"/>
      <c r="L9" s="286"/>
      <c r="M9" s="286"/>
      <c r="N9" s="162">
        <f t="shared" ref="N9:N12" si="1">SUMPRODUCT($F$6:$M$6,F9:M9)</f>
        <v>0</v>
      </c>
    </row>
    <row r="10" spans="1:14">
      <c r="A10" s="161">
        <v>1.3</v>
      </c>
      <c r="B10" s="108" t="s">
        <v>81</v>
      </c>
      <c r="C10" s="286">
        <v>0</v>
      </c>
      <c r="D10" s="109">
        <v>0.08</v>
      </c>
      <c r="E10" s="288">
        <f>C10*D10</f>
        <v>0</v>
      </c>
      <c r="F10" s="286"/>
      <c r="G10" s="286"/>
      <c r="H10" s="286"/>
      <c r="I10" s="286"/>
      <c r="J10" s="286"/>
      <c r="K10" s="286"/>
      <c r="L10" s="286"/>
      <c r="M10" s="286"/>
      <c r="N10" s="162">
        <f>SUMPRODUCT($F$6:$M$6,F10:M10)</f>
        <v>0</v>
      </c>
    </row>
    <row r="11" spans="1:14">
      <c r="A11" s="161">
        <v>1.4</v>
      </c>
      <c r="B11" s="108" t="s">
        <v>82</v>
      </c>
      <c r="C11" s="286">
        <v>0</v>
      </c>
      <c r="D11" s="109">
        <v>0.11</v>
      </c>
      <c r="E11" s="288">
        <f>C11*D11</f>
        <v>0</v>
      </c>
      <c r="F11" s="286"/>
      <c r="G11" s="286"/>
      <c r="H11" s="286"/>
      <c r="I11" s="286"/>
      <c r="J11" s="286"/>
      <c r="K11" s="286"/>
      <c r="L11" s="286"/>
      <c r="M11" s="286"/>
      <c r="N11" s="162">
        <f t="shared" si="1"/>
        <v>0</v>
      </c>
    </row>
    <row r="12" spans="1:14">
      <c r="A12" s="161">
        <v>1.5</v>
      </c>
      <c r="B12" s="108" t="s">
        <v>83</v>
      </c>
      <c r="C12" s="286">
        <v>0</v>
      </c>
      <c r="D12" s="109">
        <v>0.14000000000000001</v>
      </c>
      <c r="E12" s="288">
        <f>C12*D12</f>
        <v>0</v>
      </c>
      <c r="F12" s="286"/>
      <c r="G12" s="286"/>
      <c r="H12" s="286"/>
      <c r="I12" s="286"/>
      <c r="J12" s="286"/>
      <c r="K12" s="286"/>
      <c r="L12" s="286"/>
      <c r="M12" s="286"/>
      <c r="N12" s="162">
        <f t="shared" si="1"/>
        <v>0</v>
      </c>
    </row>
    <row r="13" spans="1:14">
      <c r="A13" s="161">
        <v>1.6</v>
      </c>
      <c r="B13" s="110" t="s">
        <v>84</v>
      </c>
      <c r="C13" s="286">
        <v>0</v>
      </c>
      <c r="D13" s="111"/>
      <c r="E13" s="286"/>
      <c r="F13" s="286"/>
      <c r="G13" s="286"/>
      <c r="H13" s="286"/>
      <c r="I13" s="286"/>
      <c r="J13" s="286"/>
      <c r="K13" s="286"/>
      <c r="L13" s="286"/>
      <c r="M13" s="286"/>
      <c r="N13" s="162">
        <f>SUMPRODUCT($F$6:$M$6,F13:M13)</f>
        <v>0</v>
      </c>
    </row>
    <row r="14" spans="1:14">
      <c r="A14" s="161">
        <v>2</v>
      </c>
      <c r="B14" s="112" t="s">
        <v>85</v>
      </c>
      <c r="C14" s="285">
        <f>SUM(C15:C20)</f>
        <v>0</v>
      </c>
      <c r="D14" s="102"/>
      <c r="E14" s="288">
        <f t="shared" ref="E14:M14" si="2">SUM(E15:E20)</f>
        <v>0</v>
      </c>
      <c r="F14" s="286">
        <f t="shared" si="2"/>
        <v>0</v>
      </c>
      <c r="G14" s="286">
        <f t="shared" si="2"/>
        <v>0</v>
      </c>
      <c r="H14" s="286">
        <f t="shared" si="2"/>
        <v>0</v>
      </c>
      <c r="I14" s="286">
        <f t="shared" si="2"/>
        <v>0</v>
      </c>
      <c r="J14" s="286">
        <f t="shared" si="2"/>
        <v>0</v>
      </c>
      <c r="K14" s="286">
        <f t="shared" si="2"/>
        <v>0</v>
      </c>
      <c r="L14" s="286">
        <f t="shared" si="2"/>
        <v>0</v>
      </c>
      <c r="M14" s="286">
        <f t="shared" si="2"/>
        <v>0</v>
      </c>
      <c r="N14" s="162">
        <f>SUM(N15:N20)</f>
        <v>0</v>
      </c>
    </row>
    <row r="15" spans="1:14">
      <c r="A15" s="161">
        <v>2.1</v>
      </c>
      <c r="B15" s="110" t="s">
        <v>79</v>
      </c>
      <c r="C15" s="286"/>
      <c r="D15" s="109">
        <v>5.0000000000000001E-3</v>
      </c>
      <c r="E15" s="288">
        <f>C15*D15</f>
        <v>0</v>
      </c>
      <c r="F15" s="286"/>
      <c r="G15" s="286"/>
      <c r="H15" s="286"/>
      <c r="I15" s="286"/>
      <c r="J15" s="286"/>
      <c r="K15" s="286"/>
      <c r="L15" s="286"/>
      <c r="M15" s="286"/>
      <c r="N15" s="162">
        <f>SUMPRODUCT($F$6:$M$6,F15:M15)</f>
        <v>0</v>
      </c>
    </row>
    <row r="16" spans="1:14">
      <c r="A16" s="161">
        <v>2.2000000000000002</v>
      </c>
      <c r="B16" s="110" t="s">
        <v>80</v>
      </c>
      <c r="C16" s="286"/>
      <c r="D16" s="109">
        <v>0.01</v>
      </c>
      <c r="E16" s="288">
        <f>C16*D16</f>
        <v>0</v>
      </c>
      <c r="F16" s="286"/>
      <c r="G16" s="286"/>
      <c r="H16" s="286"/>
      <c r="I16" s="286"/>
      <c r="J16" s="286"/>
      <c r="K16" s="286"/>
      <c r="L16" s="286"/>
      <c r="M16" s="286"/>
      <c r="N16" s="162">
        <f t="shared" ref="N16:N20" si="3">SUMPRODUCT($F$6:$M$6,F16:M16)</f>
        <v>0</v>
      </c>
    </row>
    <row r="17" spans="1:14">
      <c r="A17" s="161">
        <v>2.2999999999999998</v>
      </c>
      <c r="B17" s="110" t="s">
        <v>81</v>
      </c>
      <c r="C17" s="286"/>
      <c r="D17" s="109">
        <v>0.02</v>
      </c>
      <c r="E17" s="288">
        <f>C17*D17</f>
        <v>0</v>
      </c>
      <c r="F17" s="286"/>
      <c r="G17" s="286"/>
      <c r="H17" s="286"/>
      <c r="I17" s="286"/>
      <c r="J17" s="286"/>
      <c r="K17" s="286"/>
      <c r="L17" s="286"/>
      <c r="M17" s="286"/>
      <c r="N17" s="162">
        <f t="shared" si="3"/>
        <v>0</v>
      </c>
    </row>
    <row r="18" spans="1:14">
      <c r="A18" s="161">
        <v>2.4</v>
      </c>
      <c r="B18" s="110" t="s">
        <v>82</v>
      </c>
      <c r="C18" s="286"/>
      <c r="D18" s="109">
        <v>0.03</v>
      </c>
      <c r="E18" s="288">
        <f>C18*D18</f>
        <v>0</v>
      </c>
      <c r="F18" s="286"/>
      <c r="G18" s="286"/>
      <c r="H18" s="286"/>
      <c r="I18" s="286"/>
      <c r="J18" s="286"/>
      <c r="K18" s="286"/>
      <c r="L18" s="286"/>
      <c r="M18" s="286"/>
      <c r="N18" s="162">
        <f t="shared" si="3"/>
        <v>0</v>
      </c>
    </row>
    <row r="19" spans="1:14">
      <c r="A19" s="161">
        <v>2.5</v>
      </c>
      <c r="B19" s="110" t="s">
        <v>83</v>
      </c>
      <c r="C19" s="286"/>
      <c r="D19" s="109">
        <v>0.04</v>
      </c>
      <c r="E19" s="288">
        <f>C19*D19</f>
        <v>0</v>
      </c>
      <c r="F19" s="286"/>
      <c r="G19" s="286"/>
      <c r="H19" s="286"/>
      <c r="I19" s="286"/>
      <c r="J19" s="286"/>
      <c r="K19" s="286"/>
      <c r="L19" s="286"/>
      <c r="M19" s="286"/>
      <c r="N19" s="162">
        <f t="shared" si="3"/>
        <v>0</v>
      </c>
    </row>
    <row r="20" spans="1:14">
      <c r="A20" s="161">
        <v>2.6</v>
      </c>
      <c r="B20" s="110" t="s">
        <v>84</v>
      </c>
      <c r="C20" s="286"/>
      <c r="D20" s="111"/>
      <c r="E20" s="289"/>
      <c r="F20" s="286"/>
      <c r="G20" s="286"/>
      <c r="H20" s="286"/>
      <c r="I20" s="286"/>
      <c r="J20" s="286"/>
      <c r="K20" s="286"/>
      <c r="L20" s="286"/>
      <c r="M20" s="286"/>
      <c r="N20" s="162">
        <f t="shared" si="3"/>
        <v>0</v>
      </c>
    </row>
    <row r="21" spans="1:14" ht="15.75" thickBot="1">
      <c r="A21" s="163">
        <v>3</v>
      </c>
      <c r="B21" s="164" t="s">
        <v>68</v>
      </c>
      <c r="C21" s="287">
        <f>C14+C7</f>
        <v>0</v>
      </c>
      <c r="D21" s="165"/>
      <c r="E21" s="290">
        <f>E14+E7</f>
        <v>0</v>
      </c>
      <c r="F21" s="291">
        <f>F7+F14</f>
        <v>0</v>
      </c>
      <c r="G21" s="291">
        <f t="shared" ref="G21:L21" si="4">G7+G14</f>
        <v>0</v>
      </c>
      <c r="H21" s="291">
        <f t="shared" si="4"/>
        <v>0</v>
      </c>
      <c r="I21" s="291">
        <f t="shared" si="4"/>
        <v>0</v>
      </c>
      <c r="J21" s="291">
        <f t="shared" si="4"/>
        <v>0</v>
      </c>
      <c r="K21" s="291">
        <f t="shared" si="4"/>
        <v>0</v>
      </c>
      <c r="L21" s="291">
        <f t="shared" si="4"/>
        <v>0</v>
      </c>
      <c r="M21" s="291">
        <f>M7+M14</f>
        <v>0</v>
      </c>
      <c r="N21" s="166">
        <f>N14+N7</f>
        <v>0</v>
      </c>
    </row>
    <row r="22" spans="1:14">
      <c r="E22" s="292"/>
      <c r="F22" s="292"/>
      <c r="G22" s="292"/>
      <c r="H22" s="292"/>
      <c r="I22" s="292"/>
      <c r="J22" s="292"/>
      <c r="K22" s="292"/>
      <c r="L22" s="292"/>
      <c r="M22" s="292"/>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workbookViewId="0">
      <selection activeCell="C6" sqref="C6:C41"/>
    </sheetView>
  </sheetViews>
  <sheetFormatPr defaultRowHeight="15"/>
  <cols>
    <col min="1" max="1" width="11.42578125" customWidth="1"/>
    <col min="2" max="2" width="76.85546875" style="4" customWidth="1"/>
    <col min="3" max="3" width="22.85546875" style="174" customWidth="1"/>
  </cols>
  <sheetData>
    <row r="1" spans="1:3">
      <c r="A1" s="760" t="s">
        <v>188</v>
      </c>
      <c r="B1" s="761" t="str">
        <f>Info!C2</f>
        <v>სს "ზირაათ ბანკი საქართველო"</v>
      </c>
    </row>
    <row r="2" spans="1:3">
      <c r="A2" s="760" t="s">
        <v>189</v>
      </c>
      <c r="B2" s="695">
        <f>'1. key ratios'!B2</f>
        <v>44926</v>
      </c>
    </row>
    <row r="3" spans="1:3">
      <c r="A3" s="328"/>
      <c r="B3"/>
    </row>
    <row r="4" spans="1:3">
      <c r="A4" s="328" t="s">
        <v>596</v>
      </c>
      <c r="B4" t="s">
        <v>555</v>
      </c>
    </row>
    <row r="5" spans="1:3">
      <c r="A5" s="384"/>
      <c r="B5" s="384" t="s">
        <v>556</v>
      </c>
      <c r="C5" s="396"/>
    </row>
    <row r="6" spans="1:3">
      <c r="A6" s="385">
        <v>1</v>
      </c>
      <c r="B6" s="397" t="s">
        <v>608</v>
      </c>
      <c r="C6" s="762">
        <v>199190430.81869999</v>
      </c>
    </row>
    <row r="7" spans="1:3">
      <c r="A7" s="385">
        <v>2</v>
      </c>
      <c r="B7" s="397" t="s">
        <v>557</v>
      </c>
      <c r="C7" s="762">
        <v>-976798.92</v>
      </c>
    </row>
    <row r="8" spans="1:3">
      <c r="A8" s="386">
        <v>3</v>
      </c>
      <c r="B8" s="398" t="s">
        <v>558</v>
      </c>
      <c r="C8" s="763">
        <v>198213631.8987</v>
      </c>
    </row>
    <row r="9" spans="1:3">
      <c r="A9" s="387"/>
      <c r="B9" s="387" t="s">
        <v>559</v>
      </c>
      <c r="C9" s="764"/>
    </row>
    <row r="10" spans="1:3">
      <c r="A10" s="388">
        <v>4</v>
      </c>
      <c r="B10" s="399" t="s">
        <v>560</v>
      </c>
      <c r="C10" s="762"/>
    </row>
    <row r="11" spans="1:3">
      <c r="A11" s="388">
        <v>5</v>
      </c>
      <c r="B11" s="400" t="s">
        <v>561</v>
      </c>
      <c r="C11" s="762"/>
    </row>
    <row r="12" spans="1:3">
      <c r="A12" s="388" t="s">
        <v>562</v>
      </c>
      <c r="B12" s="397" t="s">
        <v>563</v>
      </c>
      <c r="C12" s="763">
        <v>0</v>
      </c>
    </row>
    <row r="13" spans="1:3">
      <c r="A13" s="389">
        <v>6</v>
      </c>
      <c r="B13" s="401" t="s">
        <v>564</v>
      </c>
      <c r="C13" s="762"/>
    </row>
    <row r="14" spans="1:3">
      <c r="A14" s="389">
        <v>7</v>
      </c>
      <c r="B14" s="402" t="s">
        <v>565</v>
      </c>
      <c r="C14" s="762"/>
    </row>
    <row r="15" spans="1:3">
      <c r="A15" s="390">
        <v>8</v>
      </c>
      <c r="B15" s="397" t="s">
        <v>566</v>
      </c>
      <c r="C15" s="762"/>
    </row>
    <row r="16" spans="1:3" ht="24">
      <c r="A16" s="389">
        <v>9</v>
      </c>
      <c r="B16" s="402" t="s">
        <v>567</v>
      </c>
      <c r="C16" s="762"/>
    </row>
    <row r="17" spans="1:3">
      <c r="A17" s="389">
        <v>10</v>
      </c>
      <c r="B17" s="402" t="s">
        <v>568</v>
      </c>
      <c r="C17" s="762"/>
    </row>
    <row r="18" spans="1:3">
      <c r="A18" s="391">
        <v>11</v>
      </c>
      <c r="B18" s="403" t="s">
        <v>569</v>
      </c>
      <c r="C18" s="763">
        <v>0</v>
      </c>
    </row>
    <row r="19" spans="1:3">
      <c r="A19" s="387"/>
      <c r="B19" s="387" t="s">
        <v>570</v>
      </c>
      <c r="C19" s="765"/>
    </row>
    <row r="20" spans="1:3">
      <c r="A20" s="389">
        <v>12</v>
      </c>
      <c r="B20" s="399" t="s">
        <v>571</v>
      </c>
      <c r="C20" s="762"/>
    </row>
    <row r="21" spans="1:3">
      <c r="A21" s="389">
        <v>13</v>
      </c>
      <c r="B21" s="399" t="s">
        <v>572</v>
      </c>
      <c r="C21" s="762"/>
    </row>
    <row r="22" spans="1:3">
      <c r="A22" s="389">
        <v>14</v>
      </c>
      <c r="B22" s="399" t="s">
        <v>573</v>
      </c>
      <c r="C22" s="762"/>
    </row>
    <row r="23" spans="1:3" ht="24">
      <c r="A23" s="389" t="s">
        <v>574</v>
      </c>
      <c r="B23" s="399" t="s">
        <v>575</v>
      </c>
      <c r="C23" s="762"/>
    </row>
    <row r="24" spans="1:3">
      <c r="A24" s="389">
        <v>15</v>
      </c>
      <c r="B24" s="399" t="s">
        <v>576</v>
      </c>
      <c r="C24" s="762"/>
    </row>
    <row r="25" spans="1:3">
      <c r="A25" s="389" t="s">
        <v>577</v>
      </c>
      <c r="B25" s="397" t="s">
        <v>578</v>
      </c>
      <c r="C25" s="762"/>
    </row>
    <row r="26" spans="1:3">
      <c r="A26" s="391">
        <v>16</v>
      </c>
      <c r="B26" s="403" t="s">
        <v>579</v>
      </c>
      <c r="C26" s="763">
        <v>0</v>
      </c>
    </row>
    <row r="27" spans="1:3">
      <c r="A27" s="387"/>
      <c r="B27" s="387" t="s">
        <v>580</v>
      </c>
      <c r="C27" s="764"/>
    </row>
    <row r="28" spans="1:3">
      <c r="A28" s="388">
        <v>17</v>
      </c>
      <c r="B28" s="397" t="s">
        <v>581</v>
      </c>
      <c r="C28" s="762">
        <v>40151087.499700002</v>
      </c>
    </row>
    <row r="29" spans="1:3">
      <c r="A29" s="388">
        <v>18</v>
      </c>
      <c r="B29" s="397" t="s">
        <v>582</v>
      </c>
      <c r="C29" s="762">
        <v>-21564202.788139999</v>
      </c>
    </row>
    <row r="30" spans="1:3">
      <c r="A30" s="391">
        <v>19</v>
      </c>
      <c r="B30" s="403" t="s">
        <v>583</v>
      </c>
      <c r="C30" s="763">
        <v>18586884.711560003</v>
      </c>
    </row>
    <row r="31" spans="1:3">
      <c r="A31" s="392"/>
      <c r="B31" s="387" t="s">
        <v>584</v>
      </c>
      <c r="C31" s="764"/>
    </row>
    <row r="32" spans="1:3">
      <c r="A32" s="388" t="s">
        <v>585</v>
      </c>
      <c r="B32" s="399" t="s">
        <v>586</v>
      </c>
      <c r="C32" s="766"/>
    </row>
    <row r="33" spans="1:3">
      <c r="A33" s="388" t="s">
        <v>587</v>
      </c>
      <c r="B33" s="400" t="s">
        <v>588</v>
      </c>
      <c r="C33" s="766"/>
    </row>
    <row r="34" spans="1:3">
      <c r="A34" s="387"/>
      <c r="B34" s="387" t="s">
        <v>589</v>
      </c>
      <c r="C34" s="764"/>
    </row>
    <row r="35" spans="1:3">
      <c r="A35" s="391">
        <v>20</v>
      </c>
      <c r="B35" s="403" t="s">
        <v>89</v>
      </c>
      <c r="C35" s="763">
        <v>64939308.741399996</v>
      </c>
    </row>
    <row r="36" spans="1:3">
      <c r="A36" s="391">
        <v>21</v>
      </c>
      <c r="B36" s="403" t="s">
        <v>590</v>
      </c>
      <c r="C36" s="763">
        <v>216800516.61026001</v>
      </c>
    </row>
    <row r="37" spans="1:3">
      <c r="A37" s="393"/>
      <c r="B37" s="393" t="s">
        <v>555</v>
      </c>
      <c r="C37" s="764"/>
    </row>
    <row r="38" spans="1:3">
      <c r="A38" s="391">
        <v>22</v>
      </c>
      <c r="B38" s="403" t="s">
        <v>555</v>
      </c>
      <c r="C38" s="767">
        <v>0.29953484316709772</v>
      </c>
    </row>
    <row r="39" spans="1:3">
      <c r="A39" s="393"/>
      <c r="B39" s="393" t="s">
        <v>591</v>
      </c>
      <c r="C39" s="764"/>
    </row>
    <row r="40" spans="1:3">
      <c r="A40" s="394" t="s">
        <v>592</v>
      </c>
      <c r="B40" s="399" t="s">
        <v>593</v>
      </c>
      <c r="C40" s="766"/>
    </row>
    <row r="41" spans="1:3">
      <c r="A41" s="395" t="s">
        <v>594</v>
      </c>
      <c r="B41" s="400" t="s">
        <v>595</v>
      </c>
      <c r="C41" s="766"/>
    </row>
    <row r="43" spans="1:3">
      <c r="B43" s="407" t="s">
        <v>609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2"/>
  <sheetViews>
    <sheetView zoomScale="90" zoomScaleNormal="90" workbookViewId="0">
      <pane xSplit="2" ySplit="6" topLeftCell="C7" activePane="bottomRight" state="frozen"/>
      <selection pane="topRight" activeCell="C1" sqref="C1"/>
      <selection pane="bottomLeft" activeCell="A7" sqref="A7"/>
      <selection pane="bottomRight" activeCell="G40" sqref="G40"/>
    </sheetView>
  </sheetViews>
  <sheetFormatPr defaultRowHeight="15"/>
  <cols>
    <col min="1" max="1" width="9.85546875" style="328" bestFit="1" customWidth="1"/>
    <col min="2" max="2" width="82.5703125" style="22" customWidth="1"/>
    <col min="3" max="3" width="15.85546875" style="328" customWidth="1"/>
    <col min="4" max="4" width="17.5703125" style="328" customWidth="1"/>
    <col min="5" max="5" width="18.7109375" style="328" bestFit="1" customWidth="1"/>
    <col min="6" max="6" width="24.28515625" style="328" customWidth="1"/>
    <col min="7" max="7" width="17.5703125" style="328" customWidth="1"/>
  </cols>
  <sheetData>
    <row r="1" spans="1:7">
      <c r="A1" s="328" t="s">
        <v>188</v>
      </c>
      <c r="B1" s="328" t="str">
        <f>Info!C2</f>
        <v>სს "ზირაათ ბანკი საქართველო"</v>
      </c>
    </row>
    <row r="2" spans="1:7">
      <c r="A2" s="328" t="s">
        <v>189</v>
      </c>
      <c r="B2" s="637">
        <f>'1. key ratios'!B2</f>
        <v>44926</v>
      </c>
    </row>
    <row r="3" spans="1:7">
      <c r="B3" s="426"/>
    </row>
    <row r="4" spans="1:7" ht="15.75" thickBot="1">
      <c r="A4" s="328" t="s">
        <v>658</v>
      </c>
      <c r="B4" s="427" t="s">
        <v>623</v>
      </c>
    </row>
    <row r="5" spans="1:7">
      <c r="A5" s="428"/>
      <c r="B5" s="429"/>
      <c r="C5" s="841" t="s">
        <v>624</v>
      </c>
      <c r="D5" s="841"/>
      <c r="E5" s="841"/>
      <c r="F5" s="841"/>
      <c r="G5" s="842" t="s">
        <v>625</v>
      </c>
    </row>
    <row r="6" spans="1:7">
      <c r="A6" s="430"/>
      <c r="B6" s="431"/>
      <c r="C6" s="432" t="s">
        <v>626</v>
      </c>
      <c r="D6" s="433" t="s">
        <v>627</v>
      </c>
      <c r="E6" s="433" t="s">
        <v>628</v>
      </c>
      <c r="F6" s="433" t="s">
        <v>629</v>
      </c>
      <c r="G6" s="843"/>
    </row>
    <row r="7" spans="1:7">
      <c r="A7" s="434"/>
      <c r="B7" s="435" t="s">
        <v>630</v>
      </c>
      <c r="C7" s="436"/>
      <c r="D7" s="436"/>
      <c r="E7" s="436"/>
      <c r="F7" s="436"/>
      <c r="G7" s="437"/>
    </row>
    <row r="8" spans="1:7">
      <c r="A8" s="445">
        <v>1</v>
      </c>
      <c r="B8" s="446" t="s">
        <v>631</v>
      </c>
      <c r="C8" s="596">
        <f>SUM(C9:C10)</f>
        <v>64939308.741399996</v>
      </c>
      <c r="D8" s="596">
        <f>SUM(D9:D10)</f>
        <v>0</v>
      </c>
      <c r="E8" s="596">
        <f>SUM(E9:E10)</f>
        <v>0</v>
      </c>
      <c r="F8" s="596">
        <f>SUM(F9:F10)</f>
        <v>585790</v>
      </c>
      <c r="G8" s="447">
        <f>SUM(G9:G10)</f>
        <v>65525098.741399996</v>
      </c>
    </row>
    <row r="9" spans="1:7">
      <c r="A9" s="438">
        <v>2</v>
      </c>
      <c r="B9" s="442" t="s">
        <v>88</v>
      </c>
      <c r="C9" s="440">
        <v>64939308.741399996</v>
      </c>
      <c r="D9" s="440">
        <v>0</v>
      </c>
      <c r="E9" s="440">
        <v>0</v>
      </c>
      <c r="F9" s="440">
        <v>0</v>
      </c>
      <c r="G9" s="441">
        <v>64939308.741399996</v>
      </c>
    </row>
    <row r="10" spans="1:7">
      <c r="A10" s="438">
        <v>3</v>
      </c>
      <c r="B10" s="442" t="s">
        <v>632</v>
      </c>
      <c r="C10" s="443"/>
      <c r="D10" s="443"/>
      <c r="E10" s="443"/>
      <c r="F10" s="440">
        <v>585790</v>
      </c>
      <c r="G10" s="441">
        <v>585790</v>
      </c>
    </row>
    <row r="11" spans="1:7" s="632" customFormat="1" ht="26.25">
      <c r="A11" s="445">
        <v>4</v>
      </c>
      <c r="B11" s="446" t="s">
        <v>633</v>
      </c>
      <c r="C11" s="596">
        <f t="shared" ref="C11:F11" si="0">SUM(C12:C13)</f>
        <v>21849612.119599998</v>
      </c>
      <c r="D11" s="596">
        <f>SUM(D12:D13)</f>
        <v>5789556.3625000045</v>
      </c>
      <c r="E11" s="596">
        <f t="shared" si="0"/>
        <v>991467.69589999993</v>
      </c>
      <c r="F11" s="596">
        <f t="shared" si="0"/>
        <v>4433165.2664999999</v>
      </c>
      <c r="G11" s="447">
        <f>SUM(G12:G13)</f>
        <v>19064449.215025</v>
      </c>
    </row>
    <row r="12" spans="1:7">
      <c r="A12" s="438">
        <v>5</v>
      </c>
      <c r="B12" s="442" t="s">
        <v>634</v>
      </c>
      <c r="C12" s="440">
        <v>2703927.2206999999</v>
      </c>
      <c r="D12" s="444">
        <v>1886876.2703999993</v>
      </c>
      <c r="E12" s="440">
        <v>656916.78189999994</v>
      </c>
      <c r="F12" s="440">
        <v>380165.26650000003</v>
      </c>
      <c r="G12" s="441">
        <v>5346491.2625249987</v>
      </c>
    </row>
    <row r="13" spans="1:7">
      <c r="A13" s="438">
        <v>6</v>
      </c>
      <c r="B13" s="442" t="s">
        <v>635</v>
      </c>
      <c r="C13" s="440">
        <v>19145684.898899999</v>
      </c>
      <c r="D13" s="444">
        <v>3902680.0921000056</v>
      </c>
      <c r="E13" s="440">
        <v>334550.91399999999</v>
      </c>
      <c r="F13" s="440">
        <v>4053000</v>
      </c>
      <c r="G13" s="441">
        <v>13717957.952500002</v>
      </c>
    </row>
    <row r="14" spans="1:7" s="632" customFormat="1">
      <c r="A14" s="445">
        <v>7</v>
      </c>
      <c r="B14" s="446" t="s">
        <v>636</v>
      </c>
      <c r="C14" s="596">
        <f>SUM(C15:C16)</f>
        <v>60085944.21549999</v>
      </c>
      <c r="D14" s="596">
        <f t="shared" ref="D14:E14" si="1">SUM(D15:D16)</f>
        <v>11385832.619999997</v>
      </c>
      <c r="E14" s="596">
        <f t="shared" si="1"/>
        <v>764257.2</v>
      </c>
      <c r="F14" s="596">
        <f>SUM(F15:F16)</f>
        <v>1278491.71</v>
      </c>
      <c r="G14" s="447">
        <f>SUM(G15:G16)</f>
        <v>35744012.872749992</v>
      </c>
    </row>
    <row r="15" spans="1:7" ht="51.75">
      <c r="A15" s="438">
        <v>8</v>
      </c>
      <c r="B15" s="442" t="s">
        <v>637</v>
      </c>
      <c r="C15" s="440">
        <v>60085944.21549999</v>
      </c>
      <c r="D15" s="444">
        <v>9359332.6199999973</v>
      </c>
      <c r="E15" s="440">
        <v>764257.2</v>
      </c>
      <c r="F15" s="440">
        <v>1278491.71</v>
      </c>
      <c r="G15" s="441">
        <v>35744012.872749992</v>
      </c>
    </row>
    <row r="16" spans="1:7" ht="26.25">
      <c r="A16" s="438">
        <v>9</v>
      </c>
      <c r="B16" s="442" t="s">
        <v>638</v>
      </c>
      <c r="C16" s="440">
        <v>0</v>
      </c>
      <c r="D16" s="444">
        <v>2026500</v>
      </c>
      <c r="E16" s="440">
        <v>0</v>
      </c>
      <c r="F16" s="440">
        <v>0</v>
      </c>
      <c r="G16" s="441">
        <v>0</v>
      </c>
    </row>
    <row r="17" spans="1:7">
      <c r="A17" s="438">
        <v>10</v>
      </c>
      <c r="B17" s="439" t="s">
        <v>639</v>
      </c>
      <c r="C17" s="440"/>
      <c r="D17" s="444"/>
      <c r="E17" s="440"/>
      <c r="F17" s="440"/>
      <c r="G17" s="441">
        <v>0</v>
      </c>
    </row>
    <row r="18" spans="1:7" s="632" customFormat="1">
      <c r="A18" s="445">
        <v>11</v>
      </c>
      <c r="B18" s="446" t="s">
        <v>95</v>
      </c>
      <c r="C18" s="596">
        <f>SUM(C19:C20)</f>
        <v>1145928.2386807497</v>
      </c>
      <c r="D18" s="633">
        <f>SUM(D19:D20)</f>
        <v>8228852.6915000007</v>
      </c>
      <c r="E18" s="596">
        <f>SUM(E19:E20)</f>
        <v>199481.3285</v>
      </c>
      <c r="F18" s="596">
        <f t="shared" ref="F18" si="2">SUM(F19:F20)</f>
        <v>16999562.162699975</v>
      </c>
      <c r="G18" s="447">
        <f>SUM(G19:G20)</f>
        <v>0</v>
      </c>
    </row>
    <row r="19" spans="1:7">
      <c r="A19" s="438">
        <v>12</v>
      </c>
      <c r="B19" s="442" t="s">
        <v>640</v>
      </c>
      <c r="C19" s="443"/>
      <c r="D19" s="444"/>
      <c r="E19" s="440"/>
      <c r="F19" s="440"/>
      <c r="G19" s="441"/>
    </row>
    <row r="20" spans="1:7" ht="26.25">
      <c r="A20" s="438">
        <v>13</v>
      </c>
      <c r="B20" s="442" t="s">
        <v>641</v>
      </c>
      <c r="C20" s="440">
        <v>1145928.2386807497</v>
      </c>
      <c r="D20" s="440">
        <v>8228852.6915000007</v>
      </c>
      <c r="E20" s="440">
        <v>199481.3285</v>
      </c>
      <c r="F20" s="440">
        <v>16999562.162699975</v>
      </c>
      <c r="G20" s="441">
        <v>0</v>
      </c>
    </row>
    <row r="21" spans="1:7">
      <c r="A21" s="445">
        <v>14</v>
      </c>
      <c r="B21" s="446" t="s">
        <v>642</v>
      </c>
      <c r="C21" s="443"/>
      <c r="D21" s="443"/>
      <c r="E21" s="443"/>
      <c r="F21" s="443"/>
      <c r="G21" s="683">
        <f>SUM(G8,G11,G14,G17,G18)</f>
        <v>120333560.829175</v>
      </c>
    </row>
    <row r="22" spans="1:7">
      <c r="A22" s="448"/>
      <c r="B22" s="463" t="s">
        <v>643</v>
      </c>
      <c r="C22" s="449"/>
      <c r="D22" s="450"/>
      <c r="E22" s="449"/>
      <c r="F22" s="449"/>
      <c r="G22" s="451"/>
    </row>
    <row r="23" spans="1:7">
      <c r="A23" s="438">
        <v>15</v>
      </c>
      <c r="B23" s="439" t="s">
        <v>490</v>
      </c>
      <c r="C23" s="452">
        <v>86940940.937000006</v>
      </c>
      <c r="D23" s="453">
        <v>0</v>
      </c>
      <c r="E23" s="452">
        <v>0</v>
      </c>
      <c r="F23" s="452">
        <v>0</v>
      </c>
      <c r="G23" s="441">
        <v>1760799.1785800003</v>
      </c>
    </row>
    <row r="24" spans="1:7" s="632" customFormat="1">
      <c r="A24" s="445">
        <v>16</v>
      </c>
      <c r="B24" s="446" t="s">
        <v>644</v>
      </c>
      <c r="C24" s="633">
        <f>SUM(C25:C27,C29,C31)</f>
        <v>7356574.6310000001</v>
      </c>
      <c r="D24" s="633">
        <f>SUM(D25:D27,D29,D31)</f>
        <v>23813111.303200003</v>
      </c>
      <c r="E24" s="596">
        <f>SUM(E25:E27,E29,E31)</f>
        <v>30400526.201899998</v>
      </c>
      <c r="F24" s="596">
        <f>SUM(F25:F27,F29,F31)</f>
        <v>37130130.862899996</v>
      </c>
      <c r="G24" s="447">
        <f>SUM(G25:G27,G29,G31)</f>
        <v>57900192.705664992</v>
      </c>
    </row>
    <row r="25" spans="1:7" ht="26.25">
      <c r="A25" s="438">
        <v>17</v>
      </c>
      <c r="B25" s="442" t="s">
        <v>645</v>
      </c>
      <c r="C25" s="440">
        <v>0</v>
      </c>
      <c r="D25" s="444">
        <v>0</v>
      </c>
      <c r="E25" s="440">
        <v>0</v>
      </c>
      <c r="F25" s="440">
        <v>0</v>
      </c>
      <c r="G25" s="441">
        <v>0</v>
      </c>
    </row>
    <row r="26" spans="1:7" ht="26.25">
      <c r="A26" s="438">
        <v>18</v>
      </c>
      <c r="B26" s="442" t="s">
        <v>646</v>
      </c>
      <c r="C26" s="440">
        <v>7356574.6310000001</v>
      </c>
      <c r="D26" s="444">
        <v>0</v>
      </c>
      <c r="E26" s="440">
        <v>4900000</v>
      </c>
      <c r="F26" s="440">
        <v>0</v>
      </c>
      <c r="G26" s="441">
        <v>3553486.19465</v>
      </c>
    </row>
    <row r="27" spans="1:7">
      <c r="A27" s="438">
        <v>19</v>
      </c>
      <c r="B27" s="442" t="s">
        <v>647</v>
      </c>
      <c r="C27" s="440">
        <v>0</v>
      </c>
      <c r="D27" s="444">
        <v>23726581.023200002</v>
      </c>
      <c r="E27" s="440">
        <v>25500526.201899998</v>
      </c>
      <c r="F27" s="440">
        <v>37130130.862899996</v>
      </c>
      <c r="G27" s="441">
        <v>54303441.37101499</v>
      </c>
    </row>
    <row r="28" spans="1:7">
      <c r="A28" s="438">
        <v>20</v>
      </c>
      <c r="B28" s="454" t="s">
        <v>648</v>
      </c>
      <c r="C28" s="440">
        <v>0</v>
      </c>
      <c r="D28" s="444">
        <v>0</v>
      </c>
      <c r="E28" s="440">
        <v>0</v>
      </c>
      <c r="F28" s="440">
        <v>0</v>
      </c>
      <c r="G28" s="441">
        <v>0</v>
      </c>
    </row>
    <row r="29" spans="1:7">
      <c r="A29" s="438">
        <v>21</v>
      </c>
      <c r="B29" s="442" t="s">
        <v>649</v>
      </c>
      <c r="C29" s="440">
        <v>0</v>
      </c>
      <c r="D29" s="444">
        <v>0</v>
      </c>
      <c r="E29" s="440">
        <v>0</v>
      </c>
      <c r="F29" s="440">
        <v>0</v>
      </c>
      <c r="G29" s="441">
        <v>0</v>
      </c>
    </row>
    <row r="30" spans="1:7">
      <c r="A30" s="438">
        <v>22</v>
      </c>
      <c r="B30" s="454" t="s">
        <v>648</v>
      </c>
      <c r="C30" s="440">
        <v>0</v>
      </c>
      <c r="D30" s="444">
        <v>0</v>
      </c>
      <c r="E30" s="440">
        <v>0</v>
      </c>
      <c r="F30" s="440">
        <v>0</v>
      </c>
      <c r="G30" s="441">
        <v>0</v>
      </c>
    </row>
    <row r="31" spans="1:7" ht="26.25">
      <c r="A31" s="438">
        <v>23</v>
      </c>
      <c r="B31" s="442" t="s">
        <v>650</v>
      </c>
      <c r="C31" s="440">
        <v>0</v>
      </c>
      <c r="D31" s="444">
        <v>86530.280000000028</v>
      </c>
      <c r="E31" s="440">
        <v>0</v>
      </c>
      <c r="F31" s="440">
        <v>0</v>
      </c>
      <c r="G31" s="441">
        <v>43265.140000000014</v>
      </c>
    </row>
    <row r="32" spans="1:7">
      <c r="A32" s="438">
        <v>24</v>
      </c>
      <c r="B32" s="439" t="s">
        <v>651</v>
      </c>
      <c r="C32" s="440">
        <v>0</v>
      </c>
      <c r="D32" s="444">
        <v>0</v>
      </c>
      <c r="E32" s="440">
        <v>0</v>
      </c>
      <c r="F32" s="440">
        <v>0</v>
      </c>
      <c r="G32" s="441">
        <v>0</v>
      </c>
    </row>
    <row r="33" spans="1:8">
      <c r="A33" s="438">
        <v>25</v>
      </c>
      <c r="B33" s="439" t="s">
        <v>165</v>
      </c>
      <c r="C33" s="447">
        <f>SUM(C34:C35)</f>
        <v>7679530.6494999994</v>
      </c>
      <c r="D33" s="596">
        <f>SUM(D34:D35)</f>
        <v>2840275.1253999998</v>
      </c>
      <c r="E33" s="596">
        <f>SUM(E34:E35)</f>
        <v>239349.42839999998</v>
      </c>
      <c r="F33" s="596">
        <f>SUM(F34:F35)</f>
        <v>154084.04490003642</v>
      </c>
      <c r="G33" s="447">
        <f>SUM(G34:G35)</f>
        <v>11606546.486750036</v>
      </c>
    </row>
    <row r="34" spans="1:8">
      <c r="A34" s="438">
        <v>26</v>
      </c>
      <c r="B34" s="442" t="s">
        <v>652</v>
      </c>
      <c r="C34" s="443"/>
      <c r="D34" s="444">
        <v>0</v>
      </c>
      <c r="E34" s="440">
        <v>0</v>
      </c>
      <c r="F34" s="440">
        <v>0</v>
      </c>
      <c r="G34" s="441">
        <v>0</v>
      </c>
    </row>
    <row r="35" spans="1:8">
      <c r="A35" s="438">
        <v>27</v>
      </c>
      <c r="B35" s="442" t="s">
        <v>653</v>
      </c>
      <c r="C35" s="440">
        <v>7679530.6494999994</v>
      </c>
      <c r="D35" s="444">
        <v>2840275.1253999998</v>
      </c>
      <c r="E35" s="440">
        <v>239349.42839999998</v>
      </c>
      <c r="F35" s="440">
        <v>154084.04490003642</v>
      </c>
      <c r="G35" s="441">
        <v>11606546.486750036</v>
      </c>
    </row>
    <row r="36" spans="1:8">
      <c r="A36" s="438">
        <v>28</v>
      </c>
      <c r="B36" s="439" t="s">
        <v>654</v>
      </c>
      <c r="C36" s="597">
        <v>0</v>
      </c>
      <c r="D36" s="444">
        <v>11843594.542599998</v>
      </c>
      <c r="E36" s="440">
        <v>6021141.0156999994</v>
      </c>
      <c r="F36" s="440">
        <v>21607959.119999997</v>
      </c>
      <c r="G36" s="441">
        <v>4707354.0979800001</v>
      </c>
    </row>
    <row r="37" spans="1:8" s="632" customFormat="1">
      <c r="A37" s="445">
        <v>29</v>
      </c>
      <c r="B37" s="446" t="s">
        <v>655</v>
      </c>
      <c r="C37" s="597">
        <f>SUM(C23:C24,C32:C33,C36)</f>
        <v>101977046.2175</v>
      </c>
      <c r="D37" s="597">
        <f>SUM(D23:D24,D32:D33,D36)</f>
        <v>38496980.971200004</v>
      </c>
      <c r="E37" s="597">
        <f>SUM(E23:E24,E32:E33,E36)</f>
        <v>36661016.645999998</v>
      </c>
      <c r="F37" s="597">
        <f>SUM(F23:F24,F32:F33,F36)</f>
        <v>58892174.027800031</v>
      </c>
      <c r="G37" s="597">
        <f>SUM(G23:G24,G32:G33,G36)</f>
        <v>75974892.468975037</v>
      </c>
      <c r="H37"/>
    </row>
    <row r="38" spans="1:8">
      <c r="A38" s="434"/>
      <c r="B38" s="455"/>
      <c r="C38" s="456"/>
      <c r="D38" s="456"/>
      <c r="E38" s="456"/>
      <c r="F38" s="456"/>
      <c r="G38" s="457"/>
    </row>
    <row r="39" spans="1:8" ht="15.75" thickBot="1">
      <c r="A39" s="458">
        <v>30</v>
      </c>
      <c r="B39" s="459" t="s">
        <v>623</v>
      </c>
      <c r="C39" s="337"/>
      <c r="D39" s="978"/>
      <c r="E39" s="978"/>
      <c r="F39" s="460"/>
      <c r="G39" s="684">
        <f>IFERROR(G21/G37,0)</f>
        <v>1.5838595741127792</v>
      </c>
    </row>
    <row r="42" spans="1:8" ht="39">
      <c r="B42" s="22" t="s">
        <v>656</v>
      </c>
    </row>
  </sheetData>
  <mergeCells count="2">
    <mergeCell ref="C5:F5"/>
    <mergeCell ref="G5:G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51"/>
  <sheetViews>
    <sheetView zoomScaleNormal="100" workbookViewId="0">
      <pane xSplit="1" ySplit="5" topLeftCell="B24" activePane="bottomRight" state="frozen"/>
      <selection pane="topRight" activeCell="B1" sqref="B1"/>
      <selection pane="bottomLeft" activeCell="A6" sqref="A6"/>
      <selection pane="bottomRight" activeCell="G45" sqref="G45"/>
    </sheetView>
  </sheetViews>
  <sheetFormatPr defaultRowHeight="15.75"/>
  <cols>
    <col min="1" max="1" width="9.5703125" style="642" bestFit="1" customWidth="1"/>
    <col min="2" max="2" width="52.28515625" style="17" customWidth="1"/>
    <col min="3" max="3" width="11.85546875" style="652" customWidth="1"/>
    <col min="4" max="6" width="12.7109375" style="653" customWidth="1"/>
    <col min="7" max="7" width="11" style="653" customWidth="1"/>
    <col min="8" max="9" width="6.7109375" customWidth="1"/>
    <col min="10" max="10" width="12" bestFit="1" customWidth="1"/>
    <col min="11" max="11" width="17" customWidth="1"/>
    <col min="12" max="13" width="6.7109375" customWidth="1"/>
  </cols>
  <sheetData>
    <row r="1" spans="1:11">
      <c r="A1" s="643" t="s">
        <v>188</v>
      </c>
      <c r="B1" s="682" t="str">
        <f>Info!C2</f>
        <v>სს "ზირაათ ბანკი საქართველო"</v>
      </c>
    </row>
    <row r="2" spans="1:11">
      <c r="A2" s="643" t="s">
        <v>189</v>
      </c>
      <c r="B2" s="681">
        <v>44926</v>
      </c>
      <c r="C2" s="654"/>
      <c r="D2" s="655"/>
      <c r="E2" s="655"/>
      <c r="F2" s="655"/>
      <c r="G2" s="655"/>
      <c r="H2" s="1"/>
    </row>
    <row r="3" spans="1:11">
      <c r="A3" s="182"/>
      <c r="C3" s="654"/>
      <c r="D3" s="655"/>
      <c r="E3" s="655"/>
      <c r="F3" s="655"/>
      <c r="G3" s="655"/>
      <c r="H3" s="1"/>
    </row>
    <row r="4" spans="1:11" ht="16.5" thickBot="1">
      <c r="A4" s="673" t="s">
        <v>405</v>
      </c>
      <c r="B4" s="198" t="s">
        <v>223</v>
      </c>
      <c r="C4" s="199"/>
      <c r="D4" s="200"/>
      <c r="E4" s="200"/>
      <c r="F4" s="200"/>
      <c r="G4" s="200"/>
      <c r="H4" s="1"/>
    </row>
    <row r="5" spans="1:11" ht="15">
      <c r="A5" s="674" t="s">
        <v>26</v>
      </c>
      <c r="B5" s="308"/>
      <c r="C5" s="656" t="s">
        <v>1034</v>
      </c>
      <c r="D5" s="656" t="s">
        <v>1035</v>
      </c>
      <c r="E5" s="656" t="s">
        <v>1036</v>
      </c>
      <c r="F5" s="656" t="s">
        <v>1037</v>
      </c>
      <c r="G5" s="657" t="s">
        <v>1038</v>
      </c>
    </row>
    <row r="6" spans="1:11" ht="15">
      <c r="A6" s="675"/>
      <c r="B6" s="421" t="s">
        <v>186</v>
      </c>
      <c r="C6" s="604"/>
      <c r="D6" s="604"/>
      <c r="E6" s="604"/>
      <c r="F6" s="604"/>
      <c r="G6" s="658"/>
    </row>
    <row r="7" spans="1:11" ht="15">
      <c r="A7" s="675"/>
      <c r="B7" s="422" t="s">
        <v>190</v>
      </c>
      <c r="C7" s="604"/>
      <c r="D7" s="604"/>
      <c r="E7" s="604"/>
      <c r="F7" s="604"/>
      <c r="G7" s="658"/>
    </row>
    <row r="8" spans="1:11" ht="15">
      <c r="A8" s="675">
        <v>1</v>
      </c>
      <c r="B8" s="410" t="s">
        <v>23</v>
      </c>
      <c r="C8" s="659">
        <v>64939308.741399996</v>
      </c>
      <c r="D8" s="659">
        <v>61929824.051799998</v>
      </c>
      <c r="E8" s="660">
        <v>60638949.802100003</v>
      </c>
      <c r="F8" s="660">
        <v>59020420.612399995</v>
      </c>
      <c r="G8" s="685">
        <v>58356097.483499996</v>
      </c>
      <c r="K8" s="724"/>
    </row>
    <row r="9" spans="1:11" ht="15">
      <c r="A9" s="675">
        <v>2</v>
      </c>
      <c r="B9" s="410" t="s">
        <v>89</v>
      </c>
      <c r="C9" s="659">
        <v>64939308.741399996</v>
      </c>
      <c r="D9" s="659">
        <v>61929824.051799998</v>
      </c>
      <c r="E9" s="660">
        <v>60638949.802100003</v>
      </c>
      <c r="F9" s="660">
        <v>59020420.612399995</v>
      </c>
      <c r="G9" s="685">
        <v>58356097.483499996</v>
      </c>
      <c r="K9" s="724"/>
    </row>
    <row r="10" spans="1:11" ht="15">
      <c r="A10" s="675">
        <v>3</v>
      </c>
      <c r="B10" s="410" t="s">
        <v>88</v>
      </c>
      <c r="C10" s="659">
        <v>67062035.900080748</v>
      </c>
      <c r="D10" s="659">
        <v>63698330.341399997</v>
      </c>
      <c r="E10" s="660">
        <v>62683528.875700004</v>
      </c>
      <c r="F10" s="660">
        <v>60849535.33694762</v>
      </c>
      <c r="G10" s="685">
        <v>60025950.887804747</v>
      </c>
      <c r="K10" s="724"/>
    </row>
    <row r="11" spans="1:11" ht="15">
      <c r="A11" s="675">
        <v>4</v>
      </c>
      <c r="B11" s="410" t="s">
        <v>614</v>
      </c>
      <c r="C11" s="659">
        <v>13062596.089033945</v>
      </c>
      <c r="D11" s="659">
        <v>11637787.981103646</v>
      </c>
      <c r="E11" s="660">
        <v>12846786.010012439</v>
      </c>
      <c r="F11" s="660">
        <v>10531117.395251229</v>
      </c>
      <c r="G11" s="685">
        <v>9314042.3817443419</v>
      </c>
      <c r="K11" s="724"/>
    </row>
    <row r="12" spans="1:11" ht="15">
      <c r="A12" s="675">
        <v>5</v>
      </c>
      <c r="B12" s="410" t="s">
        <v>615</v>
      </c>
      <c r="C12" s="659">
        <v>17419077.371625457</v>
      </c>
      <c r="D12" s="659">
        <v>15519252.221491393</v>
      </c>
      <c r="E12" s="660">
        <v>17131149.175555103</v>
      </c>
      <c r="F12" s="660">
        <v>14043605.506411072</v>
      </c>
      <c r="G12" s="685">
        <v>12420135.757673964</v>
      </c>
      <c r="K12" s="724"/>
    </row>
    <row r="13" spans="1:11" ht="15">
      <c r="A13" s="675">
        <v>6</v>
      </c>
      <c r="B13" s="410" t="s">
        <v>616</v>
      </c>
      <c r="C13" s="659">
        <v>25059680.248211566</v>
      </c>
      <c r="D13" s="659">
        <v>22354404.379186705</v>
      </c>
      <c r="E13" s="660">
        <v>24759207.928419642</v>
      </c>
      <c r="F13" s="660">
        <v>23105551.218791731</v>
      </c>
      <c r="G13" s="685">
        <v>20287906.094134308</v>
      </c>
      <c r="K13" s="724"/>
    </row>
    <row r="14" spans="1:11" ht="26.25" customHeight="1">
      <c r="A14" s="675"/>
      <c r="B14" s="421" t="s">
        <v>618</v>
      </c>
      <c r="C14" s="604"/>
      <c r="D14" s="604"/>
      <c r="E14" s="604"/>
      <c r="F14" s="604"/>
      <c r="G14" s="658"/>
      <c r="K14" s="724"/>
    </row>
    <row r="15" spans="1:11" ht="27.75" customHeight="1">
      <c r="A15" s="675">
        <v>7</v>
      </c>
      <c r="B15" s="410" t="s">
        <v>617</v>
      </c>
      <c r="C15" s="659">
        <v>190046070.13245997</v>
      </c>
      <c r="D15" s="659">
        <v>167294874.42378101</v>
      </c>
      <c r="E15" s="660">
        <v>181756009.93915996</v>
      </c>
      <c r="F15" s="660">
        <v>163544363.60371</v>
      </c>
      <c r="G15" s="685">
        <v>148451865.10853601</v>
      </c>
      <c r="K15" s="724"/>
    </row>
    <row r="16" spans="1:11" ht="15">
      <c r="A16" s="675"/>
      <c r="B16" s="421" t="s">
        <v>622</v>
      </c>
      <c r="C16" s="604"/>
      <c r="D16" s="604"/>
      <c r="E16" s="604"/>
      <c r="F16" s="604"/>
      <c r="G16" s="658"/>
      <c r="K16" s="724"/>
    </row>
    <row r="17" spans="1:11" s="3" customFormat="1" ht="15">
      <c r="A17" s="675"/>
      <c r="B17" s="422" t="s">
        <v>603</v>
      </c>
      <c r="C17" s="604"/>
      <c r="D17" s="604"/>
      <c r="E17" s="604"/>
      <c r="F17" s="604"/>
      <c r="G17" s="658"/>
      <c r="K17" s="724"/>
    </row>
    <row r="18" spans="1:11" ht="15">
      <c r="A18" s="676">
        <v>8</v>
      </c>
      <c r="B18" s="423" t="s">
        <v>612</v>
      </c>
      <c r="C18" s="661">
        <v>0.34170298126205939</v>
      </c>
      <c r="D18" s="661">
        <v>0.37317322941268083</v>
      </c>
      <c r="E18" s="662">
        <v>0.37018363093972145</v>
      </c>
      <c r="F18" s="662">
        <v>0.33362830655447356</v>
      </c>
      <c r="G18" s="686">
        <v>0.36088324483877915</v>
      </c>
      <c r="K18" s="724"/>
    </row>
    <row r="19" spans="1:11" ht="15" customHeight="1">
      <c r="A19" s="676">
        <v>9</v>
      </c>
      <c r="B19" s="423" t="s">
        <v>611</v>
      </c>
      <c r="C19" s="661">
        <v>0.34170298126205939</v>
      </c>
      <c r="D19" s="661">
        <v>0.37317322941268083</v>
      </c>
      <c r="E19" s="662">
        <v>0.37018363093972145</v>
      </c>
      <c r="F19" s="662">
        <v>0.33362830655447356</v>
      </c>
      <c r="G19" s="686">
        <v>0.36088324483877915</v>
      </c>
      <c r="K19" s="724"/>
    </row>
    <row r="20" spans="1:11" ht="15">
      <c r="A20" s="676">
        <v>10</v>
      </c>
      <c r="B20" s="423" t="s">
        <v>613</v>
      </c>
      <c r="C20" s="661">
        <v>0.35287252113837064</v>
      </c>
      <c r="D20" s="661">
        <v>0.38444503494889704</v>
      </c>
      <c r="E20" s="662">
        <v>0.38075482324726417</v>
      </c>
      <c r="F20" s="662">
        <v>0.34487733801309983</v>
      </c>
      <c r="G20" s="686">
        <v>0.37206745616983922</v>
      </c>
      <c r="K20" s="724"/>
    </row>
    <row r="21" spans="1:11" ht="15">
      <c r="A21" s="676">
        <v>11</v>
      </c>
      <c r="B21" s="410" t="s">
        <v>614</v>
      </c>
      <c r="C21" s="661">
        <v>6.8733839536536917E-2</v>
      </c>
      <c r="D21" s="661">
        <v>7.2584580052117403E-2</v>
      </c>
      <c r="E21" s="662">
        <v>6.9564522052382297E-2</v>
      </c>
      <c r="F21" s="662">
        <v>7.0681492261591261E-2</v>
      </c>
      <c r="G21" s="686">
        <v>6.4393031732781353E-2</v>
      </c>
      <c r="K21" s="724"/>
    </row>
    <row r="22" spans="1:11" ht="15">
      <c r="A22" s="676">
        <v>12</v>
      </c>
      <c r="B22" s="410" t="s">
        <v>615</v>
      </c>
      <c r="C22" s="661">
        <v>9.1657130081587879E-2</v>
      </c>
      <c r="D22" s="661">
        <v>9.6792619519082801E-2</v>
      </c>
      <c r="E22" s="662">
        <v>9.2765855947140291E-2</v>
      </c>
      <c r="F22" s="662">
        <v>9.4253550027256286E-2</v>
      </c>
      <c r="G22" s="686">
        <v>8.587031186498495E-2</v>
      </c>
      <c r="K22" s="724"/>
    </row>
    <row r="23" spans="1:11" ht="15">
      <c r="A23" s="676">
        <v>13</v>
      </c>
      <c r="B23" s="410" t="s">
        <v>616</v>
      </c>
      <c r="C23" s="661">
        <v>0.13186108100391264</v>
      </c>
      <c r="D23" s="661">
        <v>0.14033257381233352</v>
      </c>
      <c r="E23" s="662">
        <v>0.13362276911461085</v>
      </c>
      <c r="F23" s="662">
        <v>0.13622222416033125</v>
      </c>
      <c r="G23" s="686">
        <v>0.14128002157738428</v>
      </c>
      <c r="K23" s="724"/>
    </row>
    <row r="24" spans="1:11" ht="15">
      <c r="A24" s="675"/>
      <c r="B24" s="421" t="s">
        <v>6</v>
      </c>
      <c r="C24" s="604"/>
      <c r="D24" s="604"/>
      <c r="E24" s="604"/>
      <c r="F24" s="604"/>
      <c r="G24" s="658"/>
      <c r="K24" s="724"/>
    </row>
    <row r="25" spans="1:11" ht="15" customHeight="1">
      <c r="A25" s="677">
        <v>14</v>
      </c>
      <c r="B25" s="424" t="s">
        <v>7</v>
      </c>
      <c r="C25" s="663">
        <v>7.3068981061585478E-2</v>
      </c>
      <c r="D25" s="663">
        <v>7.2437841777855047E-2</v>
      </c>
      <c r="E25" s="664">
        <v>6.7179255332323981E-2</v>
      </c>
      <c r="F25" s="664">
        <v>6.6211767100934418E-2</v>
      </c>
      <c r="G25" s="687">
        <v>6.7539416236114078E-2</v>
      </c>
      <c r="K25" s="724"/>
    </row>
    <row r="26" spans="1:11" ht="15">
      <c r="A26" s="677">
        <v>15</v>
      </c>
      <c r="B26" s="424" t="s">
        <v>8</v>
      </c>
      <c r="C26" s="663">
        <v>7.1124818294527421E-3</v>
      </c>
      <c r="D26" s="663">
        <v>6.3215683380952944E-3</v>
      </c>
      <c r="E26" s="664">
        <v>5.667282086198832E-3</v>
      </c>
      <c r="F26" s="664">
        <v>5.0845412147318223E-3</v>
      </c>
      <c r="G26" s="687">
        <v>2.8322950815116961E-3</v>
      </c>
      <c r="K26" s="724"/>
    </row>
    <row r="27" spans="1:11" ht="15">
      <c r="A27" s="677">
        <v>16</v>
      </c>
      <c r="B27" s="424" t="s">
        <v>9</v>
      </c>
      <c r="C27" s="663">
        <v>4.2611346862422371E-2</v>
      </c>
      <c r="D27" s="663">
        <v>4.2671038462859502E-2</v>
      </c>
      <c r="E27" s="664">
        <v>3.7809819929982454E-2</v>
      </c>
      <c r="F27" s="664">
        <v>3.6982524190620938E-2</v>
      </c>
      <c r="G27" s="687">
        <v>3.1569011220115344E-2</v>
      </c>
      <c r="K27" s="724"/>
    </row>
    <row r="28" spans="1:11" ht="15">
      <c r="A28" s="677">
        <v>17</v>
      </c>
      <c r="B28" s="424" t="s">
        <v>224</v>
      </c>
      <c r="C28" s="663">
        <v>6.5956499232132731E-2</v>
      </c>
      <c r="D28" s="663">
        <v>6.611627343975976E-2</v>
      </c>
      <c r="E28" s="664">
        <v>6.1511973246125159E-2</v>
      </c>
      <c r="F28" s="664">
        <v>6.1127225886202591E-2</v>
      </c>
      <c r="G28" s="687">
        <v>6.4707121154602379E-2</v>
      </c>
      <c r="K28" s="724"/>
    </row>
    <row r="29" spans="1:11" ht="15">
      <c r="A29" s="677">
        <v>18</v>
      </c>
      <c r="B29" s="424" t="s">
        <v>10</v>
      </c>
      <c r="C29" s="663">
        <v>3.5298406250330441E-2</v>
      </c>
      <c r="D29" s="663">
        <v>4.3930189693015834E-2</v>
      </c>
      <c r="E29" s="664">
        <v>3.6962934434400269E-2</v>
      </c>
      <c r="F29" s="664">
        <v>4.0286270298406729E-2</v>
      </c>
      <c r="G29" s="687">
        <v>1.9673060190404035E-2</v>
      </c>
      <c r="K29" s="724"/>
    </row>
    <row r="30" spans="1:11" ht="15">
      <c r="A30" s="677">
        <v>19</v>
      </c>
      <c r="B30" s="424" t="s">
        <v>11</v>
      </c>
      <c r="C30" s="663">
        <v>9.6486184250426488E-2</v>
      </c>
      <c r="D30" s="663">
        <v>0.11941992493100087</v>
      </c>
      <c r="E30" s="664">
        <v>9.9943411119940304E-2</v>
      </c>
      <c r="F30" s="664">
        <v>0.10713783736766806</v>
      </c>
      <c r="G30" s="687">
        <v>4.5727157932859211E-2</v>
      </c>
      <c r="K30" s="724"/>
    </row>
    <row r="31" spans="1:11" ht="15">
      <c r="A31" s="675"/>
      <c r="B31" s="421" t="s">
        <v>12</v>
      </c>
      <c r="C31" s="665"/>
      <c r="D31" s="665"/>
      <c r="E31" s="665"/>
      <c r="F31" s="665"/>
      <c r="G31" s="688"/>
      <c r="K31" s="724"/>
    </row>
    <row r="32" spans="1:11" ht="15">
      <c r="A32" s="677">
        <v>20</v>
      </c>
      <c r="B32" s="424" t="s">
        <v>13</v>
      </c>
      <c r="C32" s="663">
        <v>8.1416031777507544E-2</v>
      </c>
      <c r="D32" s="663">
        <v>9.395471847779259E-2</v>
      </c>
      <c r="E32" s="664">
        <v>0.11311604523094475</v>
      </c>
      <c r="F32" s="664">
        <v>8.6875339283167943E-2</v>
      </c>
      <c r="G32" s="687">
        <v>9.0447643615539058E-2</v>
      </c>
      <c r="K32" s="724"/>
    </row>
    <row r="33" spans="1:11" ht="15" customHeight="1">
      <c r="A33" s="677">
        <v>21</v>
      </c>
      <c r="B33" s="424" t="s">
        <v>14</v>
      </c>
      <c r="C33" s="663">
        <v>5.0133063263227085E-2</v>
      </c>
      <c r="D33" s="663">
        <v>5.313611015220579E-2</v>
      </c>
      <c r="E33" s="664">
        <v>5.9044313571056287E-2</v>
      </c>
      <c r="F33" s="664">
        <v>5.2145184006387381E-2</v>
      </c>
      <c r="G33" s="687">
        <v>5.4139138400187463E-2</v>
      </c>
      <c r="K33" s="724"/>
    </row>
    <row r="34" spans="1:11" ht="15">
      <c r="A34" s="677">
        <v>22</v>
      </c>
      <c r="B34" s="424" t="s">
        <v>15</v>
      </c>
      <c r="C34" s="663">
        <v>0.4287870529131429</v>
      </c>
      <c r="D34" s="663">
        <v>0.41621169379105366</v>
      </c>
      <c r="E34" s="664">
        <v>0.43531151796960366</v>
      </c>
      <c r="F34" s="664">
        <v>0.40370302455629364</v>
      </c>
      <c r="G34" s="687">
        <v>0.409697077570297</v>
      </c>
      <c r="K34" s="724"/>
    </row>
    <row r="35" spans="1:11" ht="15" customHeight="1">
      <c r="A35" s="677">
        <v>23</v>
      </c>
      <c r="B35" s="424" t="s">
        <v>16</v>
      </c>
      <c r="C35" s="663">
        <v>0.54356465967157108</v>
      </c>
      <c r="D35" s="663">
        <v>0.51579423699977434</v>
      </c>
      <c r="E35" s="664">
        <v>0.53152344973900978</v>
      </c>
      <c r="F35" s="664">
        <v>0.55287870782645121</v>
      </c>
      <c r="G35" s="687">
        <v>0.50778787903163902</v>
      </c>
      <c r="K35" s="724"/>
    </row>
    <row r="36" spans="1:11" ht="15">
      <c r="A36" s="677">
        <v>24</v>
      </c>
      <c r="B36" s="424" t="s">
        <v>17</v>
      </c>
      <c r="C36" s="663">
        <v>1.3547047668128889E-2</v>
      </c>
      <c r="D36" s="663">
        <v>4.2425912934275445E-2</v>
      </c>
      <c r="E36" s="664">
        <v>-1.4815027707104828E-2</v>
      </c>
      <c r="F36" s="664">
        <v>3.4701559243455651E-2</v>
      </c>
      <c r="G36" s="687">
        <v>0.71675870641505401</v>
      </c>
      <c r="K36" s="724"/>
    </row>
    <row r="37" spans="1:11" ht="15" customHeight="1">
      <c r="A37" s="675"/>
      <c r="B37" s="421" t="s">
        <v>18</v>
      </c>
      <c r="C37" s="666"/>
      <c r="D37" s="666"/>
      <c r="E37" s="666"/>
      <c r="F37" s="666"/>
      <c r="G37" s="689"/>
      <c r="K37" s="724"/>
    </row>
    <row r="38" spans="1:11" ht="15" customHeight="1">
      <c r="A38" s="677">
        <v>25</v>
      </c>
      <c r="B38" s="424" t="s">
        <v>19</v>
      </c>
      <c r="C38" s="663">
        <v>0.47807700236021572</v>
      </c>
      <c r="D38" s="663">
        <v>0.39714137433996349</v>
      </c>
      <c r="E38" s="663">
        <v>0.408071266062836</v>
      </c>
      <c r="F38" s="663">
        <v>0.41997477941978595</v>
      </c>
      <c r="G38" s="690">
        <v>0.33244251796898905</v>
      </c>
      <c r="K38" s="724"/>
    </row>
    <row r="39" spans="1:11" ht="15" customHeight="1">
      <c r="A39" s="677">
        <v>26</v>
      </c>
      <c r="B39" s="424" t="s">
        <v>20</v>
      </c>
      <c r="C39" s="663">
        <v>0.83317999460281644</v>
      </c>
      <c r="D39" s="663">
        <v>0.81198674847013674</v>
      </c>
      <c r="E39" s="663">
        <v>0.86906148756104029</v>
      </c>
      <c r="F39" s="663">
        <v>0.85665103214740546</v>
      </c>
      <c r="G39" s="690">
        <v>0.86428299602439951</v>
      </c>
      <c r="K39" s="724"/>
    </row>
    <row r="40" spans="1:11" ht="15" customHeight="1">
      <c r="A40" s="677">
        <v>27</v>
      </c>
      <c r="B40" s="425" t="s">
        <v>21</v>
      </c>
      <c r="C40" s="663">
        <v>0.41492972933546751</v>
      </c>
      <c r="D40" s="663">
        <v>0.44531234629802635</v>
      </c>
      <c r="E40" s="663">
        <v>0.43300399606707718</v>
      </c>
      <c r="F40" s="663">
        <v>0.45785085889809157</v>
      </c>
      <c r="G40" s="690">
        <v>0.36683477224416194</v>
      </c>
      <c r="K40" s="724"/>
    </row>
    <row r="41" spans="1:11" ht="15" customHeight="1">
      <c r="A41" s="678"/>
      <c r="B41" s="421" t="s">
        <v>524</v>
      </c>
      <c r="C41" s="604"/>
      <c r="D41" s="604"/>
      <c r="E41" s="604"/>
      <c r="F41" s="604"/>
      <c r="G41" s="658"/>
      <c r="K41" s="724"/>
    </row>
    <row r="42" spans="1:11" ht="15" customHeight="1">
      <c r="A42" s="677">
        <v>28</v>
      </c>
      <c r="B42" s="462" t="s">
        <v>508</v>
      </c>
      <c r="C42" s="667">
        <v>72581381.187383398</v>
      </c>
      <c r="D42" s="667">
        <v>72861641.754640087</v>
      </c>
      <c r="E42" s="667">
        <v>65775662.228213005</v>
      </c>
      <c r="F42" s="667">
        <v>57170353.842358693</v>
      </c>
      <c r="G42" s="691">
        <v>51926876.8810715</v>
      </c>
      <c r="K42" s="724"/>
    </row>
    <row r="43" spans="1:11" ht="15">
      <c r="A43" s="677">
        <v>29</v>
      </c>
      <c r="B43" s="424" t="s">
        <v>509</v>
      </c>
      <c r="C43" s="667">
        <v>49271385.584469236</v>
      </c>
      <c r="D43" s="667">
        <v>49643521.163465798</v>
      </c>
      <c r="E43" s="668">
        <v>48829621.439022042</v>
      </c>
      <c r="F43" s="668">
        <v>44190737.672954045</v>
      </c>
      <c r="G43" s="692">
        <v>35521398.33197359</v>
      </c>
      <c r="K43" s="724"/>
    </row>
    <row r="44" spans="1:11" ht="15">
      <c r="A44" s="679">
        <v>30</v>
      </c>
      <c r="B44" s="461" t="s">
        <v>507</v>
      </c>
      <c r="C44" s="669">
        <v>1.4730939738431401</v>
      </c>
      <c r="D44" s="669">
        <v>1.4676968927067411</v>
      </c>
      <c r="E44" s="670">
        <v>1.3470442794718984</v>
      </c>
      <c r="F44" s="670">
        <v>1.2937180244752631</v>
      </c>
      <c r="G44" s="693">
        <v>1.4618477683726483</v>
      </c>
      <c r="K44" s="724"/>
    </row>
    <row r="45" spans="1:11" ht="15">
      <c r="A45" s="679"/>
      <c r="B45" s="421" t="s">
        <v>623</v>
      </c>
      <c r="C45" s="604"/>
      <c r="D45" s="604"/>
      <c r="E45" s="604"/>
      <c r="F45" s="604"/>
      <c r="G45" s="658"/>
      <c r="K45" s="724"/>
    </row>
    <row r="46" spans="1:11" ht="15">
      <c r="A46" s="679">
        <v>31</v>
      </c>
      <c r="B46" s="461" t="s">
        <v>630</v>
      </c>
      <c r="C46" s="671">
        <v>120333560.829175</v>
      </c>
      <c r="D46" s="671">
        <v>122850671.91226</v>
      </c>
      <c r="E46" s="672">
        <v>110924896.41310999</v>
      </c>
      <c r="F46" s="672">
        <v>115867527.334415</v>
      </c>
      <c r="G46" s="694">
        <v>100985530.11713</v>
      </c>
      <c r="K46" s="724"/>
    </row>
    <row r="47" spans="1:11" ht="15">
      <c r="A47" s="679">
        <v>32</v>
      </c>
      <c r="B47" s="461" t="s">
        <v>643</v>
      </c>
      <c r="C47" s="671">
        <v>75974892.468975037</v>
      </c>
      <c r="D47" s="671">
        <v>80500243.125565022</v>
      </c>
      <c r="E47" s="672">
        <v>80705665.611544967</v>
      </c>
      <c r="F47" s="672">
        <v>84482745.964189962</v>
      </c>
      <c r="G47" s="694">
        <v>81253471.435659975</v>
      </c>
      <c r="K47" s="724"/>
    </row>
    <row r="48" spans="1:11" thickBot="1">
      <c r="A48" s="680">
        <v>33</v>
      </c>
      <c r="B48" s="232" t="s">
        <v>657</v>
      </c>
      <c r="C48" s="744">
        <v>1.5838595741127792</v>
      </c>
      <c r="D48" s="744">
        <v>1.5260906941689156</v>
      </c>
      <c r="E48" s="745">
        <v>1.3744375388342271</v>
      </c>
      <c r="F48" s="745">
        <v>1.371493386158734</v>
      </c>
      <c r="G48" s="746">
        <v>1.2428457311770946</v>
      </c>
      <c r="K48" s="724"/>
    </row>
    <row r="50" spans="2:3" ht="65.25">
      <c r="B50" s="22" t="s">
        <v>602</v>
      </c>
    </row>
    <row r="51" spans="2:3" ht="116.25">
      <c r="B51" s="354" t="s">
        <v>523</v>
      </c>
      <c r="C51" s="653"/>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90" zoomScaleNormal="90" workbookViewId="0">
      <selection activeCell="C8" sqref="C8:H22"/>
    </sheetView>
  </sheetViews>
  <sheetFormatPr defaultColWidth="9.140625" defaultRowHeight="12.75"/>
  <cols>
    <col min="1" max="1" width="8.85546875" style="468" customWidth="1"/>
    <col min="2" max="2" width="85.28515625" style="468" customWidth="1"/>
    <col min="3" max="3" width="15.85546875" style="468" customWidth="1"/>
    <col min="4" max="6" width="15.85546875" style="468" bestFit="1" customWidth="1"/>
    <col min="7" max="7" width="17" style="468" customWidth="1"/>
    <col min="8" max="8" width="17" style="468" bestFit="1" customWidth="1"/>
    <col min="9" max="16384" width="9.140625" style="468"/>
  </cols>
  <sheetData>
    <row r="1" spans="1:8" ht="13.5">
      <c r="A1" s="467" t="s">
        <v>188</v>
      </c>
      <c r="B1" s="648" t="str">
        <f>Info!C2</f>
        <v>სს "ზირაათ ბანკი საქართველო"</v>
      </c>
    </row>
    <row r="2" spans="1:8">
      <c r="A2" s="469" t="s">
        <v>189</v>
      </c>
      <c r="B2" s="649">
        <f>'1. key ratios'!B2</f>
        <v>44926</v>
      </c>
    </row>
    <row r="3" spans="1:8">
      <c r="A3" s="470" t="s">
        <v>663</v>
      </c>
    </row>
    <row r="5" spans="1:8">
      <c r="A5" s="844" t="s">
        <v>664</v>
      </c>
      <c r="B5" s="845"/>
      <c r="C5" s="850" t="s">
        <v>665</v>
      </c>
      <c r="D5" s="851"/>
      <c r="E5" s="851"/>
      <c r="F5" s="851"/>
      <c r="G5" s="851"/>
      <c r="H5" s="852"/>
    </row>
    <row r="6" spans="1:8">
      <c r="A6" s="846"/>
      <c r="B6" s="847"/>
      <c r="C6" s="853"/>
      <c r="D6" s="854"/>
      <c r="E6" s="854"/>
      <c r="F6" s="854"/>
      <c r="G6" s="854"/>
      <c r="H6" s="855"/>
    </row>
    <row r="7" spans="1:8" ht="38.25">
      <c r="A7" s="848"/>
      <c r="B7" s="849"/>
      <c r="C7" s="472" t="s">
        <v>666</v>
      </c>
      <c r="D7" s="472" t="s">
        <v>667</v>
      </c>
      <c r="E7" s="472" t="s">
        <v>668</v>
      </c>
      <c r="F7" s="472" t="s">
        <v>669</v>
      </c>
      <c r="G7" s="567" t="s">
        <v>940</v>
      </c>
      <c r="H7" s="472" t="s">
        <v>68</v>
      </c>
    </row>
    <row r="8" spans="1:8">
      <c r="A8" s="788">
        <v>1</v>
      </c>
      <c r="B8" s="473" t="s">
        <v>216</v>
      </c>
      <c r="C8" s="620">
        <v>45207546.554899998</v>
      </c>
      <c r="D8" s="620">
        <v>1986530.28</v>
      </c>
      <c r="E8" s="620"/>
      <c r="F8" s="620"/>
      <c r="G8" s="620"/>
      <c r="H8" s="622">
        <v>47194076.834899999</v>
      </c>
    </row>
    <row r="9" spans="1:8" ht="30" customHeight="1">
      <c r="A9" s="788">
        <v>2</v>
      </c>
      <c r="B9" s="473" t="s">
        <v>217</v>
      </c>
      <c r="C9" s="620"/>
      <c r="D9" s="620"/>
      <c r="E9" s="620"/>
      <c r="F9" s="620"/>
      <c r="G9" s="620"/>
      <c r="H9" s="622">
        <v>0</v>
      </c>
    </row>
    <row r="10" spans="1:8">
      <c r="A10" s="788">
        <v>3</v>
      </c>
      <c r="B10" s="473" t="s">
        <v>218</v>
      </c>
      <c r="C10" s="620"/>
      <c r="D10" s="620"/>
      <c r="E10" s="620"/>
      <c r="F10" s="620"/>
      <c r="G10" s="620"/>
      <c r="H10" s="622">
        <v>0</v>
      </c>
    </row>
    <row r="11" spans="1:8">
      <c r="A11" s="788">
        <v>4</v>
      </c>
      <c r="B11" s="473" t="s">
        <v>219</v>
      </c>
      <c r="C11" s="620"/>
      <c r="D11" s="620"/>
      <c r="E11" s="620"/>
      <c r="F11" s="620"/>
      <c r="G11" s="620"/>
      <c r="H11" s="622">
        <v>0</v>
      </c>
    </row>
    <row r="12" spans="1:8">
      <c r="A12" s="788">
        <v>5</v>
      </c>
      <c r="B12" s="473" t="s">
        <v>220</v>
      </c>
      <c r="C12" s="620"/>
      <c r="D12" s="620"/>
      <c r="E12" s="620"/>
      <c r="F12" s="620"/>
      <c r="G12" s="620"/>
      <c r="H12" s="622">
        <v>0</v>
      </c>
    </row>
    <row r="13" spans="1:8">
      <c r="A13" s="788">
        <v>6</v>
      </c>
      <c r="B13" s="473" t="s">
        <v>221</v>
      </c>
      <c r="C13" s="620">
        <v>40672558.202600002</v>
      </c>
      <c r="D13" s="620"/>
      <c r="E13" s="620"/>
      <c r="F13" s="620"/>
      <c r="G13" s="620"/>
      <c r="H13" s="622">
        <v>40672558.202600002</v>
      </c>
    </row>
    <row r="14" spans="1:8">
      <c r="A14" s="788">
        <v>7</v>
      </c>
      <c r="B14" s="473" t="s">
        <v>73</v>
      </c>
      <c r="C14" s="620"/>
      <c r="D14" s="620">
        <v>22361422.141899999</v>
      </c>
      <c r="E14" s="620">
        <v>20357312.947500002</v>
      </c>
      <c r="F14" s="620">
        <v>13781087.426899999</v>
      </c>
      <c r="G14" s="620"/>
      <c r="H14" s="622">
        <v>56499822.5163</v>
      </c>
    </row>
    <row r="15" spans="1:8">
      <c r="A15" s="788">
        <v>8</v>
      </c>
      <c r="B15" s="475" t="s">
        <v>74</v>
      </c>
      <c r="C15" s="620"/>
      <c r="D15" s="620">
        <v>12103336.3124</v>
      </c>
      <c r="E15" s="620">
        <v>20718472.7995</v>
      </c>
      <c r="F15" s="620">
        <v>6662091.7490999997</v>
      </c>
      <c r="G15" s="620">
        <v>113049.288</v>
      </c>
      <c r="H15" s="622">
        <v>39596950.149000004</v>
      </c>
    </row>
    <row r="16" spans="1:8">
      <c r="A16" s="788">
        <v>9</v>
      </c>
      <c r="B16" s="473" t="s">
        <v>75</v>
      </c>
      <c r="C16" s="620"/>
      <c r="D16" s="620"/>
      <c r="E16" s="620"/>
      <c r="F16" s="620"/>
      <c r="G16" s="620"/>
      <c r="H16" s="622">
        <v>0</v>
      </c>
    </row>
    <row r="17" spans="1:8">
      <c r="A17" s="788">
        <v>10</v>
      </c>
      <c r="B17" s="571" t="s">
        <v>691</v>
      </c>
      <c r="C17" s="620"/>
      <c r="D17" s="620"/>
      <c r="E17" s="620"/>
      <c r="F17" s="620"/>
      <c r="G17" s="620"/>
      <c r="H17" s="622">
        <v>0</v>
      </c>
    </row>
    <row r="18" spans="1:8">
      <c r="A18" s="788">
        <v>11</v>
      </c>
      <c r="B18" s="473" t="s">
        <v>70</v>
      </c>
      <c r="C18" s="620"/>
      <c r="D18" s="620"/>
      <c r="E18" s="620"/>
      <c r="F18" s="620"/>
      <c r="G18" s="620"/>
      <c r="H18" s="622">
        <v>0</v>
      </c>
    </row>
    <row r="19" spans="1:8">
      <c r="A19" s="788">
        <v>12</v>
      </c>
      <c r="B19" s="473" t="s">
        <v>71</v>
      </c>
      <c r="C19" s="620"/>
      <c r="D19" s="620"/>
      <c r="E19" s="620"/>
      <c r="F19" s="620"/>
      <c r="G19" s="620"/>
      <c r="H19" s="622">
        <v>0</v>
      </c>
    </row>
    <row r="20" spans="1:8">
      <c r="A20" s="789">
        <v>13</v>
      </c>
      <c r="B20" s="475" t="s">
        <v>72</v>
      </c>
      <c r="C20" s="620"/>
      <c r="D20" s="620"/>
      <c r="E20" s="620"/>
      <c r="F20" s="620"/>
      <c r="G20" s="620"/>
      <c r="H20" s="622">
        <v>0</v>
      </c>
    </row>
    <row r="21" spans="1:8">
      <c r="A21" s="788">
        <v>14</v>
      </c>
      <c r="B21" s="473" t="s">
        <v>670</v>
      </c>
      <c r="C21" s="620">
        <v>6527040.9505000003</v>
      </c>
      <c r="D21" s="620">
        <v>1649954.9879000001</v>
      </c>
      <c r="E21" s="620">
        <v>544779.56999999995</v>
      </c>
      <c r="F21" s="620">
        <v>845079.26749999996</v>
      </c>
      <c r="G21" s="620">
        <v>4683369.42</v>
      </c>
      <c r="H21" s="622">
        <v>14250224.195900001</v>
      </c>
    </row>
    <row r="22" spans="1:8">
      <c r="A22" s="790">
        <v>15</v>
      </c>
      <c r="B22" s="474" t="s">
        <v>68</v>
      </c>
      <c r="C22" s="622">
        <v>92407145.707999989</v>
      </c>
      <c r="D22" s="622">
        <v>38101243.722200006</v>
      </c>
      <c r="E22" s="622">
        <v>41620565.317000002</v>
      </c>
      <c r="F22" s="622">
        <v>21288258.443499997</v>
      </c>
      <c r="G22" s="622">
        <v>4796418.7079999996</v>
      </c>
      <c r="H22" s="622">
        <v>198213631.89869997</v>
      </c>
    </row>
    <row r="26" spans="1:8" ht="51">
      <c r="B26" s="570" t="s">
        <v>939</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80" zoomScaleNormal="80" workbookViewId="0">
      <selection activeCell="I21" sqref="I21"/>
    </sheetView>
  </sheetViews>
  <sheetFormatPr defaultColWidth="9.140625" defaultRowHeight="12.75"/>
  <cols>
    <col min="1" max="1" width="10.42578125" style="476" customWidth="1"/>
    <col min="2" max="2" width="94" style="468" customWidth="1"/>
    <col min="3" max="3" width="22.42578125" style="468" customWidth="1"/>
    <col min="4" max="4" width="23.5703125" style="468" customWidth="1"/>
    <col min="5" max="5" width="22.140625" style="482" customWidth="1"/>
    <col min="6" max="6" width="19.85546875" style="482" customWidth="1"/>
    <col min="7" max="7" width="17.42578125" style="482" customWidth="1"/>
    <col min="8" max="8" width="22.140625" style="468" customWidth="1"/>
    <col min="9" max="9" width="32.42578125" style="650" customWidth="1"/>
    <col min="10" max="16384" width="9.140625" style="468"/>
  </cols>
  <sheetData>
    <row r="1" spans="1:9" ht="13.5">
      <c r="A1" s="778" t="s">
        <v>188</v>
      </c>
      <c r="B1" s="682" t="str">
        <f>Info!C2</f>
        <v>სს "ზირაათ ბანკი საქართველო"</v>
      </c>
      <c r="E1" s="468"/>
      <c r="F1" s="468"/>
      <c r="G1" s="468"/>
    </row>
    <row r="2" spans="1:9">
      <c r="A2" s="778" t="s">
        <v>189</v>
      </c>
      <c r="B2" s="775">
        <f>'1. key ratios'!B2</f>
        <v>44926</v>
      </c>
      <c r="E2" s="468"/>
      <c r="F2" s="468"/>
      <c r="G2" s="468"/>
    </row>
    <row r="3" spans="1:9">
      <c r="A3" s="470" t="s">
        <v>671</v>
      </c>
      <c r="E3" s="468"/>
      <c r="F3" s="468"/>
      <c r="G3" s="468"/>
    </row>
    <row r="4" spans="1:9">
      <c r="C4" s="477" t="s">
        <v>672</v>
      </c>
      <c r="D4" s="477" t="s">
        <v>673</v>
      </c>
      <c r="E4" s="477" t="s">
        <v>674</v>
      </c>
      <c r="F4" s="477" t="s">
        <v>675</v>
      </c>
      <c r="G4" s="477" t="s">
        <v>676</v>
      </c>
      <c r="H4" s="477" t="s">
        <v>677</v>
      </c>
      <c r="I4" s="477" t="s">
        <v>678</v>
      </c>
    </row>
    <row r="5" spans="1:9" ht="33.950000000000003" customHeight="1">
      <c r="A5" s="844" t="s">
        <v>681</v>
      </c>
      <c r="B5" s="845"/>
      <c r="C5" s="858" t="s">
        <v>682</v>
      </c>
      <c r="D5" s="858"/>
      <c r="E5" s="858" t="s">
        <v>683</v>
      </c>
      <c r="F5" s="858" t="s">
        <v>684</v>
      </c>
      <c r="G5" s="856" t="s">
        <v>685</v>
      </c>
      <c r="H5" s="856" t="s">
        <v>686</v>
      </c>
      <c r="I5" s="641" t="s">
        <v>687</v>
      </c>
    </row>
    <row r="6" spans="1:9" ht="64.5" customHeight="1">
      <c r="A6" s="848"/>
      <c r="B6" s="849"/>
      <c r="C6" s="516" t="s">
        <v>688</v>
      </c>
      <c r="D6" s="516" t="s">
        <v>689</v>
      </c>
      <c r="E6" s="858"/>
      <c r="F6" s="858"/>
      <c r="G6" s="857"/>
      <c r="H6" s="857"/>
      <c r="I6" s="641" t="s">
        <v>690</v>
      </c>
    </row>
    <row r="7" spans="1:9">
      <c r="A7" s="779">
        <v>1</v>
      </c>
      <c r="B7" s="473" t="s">
        <v>216</v>
      </c>
      <c r="C7" s="480"/>
      <c r="D7" s="480">
        <v>47194076.834899999</v>
      </c>
      <c r="E7" s="480"/>
      <c r="F7" s="480"/>
      <c r="G7" s="480"/>
      <c r="H7" s="480"/>
      <c r="I7" s="742">
        <v>47194076.834899999</v>
      </c>
    </row>
    <row r="8" spans="1:9">
      <c r="A8" s="779">
        <v>2</v>
      </c>
      <c r="B8" s="473" t="s">
        <v>217</v>
      </c>
      <c r="C8" s="480"/>
      <c r="D8" s="480"/>
      <c r="E8" s="480"/>
      <c r="F8" s="480"/>
      <c r="G8" s="480"/>
      <c r="H8" s="480"/>
      <c r="I8" s="742">
        <v>0</v>
      </c>
    </row>
    <row r="9" spans="1:9">
      <c r="A9" s="779">
        <v>3</v>
      </c>
      <c r="B9" s="473" t="s">
        <v>218</v>
      </c>
      <c r="C9" s="480"/>
      <c r="D9" s="480"/>
      <c r="E9" s="480"/>
      <c r="F9" s="480"/>
      <c r="G9" s="480"/>
      <c r="H9" s="480"/>
      <c r="I9" s="742">
        <v>0</v>
      </c>
    </row>
    <row r="10" spans="1:9">
      <c r="A10" s="779">
        <v>4</v>
      </c>
      <c r="B10" s="473" t="s">
        <v>219</v>
      </c>
      <c r="C10" s="480"/>
      <c r="D10" s="480"/>
      <c r="E10" s="480"/>
      <c r="F10" s="480"/>
      <c r="G10" s="480"/>
      <c r="H10" s="480"/>
      <c r="I10" s="742">
        <v>0</v>
      </c>
    </row>
    <row r="11" spans="1:9">
      <c r="A11" s="779">
        <v>5</v>
      </c>
      <c r="B11" s="473" t="s">
        <v>220</v>
      </c>
      <c r="C11" s="480"/>
      <c r="D11" s="480"/>
      <c r="E11" s="480"/>
      <c r="F11" s="480"/>
      <c r="G11" s="480"/>
      <c r="H11" s="480"/>
      <c r="I11" s="742">
        <v>0</v>
      </c>
    </row>
    <row r="12" spans="1:9">
      <c r="A12" s="779">
        <v>6</v>
      </c>
      <c r="B12" s="473" t="s">
        <v>221</v>
      </c>
      <c r="C12" s="480"/>
      <c r="D12" s="480">
        <v>40672558.202600002</v>
      </c>
      <c r="E12" s="480"/>
      <c r="F12" s="480"/>
      <c r="G12" s="480"/>
      <c r="H12" s="480"/>
      <c r="I12" s="742">
        <v>40672558.202600002</v>
      </c>
    </row>
    <row r="13" spans="1:9">
      <c r="A13" s="779">
        <v>7</v>
      </c>
      <c r="B13" s="473" t="s">
        <v>73</v>
      </c>
      <c r="C13" s="750">
        <v>6118639.2470000004</v>
      </c>
      <c r="D13" s="750">
        <v>52932248.9824</v>
      </c>
      <c r="E13" s="480">
        <v>2551065.7130999998</v>
      </c>
      <c r="F13" s="480">
        <v>909564.33279999997</v>
      </c>
      <c r="G13" s="480"/>
      <c r="H13" s="480"/>
      <c r="I13" s="742">
        <v>55590258.183499999</v>
      </c>
    </row>
    <row r="14" spans="1:9">
      <c r="A14" s="779">
        <v>8</v>
      </c>
      <c r="B14" s="475" t="s">
        <v>74</v>
      </c>
      <c r="C14" s="750">
        <v>1917021.2450999999</v>
      </c>
      <c r="D14" s="750">
        <v>38417824.703599997</v>
      </c>
      <c r="E14" s="480">
        <v>737895.79969999997</v>
      </c>
      <c r="F14" s="480">
        <v>749544.78639999998</v>
      </c>
      <c r="G14" s="480"/>
      <c r="H14" s="480">
        <v>11000</v>
      </c>
      <c r="I14" s="742">
        <v>38847405.362599999</v>
      </c>
    </row>
    <row r="15" spans="1:9">
      <c r="A15" s="779">
        <v>9</v>
      </c>
      <c r="B15" s="473" t="s">
        <v>75</v>
      </c>
      <c r="C15" s="480"/>
      <c r="D15" s="480"/>
      <c r="E15" s="480"/>
      <c r="F15" s="480"/>
      <c r="G15" s="480"/>
      <c r="H15" s="480"/>
      <c r="I15" s="742">
        <v>0</v>
      </c>
    </row>
    <row r="16" spans="1:9">
      <c r="A16" s="779">
        <v>10</v>
      </c>
      <c r="B16" s="571" t="s">
        <v>691</v>
      </c>
      <c r="C16" s="480"/>
      <c r="D16" s="480"/>
      <c r="E16" s="480"/>
      <c r="F16" s="480"/>
      <c r="G16" s="480"/>
      <c r="H16" s="480"/>
      <c r="I16" s="742">
        <v>0</v>
      </c>
    </row>
    <row r="17" spans="1:9">
      <c r="A17" s="779">
        <v>11</v>
      </c>
      <c r="B17" s="473" t="s">
        <v>70</v>
      </c>
      <c r="C17" s="480"/>
      <c r="D17" s="480"/>
      <c r="E17" s="480"/>
      <c r="F17" s="480"/>
      <c r="G17" s="480"/>
      <c r="H17" s="480"/>
      <c r="I17" s="742">
        <v>0</v>
      </c>
    </row>
    <row r="18" spans="1:9">
      <c r="A18" s="779">
        <v>12</v>
      </c>
      <c r="B18" s="473" t="s">
        <v>71</v>
      </c>
      <c r="C18" s="480"/>
      <c r="D18" s="480"/>
      <c r="E18" s="480"/>
      <c r="F18" s="480"/>
      <c r="G18" s="480"/>
      <c r="H18" s="480"/>
      <c r="I18" s="742">
        <v>0</v>
      </c>
    </row>
    <row r="19" spans="1:9">
      <c r="A19" s="780">
        <v>13</v>
      </c>
      <c r="B19" s="475" t="s">
        <v>72</v>
      </c>
      <c r="C19" s="480"/>
      <c r="D19" s="480"/>
      <c r="E19" s="480"/>
      <c r="F19" s="480"/>
      <c r="G19" s="480"/>
      <c r="H19" s="480"/>
      <c r="I19" s="742">
        <v>0</v>
      </c>
    </row>
    <row r="20" spans="1:9">
      <c r="A20" s="779">
        <v>14</v>
      </c>
      <c r="B20" s="473" t="s">
        <v>670</v>
      </c>
      <c r="C20" s="480"/>
      <c r="D20" s="480">
        <v>15227023.115900001</v>
      </c>
      <c r="E20" s="480"/>
      <c r="F20" s="480"/>
      <c r="G20" s="480"/>
      <c r="H20" s="480"/>
      <c r="I20" s="742">
        <v>15227023.115900001</v>
      </c>
    </row>
    <row r="21" spans="1:9" s="481" customFormat="1">
      <c r="A21" s="781">
        <v>15</v>
      </c>
      <c r="B21" s="783" t="s">
        <v>68</v>
      </c>
      <c r="C21" s="485">
        <v>8035660.4921000004</v>
      </c>
      <c r="D21" s="485">
        <v>194443731.83939999</v>
      </c>
      <c r="E21" s="485">
        <v>3288961.5127999997</v>
      </c>
      <c r="F21" s="485">
        <v>1659109.1192000001</v>
      </c>
      <c r="G21" s="485">
        <v>0</v>
      </c>
      <c r="H21" s="485">
        <v>11000</v>
      </c>
      <c r="I21" s="742">
        <v>197531321.69949999</v>
      </c>
    </row>
    <row r="22" spans="1:9">
      <c r="A22" s="782">
        <v>16</v>
      </c>
      <c r="B22" s="784" t="s">
        <v>692</v>
      </c>
      <c r="C22" s="750">
        <v>8035660.4921000004</v>
      </c>
      <c r="D22" s="750">
        <v>91350073.68599999</v>
      </c>
      <c r="E22" s="480">
        <v>3288961.5127999997</v>
      </c>
      <c r="F22" s="480">
        <v>1659109.1192000001</v>
      </c>
      <c r="G22" s="480">
        <v>0</v>
      </c>
      <c r="H22" s="480">
        <v>11000</v>
      </c>
      <c r="I22" s="742">
        <v>94437663.546099991</v>
      </c>
    </row>
    <row r="23" spans="1:9">
      <c r="A23" s="782">
        <v>17</v>
      </c>
      <c r="B23" s="784" t="s">
        <v>693</v>
      </c>
      <c r="C23" s="480"/>
      <c r="D23" s="480">
        <v>1986530.28</v>
      </c>
      <c r="E23" s="480"/>
      <c r="F23" s="480"/>
      <c r="G23" s="480"/>
      <c r="H23" s="480"/>
      <c r="I23" s="742">
        <v>1986530.28</v>
      </c>
    </row>
    <row r="24" spans="1:9">
      <c r="C24" s="785"/>
    </row>
    <row r="25" spans="1:9">
      <c r="D25" s="785"/>
    </row>
    <row r="26" spans="1:9" ht="42.6" customHeight="1">
      <c r="B26" s="570" t="s">
        <v>939</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70" zoomScaleNormal="70" workbookViewId="0">
      <selection activeCell="C10" sqref="C10"/>
    </sheetView>
  </sheetViews>
  <sheetFormatPr defaultColWidth="9.140625" defaultRowHeight="12.75"/>
  <cols>
    <col min="1" max="1" width="11" style="650" bestFit="1" customWidth="1"/>
    <col min="2" max="2" width="46.5703125" style="468" customWidth="1"/>
    <col min="3" max="5" width="22" style="650" customWidth="1"/>
    <col min="6" max="6" width="18.7109375" style="650" customWidth="1"/>
    <col min="7" max="7" width="17.7109375" style="650" customWidth="1"/>
    <col min="8" max="8" width="15.5703125" style="650" customWidth="1"/>
    <col min="9" max="9" width="42.28515625" style="650" bestFit="1" customWidth="1"/>
    <col min="10" max="16384" width="9.140625" style="468"/>
  </cols>
  <sheetData>
    <row r="1" spans="1:9" ht="13.5">
      <c r="A1" s="774" t="s">
        <v>188</v>
      </c>
      <c r="B1" s="682" t="str">
        <f>Info!C2</f>
        <v>სს "ზირაათ ბანკი საქართველო"</v>
      </c>
    </row>
    <row r="2" spans="1:9">
      <c r="A2" s="774" t="s">
        <v>189</v>
      </c>
      <c r="B2" s="775">
        <f>'1. key ratios'!B2</f>
        <v>44926</v>
      </c>
    </row>
    <row r="3" spans="1:9">
      <c r="A3" s="772" t="s">
        <v>694</v>
      </c>
      <c r="B3" s="481"/>
    </row>
    <row r="4" spans="1:9">
      <c r="C4" s="477" t="s">
        <v>672</v>
      </c>
      <c r="D4" s="477" t="s">
        <v>673</v>
      </c>
      <c r="E4" s="477" t="s">
        <v>674</v>
      </c>
      <c r="F4" s="477" t="s">
        <v>675</v>
      </c>
      <c r="G4" s="477" t="s">
        <v>676</v>
      </c>
      <c r="H4" s="477" t="s">
        <v>677</v>
      </c>
      <c r="I4" s="477" t="s">
        <v>678</v>
      </c>
    </row>
    <row r="5" spans="1:9" ht="41.45" customHeight="1">
      <c r="A5" s="844" t="s">
        <v>950</v>
      </c>
      <c r="B5" s="845"/>
      <c r="C5" s="861" t="s">
        <v>682</v>
      </c>
      <c r="D5" s="861"/>
      <c r="E5" s="861" t="s">
        <v>683</v>
      </c>
      <c r="F5" s="861" t="s">
        <v>684</v>
      </c>
      <c r="G5" s="859" t="s">
        <v>685</v>
      </c>
      <c r="H5" s="859" t="s">
        <v>686</v>
      </c>
      <c r="I5" s="472" t="s">
        <v>687</v>
      </c>
    </row>
    <row r="6" spans="1:9" ht="41.45" customHeight="1">
      <c r="A6" s="848"/>
      <c r="B6" s="849"/>
      <c r="C6" s="768" t="s">
        <v>688</v>
      </c>
      <c r="D6" s="768" t="s">
        <v>689</v>
      </c>
      <c r="E6" s="861"/>
      <c r="F6" s="861"/>
      <c r="G6" s="860"/>
      <c r="H6" s="860"/>
      <c r="I6" s="472" t="s">
        <v>690</v>
      </c>
    </row>
    <row r="7" spans="1:9">
      <c r="A7" s="507">
        <v>1</v>
      </c>
      <c r="B7" s="483" t="s">
        <v>695</v>
      </c>
      <c r="C7" s="769">
        <v>36004.1</v>
      </c>
      <c r="D7" s="769">
        <v>49862366.084799998</v>
      </c>
      <c r="E7" s="769">
        <v>10801.23</v>
      </c>
      <c r="F7" s="769">
        <v>53119.4041</v>
      </c>
      <c r="G7" s="769"/>
      <c r="H7" s="769">
        <v>11000</v>
      </c>
      <c r="I7" s="651">
        <v>49834449.550700001</v>
      </c>
    </row>
    <row r="8" spans="1:9">
      <c r="A8" s="507">
        <v>2</v>
      </c>
      <c r="B8" s="483" t="s">
        <v>696</v>
      </c>
      <c r="C8" s="769"/>
      <c r="D8" s="769">
        <v>41711147.102499999</v>
      </c>
      <c r="E8" s="769"/>
      <c r="F8" s="769">
        <v>20573.1175</v>
      </c>
      <c r="G8" s="769"/>
      <c r="H8" s="769"/>
      <c r="I8" s="651">
        <v>41690573.984999999</v>
      </c>
    </row>
    <row r="9" spans="1:9">
      <c r="A9" s="507">
        <v>3</v>
      </c>
      <c r="B9" s="483" t="s">
        <v>697</v>
      </c>
      <c r="C9" s="769"/>
      <c r="D9" s="769"/>
      <c r="E9" s="769"/>
      <c r="F9" s="769"/>
      <c r="G9" s="769"/>
      <c r="H9" s="769"/>
      <c r="I9" s="651">
        <v>0</v>
      </c>
    </row>
    <row r="10" spans="1:9">
      <c r="A10" s="507">
        <v>4</v>
      </c>
      <c r="B10" s="483" t="s">
        <v>698</v>
      </c>
      <c r="C10" s="769"/>
      <c r="D10" s="769">
        <v>6684643.3514</v>
      </c>
      <c r="E10" s="769"/>
      <c r="F10" s="769">
        <v>133276.7444</v>
      </c>
      <c r="G10" s="769"/>
      <c r="H10" s="769"/>
      <c r="I10" s="651">
        <v>6551366.6069999998</v>
      </c>
    </row>
    <row r="11" spans="1:9">
      <c r="A11" s="507">
        <v>5</v>
      </c>
      <c r="B11" s="483" t="s">
        <v>699</v>
      </c>
      <c r="C11" s="769">
        <v>578081.20030000003</v>
      </c>
      <c r="D11" s="769">
        <v>2808145.29</v>
      </c>
      <c r="E11" s="769">
        <v>295466.85739999998</v>
      </c>
      <c r="F11" s="769">
        <v>31327.33</v>
      </c>
      <c r="G11" s="769"/>
      <c r="H11" s="769"/>
      <c r="I11" s="651">
        <v>3059432.3029</v>
      </c>
    </row>
    <row r="12" spans="1:9">
      <c r="A12" s="507">
        <v>6</v>
      </c>
      <c r="B12" s="483" t="s">
        <v>700</v>
      </c>
      <c r="C12" s="769">
        <v>218624.22399999999</v>
      </c>
      <c r="D12" s="769">
        <v>7116711.9227999998</v>
      </c>
      <c r="E12" s="769">
        <v>109312.166</v>
      </c>
      <c r="F12" s="769">
        <v>141280.15549999999</v>
      </c>
      <c r="G12" s="769"/>
      <c r="H12" s="769"/>
      <c r="I12" s="651">
        <v>7084743.8252999997</v>
      </c>
    </row>
    <row r="13" spans="1:9">
      <c r="A13" s="507">
        <v>7</v>
      </c>
      <c r="B13" s="483" t="s">
        <v>701</v>
      </c>
      <c r="C13" s="769"/>
      <c r="D13" s="769">
        <v>8741758.8646000009</v>
      </c>
      <c r="E13" s="769"/>
      <c r="F13" s="769">
        <v>173970.21109999999</v>
      </c>
      <c r="G13" s="769"/>
      <c r="H13" s="769"/>
      <c r="I13" s="651">
        <v>8567788.6535</v>
      </c>
    </row>
    <row r="14" spans="1:9">
      <c r="A14" s="507">
        <v>8</v>
      </c>
      <c r="B14" s="483" t="s">
        <v>702</v>
      </c>
      <c r="C14" s="769">
        <v>527281.1912</v>
      </c>
      <c r="D14" s="769">
        <v>3638214.8473</v>
      </c>
      <c r="E14" s="769">
        <v>389034.28950000001</v>
      </c>
      <c r="F14" s="769">
        <v>26389.6469</v>
      </c>
      <c r="G14" s="769"/>
      <c r="H14" s="769"/>
      <c r="I14" s="651">
        <v>3750072.1020999998</v>
      </c>
    </row>
    <row r="15" spans="1:9">
      <c r="A15" s="507">
        <v>9</v>
      </c>
      <c r="B15" s="483" t="s">
        <v>703</v>
      </c>
      <c r="C15" s="769"/>
      <c r="D15" s="769">
        <v>2081537.2672999999</v>
      </c>
      <c r="E15" s="769"/>
      <c r="F15" s="769">
        <v>41479.951300000001</v>
      </c>
      <c r="G15" s="769"/>
      <c r="H15" s="769"/>
      <c r="I15" s="651">
        <v>2040057.3159999999</v>
      </c>
    </row>
    <row r="16" spans="1:9" ht="25.5">
      <c r="A16" s="507">
        <v>10</v>
      </c>
      <c r="B16" s="483" t="s">
        <v>704</v>
      </c>
      <c r="C16" s="769">
        <v>90333.885500000004</v>
      </c>
      <c r="D16" s="769">
        <v>811845.57120000001</v>
      </c>
      <c r="E16" s="769">
        <v>45166.956200000001</v>
      </c>
      <c r="F16" s="769">
        <v>16126.638199999999</v>
      </c>
      <c r="G16" s="769"/>
      <c r="H16" s="769"/>
      <c r="I16" s="651">
        <v>840885.86229999992</v>
      </c>
    </row>
    <row r="17" spans="1:10" ht="25.5">
      <c r="A17" s="507">
        <v>11</v>
      </c>
      <c r="B17" s="483" t="s">
        <v>705</v>
      </c>
      <c r="C17" s="769"/>
      <c r="D17" s="769">
        <v>10208092.148800001</v>
      </c>
      <c r="E17" s="769"/>
      <c r="F17" s="769">
        <v>203013.67920000001</v>
      </c>
      <c r="G17" s="769"/>
      <c r="H17" s="769"/>
      <c r="I17" s="651">
        <v>10005078.469600001</v>
      </c>
    </row>
    <row r="18" spans="1:10">
      <c r="A18" s="507">
        <v>12</v>
      </c>
      <c r="B18" s="483" t="s">
        <v>706</v>
      </c>
      <c r="C18" s="769">
        <v>1452374.1936000001</v>
      </c>
      <c r="D18" s="769">
        <v>25487153.9186</v>
      </c>
      <c r="E18" s="769">
        <v>845928.60950000002</v>
      </c>
      <c r="F18" s="769">
        <v>424917.73959999997</v>
      </c>
      <c r="G18" s="769"/>
      <c r="H18" s="769"/>
      <c r="I18" s="651">
        <v>25668681.763100002</v>
      </c>
    </row>
    <row r="19" spans="1:10">
      <c r="A19" s="507">
        <v>13</v>
      </c>
      <c r="B19" s="483" t="s">
        <v>707</v>
      </c>
      <c r="C19" s="769"/>
      <c r="D19" s="769">
        <v>8525516.1386999991</v>
      </c>
      <c r="E19" s="769"/>
      <c r="F19" s="769">
        <v>170142.47630000001</v>
      </c>
      <c r="G19" s="769"/>
      <c r="H19" s="769"/>
      <c r="I19" s="651">
        <v>8355373.6623999989</v>
      </c>
    </row>
    <row r="20" spans="1:10">
      <c r="A20" s="507">
        <v>14</v>
      </c>
      <c r="B20" s="483" t="s">
        <v>708</v>
      </c>
      <c r="C20" s="769">
        <v>4454299.88</v>
      </c>
      <c r="D20" s="769">
        <v>270385.4461</v>
      </c>
      <c r="E20" s="769">
        <v>1336289.96</v>
      </c>
      <c r="F20" s="769">
        <v>5374.8710000000001</v>
      </c>
      <c r="G20" s="769"/>
      <c r="H20" s="769"/>
      <c r="I20" s="651">
        <v>3383020.4951000004</v>
      </c>
    </row>
    <row r="21" spans="1:10" ht="25.5">
      <c r="A21" s="507">
        <v>15</v>
      </c>
      <c r="B21" s="483" t="s">
        <v>709</v>
      </c>
      <c r="C21" s="769">
        <v>22024.06</v>
      </c>
      <c r="D21" s="769">
        <v>4419.9539999999997</v>
      </c>
      <c r="E21" s="769">
        <v>6607.22</v>
      </c>
      <c r="F21" s="769">
        <v>87.06</v>
      </c>
      <c r="G21" s="769"/>
      <c r="H21" s="769"/>
      <c r="I21" s="651">
        <v>19749.734</v>
      </c>
    </row>
    <row r="22" spans="1:10">
      <c r="A22" s="507">
        <v>16</v>
      </c>
      <c r="B22" s="483" t="s">
        <v>710</v>
      </c>
      <c r="C22" s="769"/>
      <c r="D22" s="769"/>
      <c r="E22" s="769"/>
      <c r="F22" s="769"/>
      <c r="G22" s="769"/>
      <c r="H22" s="769"/>
      <c r="I22" s="651">
        <v>0</v>
      </c>
    </row>
    <row r="23" spans="1:10" ht="25.5">
      <c r="A23" s="507">
        <v>17</v>
      </c>
      <c r="B23" s="483" t="s">
        <v>711</v>
      </c>
      <c r="C23" s="769"/>
      <c r="D23" s="769">
        <v>2057422.0212000001</v>
      </c>
      <c r="E23" s="769"/>
      <c r="F23" s="769">
        <v>40960.426299999999</v>
      </c>
      <c r="G23" s="769"/>
      <c r="H23" s="769"/>
      <c r="I23" s="651">
        <v>2016461.5949000001</v>
      </c>
    </row>
    <row r="24" spans="1:10">
      <c r="A24" s="507">
        <v>18</v>
      </c>
      <c r="B24" s="483" t="s">
        <v>712</v>
      </c>
      <c r="C24" s="769"/>
      <c r="D24" s="769">
        <v>15387.08</v>
      </c>
      <c r="E24" s="769"/>
      <c r="F24" s="769">
        <v>307.3</v>
      </c>
      <c r="G24" s="769"/>
      <c r="H24" s="769"/>
      <c r="I24" s="651">
        <v>15079.78</v>
      </c>
    </row>
    <row r="25" spans="1:10">
      <c r="A25" s="507">
        <v>19</v>
      </c>
      <c r="B25" s="483" t="s">
        <v>713</v>
      </c>
      <c r="C25" s="769"/>
      <c r="D25" s="769"/>
      <c r="E25" s="769"/>
      <c r="F25" s="769"/>
      <c r="G25" s="769"/>
      <c r="H25" s="769"/>
      <c r="I25" s="651">
        <v>0</v>
      </c>
    </row>
    <row r="26" spans="1:10">
      <c r="A26" s="507">
        <v>20</v>
      </c>
      <c r="B26" s="483" t="s">
        <v>714</v>
      </c>
      <c r="C26" s="769"/>
      <c r="D26" s="769">
        <v>89941.003400000001</v>
      </c>
      <c r="E26" s="769"/>
      <c r="F26" s="769">
        <v>1783.0994000000001</v>
      </c>
      <c r="G26" s="769"/>
      <c r="H26" s="769"/>
      <c r="I26" s="651">
        <v>88157.903999999995</v>
      </c>
      <c r="J26" s="484"/>
    </row>
    <row r="27" spans="1:10">
      <c r="A27" s="507">
        <v>21</v>
      </c>
      <c r="B27" s="483" t="s">
        <v>715</v>
      </c>
      <c r="C27" s="769">
        <v>7474.46</v>
      </c>
      <c r="D27" s="769">
        <v>2885.2496999999998</v>
      </c>
      <c r="E27" s="769">
        <v>3737.23</v>
      </c>
      <c r="F27" s="769">
        <v>57.579599999999999</v>
      </c>
      <c r="G27" s="769"/>
      <c r="H27" s="769"/>
      <c r="I27" s="651">
        <v>6564.9000999999998</v>
      </c>
      <c r="J27" s="484"/>
    </row>
    <row r="28" spans="1:10">
      <c r="A28" s="507">
        <v>22</v>
      </c>
      <c r="B28" s="483" t="s">
        <v>716</v>
      </c>
      <c r="C28" s="769"/>
      <c r="D28" s="769"/>
      <c r="E28" s="769"/>
      <c r="F28" s="769"/>
      <c r="G28" s="769"/>
      <c r="H28" s="769"/>
      <c r="I28" s="651">
        <v>0</v>
      </c>
      <c r="J28" s="484"/>
    </row>
    <row r="29" spans="1:10">
      <c r="A29" s="507">
        <v>23</v>
      </c>
      <c r="B29" s="483" t="s">
        <v>717</v>
      </c>
      <c r="C29" s="769">
        <v>194117.2078</v>
      </c>
      <c r="D29" s="769">
        <v>7727261.3384999996</v>
      </c>
      <c r="E29" s="769">
        <v>61786.8802</v>
      </c>
      <c r="F29" s="769">
        <v>148486.30350000001</v>
      </c>
      <c r="G29" s="769"/>
      <c r="H29" s="769"/>
      <c r="I29" s="651">
        <v>7711105.3625999996</v>
      </c>
      <c r="J29" s="484"/>
    </row>
    <row r="30" spans="1:10">
      <c r="A30" s="507">
        <v>24</v>
      </c>
      <c r="B30" s="483" t="s">
        <v>718</v>
      </c>
      <c r="C30" s="769"/>
      <c r="D30" s="769">
        <v>10143.969999999999</v>
      </c>
      <c r="E30" s="769"/>
      <c r="F30" s="769">
        <v>201.31</v>
      </c>
      <c r="G30" s="769"/>
      <c r="H30" s="769"/>
      <c r="I30" s="651">
        <v>9942.66</v>
      </c>
      <c r="J30" s="484"/>
    </row>
    <row r="31" spans="1:10">
      <c r="A31" s="507">
        <v>25</v>
      </c>
      <c r="B31" s="483" t="s">
        <v>719</v>
      </c>
      <c r="C31" s="769">
        <v>455046.08970000001</v>
      </c>
      <c r="D31" s="769">
        <v>1381644.7485</v>
      </c>
      <c r="E31" s="769">
        <v>184830.114</v>
      </c>
      <c r="F31" s="769">
        <v>26234.0753</v>
      </c>
      <c r="G31" s="769"/>
      <c r="H31" s="769"/>
      <c r="I31" s="651">
        <v>1625626.6489000001</v>
      </c>
      <c r="J31" s="484"/>
    </row>
    <row r="32" spans="1:10" ht="25.5">
      <c r="A32" s="507">
        <v>26</v>
      </c>
      <c r="B32" s="483" t="s">
        <v>720</v>
      </c>
      <c r="C32" s="769"/>
      <c r="D32" s="769"/>
      <c r="E32" s="769"/>
      <c r="F32" s="769"/>
      <c r="G32" s="769"/>
      <c r="H32" s="769"/>
      <c r="I32" s="651">
        <v>0</v>
      </c>
      <c r="J32" s="484"/>
    </row>
    <row r="33" spans="1:10">
      <c r="A33" s="507">
        <v>27</v>
      </c>
      <c r="B33" s="480" t="s">
        <v>165</v>
      </c>
      <c r="C33" s="769"/>
      <c r="D33" s="769">
        <v>15207108.52</v>
      </c>
      <c r="E33" s="769"/>
      <c r="F33" s="769"/>
      <c r="G33" s="769"/>
      <c r="H33" s="769"/>
      <c r="I33" s="651">
        <v>15207108.52</v>
      </c>
      <c r="J33" s="484"/>
    </row>
    <row r="34" spans="1:10">
      <c r="A34" s="507">
        <v>28</v>
      </c>
      <c r="B34" s="485" t="s">
        <v>68</v>
      </c>
      <c r="C34" s="770">
        <v>8035660.4920999995</v>
      </c>
      <c r="D34" s="770">
        <v>194443731.83940002</v>
      </c>
      <c r="E34" s="770">
        <v>3288961.5128000001</v>
      </c>
      <c r="F34" s="770">
        <v>1659109.1192000001</v>
      </c>
      <c r="G34" s="770">
        <v>0</v>
      </c>
      <c r="H34" s="770">
        <v>11000</v>
      </c>
      <c r="I34" s="651">
        <v>197531321.69950002</v>
      </c>
      <c r="J34" s="635"/>
    </row>
    <row r="35" spans="1:10">
      <c r="A35" s="771"/>
      <c r="B35" s="484"/>
      <c r="C35" s="771"/>
      <c r="D35" s="771"/>
      <c r="E35" s="771"/>
      <c r="F35" s="771"/>
      <c r="G35" s="771"/>
      <c r="H35" s="771"/>
      <c r="I35" s="771"/>
      <c r="J35" s="484"/>
    </row>
    <row r="36" spans="1:10">
      <c r="A36" s="771"/>
      <c r="B36" s="486"/>
      <c r="C36" s="771"/>
      <c r="D36" s="771"/>
      <c r="E36" s="771"/>
      <c r="F36" s="771"/>
      <c r="G36" s="771"/>
      <c r="H36" s="771"/>
      <c r="I36" s="771"/>
      <c r="J36" s="484"/>
    </row>
    <row r="37" spans="1:10">
      <c r="A37" s="771"/>
      <c r="B37" s="484"/>
      <c r="C37" s="771"/>
      <c r="D37" s="771"/>
      <c r="E37" s="771"/>
      <c r="F37" s="771"/>
      <c r="G37" s="771"/>
      <c r="H37" s="771"/>
      <c r="I37" s="771"/>
      <c r="J37" s="484"/>
    </row>
    <row r="38" spans="1:10">
      <c r="A38" s="771"/>
      <c r="B38" s="484"/>
      <c r="C38" s="771"/>
      <c r="D38" s="771"/>
      <c r="E38" s="771"/>
      <c r="F38" s="771"/>
      <c r="G38" s="771"/>
      <c r="H38" s="771"/>
      <c r="I38" s="771"/>
      <c r="J38" s="484"/>
    </row>
    <row r="39" spans="1:10">
      <c r="A39" s="771"/>
      <c r="B39" s="484"/>
      <c r="C39" s="771"/>
      <c r="D39" s="771"/>
      <c r="E39" s="771"/>
      <c r="F39" s="771"/>
      <c r="G39" s="771"/>
      <c r="H39" s="771"/>
      <c r="I39" s="771"/>
      <c r="J39" s="484"/>
    </row>
    <row r="40" spans="1:10">
      <c r="A40" s="771"/>
      <c r="B40" s="484"/>
      <c r="C40" s="771"/>
      <c r="D40" s="771"/>
      <c r="E40" s="771"/>
      <c r="F40" s="771"/>
      <c r="G40" s="771"/>
      <c r="H40" s="771"/>
      <c r="I40" s="771"/>
      <c r="J40" s="484"/>
    </row>
    <row r="41" spans="1:10">
      <c r="A41" s="771"/>
      <c r="B41" s="484"/>
      <c r="C41" s="771"/>
      <c r="D41" s="771"/>
      <c r="E41" s="771"/>
      <c r="F41" s="771"/>
      <c r="G41" s="771"/>
      <c r="H41" s="771"/>
      <c r="I41" s="771"/>
      <c r="J41" s="484"/>
    </row>
    <row r="42" spans="1:10">
      <c r="A42" s="773"/>
      <c r="B42" s="487"/>
      <c r="C42" s="771"/>
      <c r="D42" s="771"/>
      <c r="E42" s="771"/>
      <c r="F42" s="771"/>
      <c r="G42" s="771"/>
      <c r="H42" s="771"/>
      <c r="I42" s="771"/>
      <c r="J42" s="484"/>
    </row>
    <row r="43" spans="1:10">
      <c r="A43" s="773"/>
      <c r="B43" s="487"/>
      <c r="C43" s="771"/>
      <c r="D43" s="771"/>
      <c r="E43" s="771"/>
      <c r="F43" s="771"/>
      <c r="G43" s="771"/>
      <c r="H43" s="771"/>
      <c r="I43" s="771"/>
      <c r="J43" s="484"/>
    </row>
    <row r="44" spans="1:10">
      <c r="A44" s="771"/>
      <c r="B44" s="488"/>
      <c r="C44" s="771"/>
      <c r="D44" s="771"/>
      <c r="E44" s="771"/>
      <c r="F44" s="771"/>
      <c r="G44" s="771"/>
      <c r="H44" s="771"/>
      <c r="I44" s="771"/>
      <c r="J44" s="484"/>
    </row>
    <row r="45" spans="1:10">
      <c r="A45" s="771"/>
      <c r="B45" s="488"/>
      <c r="C45" s="771"/>
      <c r="D45" s="771"/>
      <c r="E45" s="771"/>
      <c r="F45" s="771"/>
      <c r="G45" s="771"/>
      <c r="H45" s="771"/>
      <c r="I45" s="771"/>
      <c r="J45" s="484"/>
    </row>
    <row r="46" spans="1:10">
      <c r="A46" s="771"/>
      <c r="B46" s="488"/>
      <c r="C46" s="771"/>
      <c r="D46" s="771"/>
      <c r="E46" s="771"/>
      <c r="F46" s="771"/>
      <c r="G46" s="771"/>
      <c r="H46" s="771"/>
      <c r="I46" s="771"/>
      <c r="J46" s="484"/>
    </row>
    <row r="47" spans="1:10">
      <c r="A47" s="771"/>
      <c r="B47" s="484"/>
      <c r="C47" s="771"/>
      <c r="D47" s="771"/>
      <c r="E47" s="771"/>
      <c r="F47" s="771"/>
      <c r="G47" s="771"/>
      <c r="H47" s="771"/>
      <c r="I47" s="771"/>
      <c r="J47" s="484"/>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80" zoomScaleNormal="80" workbookViewId="0">
      <selection activeCell="C6" sqref="C6:C19"/>
    </sheetView>
  </sheetViews>
  <sheetFormatPr defaultColWidth="9.140625" defaultRowHeight="12.75"/>
  <cols>
    <col min="1" max="1" width="11.85546875" style="468" bestFit="1" customWidth="1"/>
    <col min="2" max="2" width="108" style="468" bestFit="1" customWidth="1"/>
    <col min="3" max="3" width="35.5703125" style="468" customWidth="1"/>
    <col min="4" max="4" width="38.42578125" style="482" customWidth="1"/>
    <col min="5" max="16384" width="9.140625" style="468"/>
  </cols>
  <sheetData>
    <row r="1" spans="1:4" ht="13.5">
      <c r="A1" s="467" t="s">
        <v>188</v>
      </c>
      <c r="B1" s="406" t="str">
        <f>Info!C2</f>
        <v>სს "ზირაათ ბანკი საქართველო"</v>
      </c>
      <c r="D1" s="468"/>
    </row>
    <row r="2" spans="1:4">
      <c r="A2" s="469" t="s">
        <v>189</v>
      </c>
      <c r="B2" s="471">
        <f>'1. key ratios'!B2</f>
        <v>44926</v>
      </c>
      <c r="D2" s="468"/>
    </row>
    <row r="3" spans="1:4">
      <c r="A3" s="470" t="s">
        <v>721</v>
      </c>
      <c r="D3" s="468"/>
    </row>
    <row r="5" spans="1:4" ht="51">
      <c r="A5" s="862" t="s">
        <v>722</v>
      </c>
      <c r="B5" s="862"/>
      <c r="C5" s="489" t="s">
        <v>723</v>
      </c>
      <c r="D5" s="567" t="s">
        <v>724</v>
      </c>
    </row>
    <row r="6" spans="1:4">
      <c r="A6" s="490">
        <v>1</v>
      </c>
      <c r="B6" s="491" t="s">
        <v>725</v>
      </c>
      <c r="C6" s="480">
        <v>5393897.5422</v>
      </c>
      <c r="D6" s="479"/>
    </row>
    <row r="7" spans="1:4">
      <c r="A7" s="492">
        <v>2</v>
      </c>
      <c r="B7" s="491" t="s">
        <v>726</v>
      </c>
      <c r="C7" s="480">
        <v>712055.87359999993</v>
      </c>
      <c r="D7" s="479">
        <v>0</v>
      </c>
    </row>
    <row r="8" spans="1:4">
      <c r="A8" s="493">
        <v>2.1</v>
      </c>
      <c r="B8" s="494" t="s">
        <v>727</v>
      </c>
      <c r="C8" s="480">
        <v>497795.16009999998</v>
      </c>
      <c r="D8" s="479"/>
    </row>
    <row r="9" spans="1:4">
      <c r="A9" s="493">
        <v>2.2000000000000002</v>
      </c>
      <c r="B9" s="494" t="s">
        <v>728</v>
      </c>
      <c r="C9" s="480">
        <v>149719.52160000001</v>
      </c>
      <c r="D9" s="479"/>
    </row>
    <row r="10" spans="1:4">
      <c r="A10" s="493">
        <v>2.2999999999999998</v>
      </c>
      <c r="B10" s="494" t="s">
        <v>729</v>
      </c>
      <c r="C10" s="480">
        <v>64541.191899999998</v>
      </c>
      <c r="D10" s="479"/>
    </row>
    <row r="11" spans="1:4">
      <c r="A11" s="493">
        <v>2.4</v>
      </c>
      <c r="B11" s="494" t="s">
        <v>730</v>
      </c>
      <c r="C11" s="480"/>
      <c r="D11" s="479"/>
    </row>
    <row r="12" spans="1:4">
      <c r="A12" s="490">
        <v>3</v>
      </c>
      <c r="B12" s="491" t="s">
        <v>731</v>
      </c>
      <c r="C12" s="480">
        <v>1197882.9297000002</v>
      </c>
      <c r="D12" s="479">
        <v>0</v>
      </c>
    </row>
    <row r="13" spans="1:4">
      <c r="A13" s="493">
        <v>3.1</v>
      </c>
      <c r="B13" s="494" t="s">
        <v>732</v>
      </c>
      <c r="C13" s="480">
        <v>51000</v>
      </c>
      <c r="D13" s="479"/>
    </row>
    <row r="14" spans="1:4">
      <c r="A14" s="493">
        <v>3.2</v>
      </c>
      <c r="B14" s="494" t="s">
        <v>733</v>
      </c>
      <c r="C14" s="480">
        <v>399692.7267</v>
      </c>
      <c r="D14" s="479"/>
    </row>
    <row r="15" spans="1:4">
      <c r="A15" s="493">
        <v>3.3</v>
      </c>
      <c r="B15" s="494" t="s">
        <v>734</v>
      </c>
      <c r="C15" s="480">
        <v>588475.85649999999</v>
      </c>
      <c r="D15" s="479"/>
    </row>
    <row r="16" spans="1:4">
      <c r="A16" s="493">
        <v>3.4</v>
      </c>
      <c r="B16" s="494" t="s">
        <v>735</v>
      </c>
      <c r="C16" s="480">
        <v>25572.997200000002</v>
      </c>
      <c r="D16" s="479"/>
    </row>
    <row r="17" spans="1:4">
      <c r="A17" s="492">
        <v>3.5</v>
      </c>
      <c r="B17" s="494" t="s">
        <v>736</v>
      </c>
      <c r="C17" s="480">
        <v>133141.3493</v>
      </c>
      <c r="D17" s="479"/>
    </row>
    <row r="18" spans="1:4">
      <c r="A18" s="493">
        <v>3.6</v>
      </c>
      <c r="B18" s="494" t="s">
        <v>737</v>
      </c>
      <c r="C18" s="480"/>
      <c r="D18" s="479"/>
    </row>
    <row r="19" spans="1:4">
      <c r="A19" s="495">
        <v>4</v>
      </c>
      <c r="B19" s="491" t="s">
        <v>738</v>
      </c>
      <c r="C19" s="485">
        <v>4908070.4860999994</v>
      </c>
      <c r="D19" s="474">
        <f>D6+D7-D12</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80" zoomScaleNormal="80" workbookViewId="0">
      <selection activeCell="C7" sqref="C7:C19"/>
    </sheetView>
  </sheetViews>
  <sheetFormatPr defaultColWidth="9.140625" defaultRowHeight="12.75"/>
  <cols>
    <col min="1" max="1" width="11.85546875" style="468" bestFit="1" customWidth="1"/>
    <col min="2" max="2" width="124.7109375" style="468" customWidth="1"/>
    <col min="3" max="3" width="21.5703125" style="468" customWidth="1"/>
    <col min="4" max="4" width="49.140625" style="482" customWidth="1"/>
    <col min="5" max="16384" width="9.140625" style="468"/>
  </cols>
  <sheetData>
    <row r="1" spans="1:4" ht="13.5">
      <c r="A1" s="467" t="s">
        <v>188</v>
      </c>
      <c r="B1" s="406" t="str">
        <f>Info!C2</f>
        <v>სს "ზირაათ ბანკი საქართველო"</v>
      </c>
      <c r="D1" s="468"/>
    </row>
    <row r="2" spans="1:4">
      <c r="A2" s="469" t="s">
        <v>189</v>
      </c>
      <c r="B2" s="471">
        <f>'1. key ratios'!B2</f>
        <v>44926</v>
      </c>
      <c r="D2" s="468"/>
    </row>
    <row r="3" spans="1:4">
      <c r="A3" s="470" t="s">
        <v>739</v>
      </c>
      <c r="D3" s="468"/>
    </row>
    <row r="4" spans="1:4">
      <c r="A4" s="470"/>
      <c r="D4" s="468"/>
    </row>
    <row r="5" spans="1:4" ht="15" customHeight="1">
      <c r="A5" s="863" t="s">
        <v>740</v>
      </c>
      <c r="B5" s="864"/>
      <c r="C5" s="850" t="s">
        <v>741</v>
      </c>
      <c r="D5" s="867" t="s">
        <v>742</v>
      </c>
    </row>
    <row r="6" spans="1:4">
      <c r="A6" s="865"/>
      <c r="B6" s="866"/>
      <c r="C6" s="853"/>
      <c r="D6" s="867"/>
    </row>
    <row r="7" spans="1:4">
      <c r="A7" s="485">
        <v>1</v>
      </c>
      <c r="B7" s="474" t="s">
        <v>743</v>
      </c>
      <c r="C7" s="480">
        <v>9537433.6514999997</v>
      </c>
      <c r="D7" s="496"/>
    </row>
    <row r="8" spans="1:4">
      <c r="A8" s="480">
        <v>2</v>
      </c>
      <c r="B8" s="480" t="s">
        <v>744</v>
      </c>
      <c r="C8" s="480">
        <v>465783.66</v>
      </c>
      <c r="D8" s="496"/>
    </row>
    <row r="9" spans="1:4">
      <c r="A9" s="480">
        <v>3</v>
      </c>
      <c r="B9" s="497" t="s">
        <v>745</v>
      </c>
      <c r="C9" s="480">
        <v>264</v>
      </c>
      <c r="D9" s="496"/>
    </row>
    <row r="10" spans="1:4">
      <c r="A10" s="480">
        <v>4</v>
      </c>
      <c r="B10" s="480" t="s">
        <v>746</v>
      </c>
      <c r="C10" s="480">
        <v>1956586.2202000001</v>
      </c>
      <c r="D10" s="496"/>
    </row>
    <row r="11" spans="1:4">
      <c r="A11" s="480">
        <v>5</v>
      </c>
      <c r="B11" s="498" t="s">
        <v>747</v>
      </c>
      <c r="C11" s="480"/>
      <c r="D11" s="496"/>
    </row>
    <row r="12" spans="1:4">
      <c r="A12" s="480">
        <v>6</v>
      </c>
      <c r="B12" s="498" t="s">
        <v>748</v>
      </c>
      <c r="C12" s="480"/>
      <c r="D12" s="496"/>
    </row>
    <row r="13" spans="1:4">
      <c r="A13" s="480">
        <v>7</v>
      </c>
      <c r="B13" s="498" t="s">
        <v>749</v>
      </c>
      <c r="C13" s="480">
        <v>1871286.8151</v>
      </c>
      <c r="D13" s="496"/>
    </row>
    <row r="14" spans="1:4">
      <c r="A14" s="480">
        <v>8</v>
      </c>
      <c r="B14" s="498" t="s">
        <v>750</v>
      </c>
      <c r="C14" s="480"/>
      <c r="D14" s="480"/>
    </row>
    <row r="15" spans="1:4">
      <c r="A15" s="480">
        <v>9</v>
      </c>
      <c r="B15" s="498" t="s">
        <v>751</v>
      </c>
      <c r="C15" s="480"/>
      <c r="D15" s="480"/>
    </row>
    <row r="16" spans="1:4">
      <c r="A16" s="480">
        <v>10</v>
      </c>
      <c r="B16" s="498" t="s">
        <v>752</v>
      </c>
      <c r="C16" s="480"/>
      <c r="D16" s="496"/>
    </row>
    <row r="17" spans="1:4">
      <c r="A17" s="480">
        <v>11</v>
      </c>
      <c r="B17" s="498" t="s">
        <v>753</v>
      </c>
      <c r="C17" s="480"/>
      <c r="D17" s="480"/>
    </row>
    <row r="18" spans="1:4" ht="25.5">
      <c r="A18" s="480">
        <v>12</v>
      </c>
      <c r="B18" s="498" t="s">
        <v>754</v>
      </c>
      <c r="C18" s="480">
        <v>85299.405100000004</v>
      </c>
      <c r="D18" s="496"/>
    </row>
    <row r="19" spans="1:4">
      <c r="A19" s="485">
        <v>13</v>
      </c>
      <c r="B19" s="499" t="s">
        <v>755</v>
      </c>
      <c r="C19" s="485">
        <v>8046895.0912999995</v>
      </c>
      <c r="D19" s="500"/>
    </row>
    <row r="22" spans="1:4">
      <c r="B22" s="467"/>
    </row>
    <row r="23" spans="1:4">
      <c r="B23" s="469"/>
    </row>
    <row r="24" spans="1:4">
      <c r="B24" s="470"/>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topLeftCell="G1" zoomScale="80" zoomScaleNormal="80" workbookViewId="0">
      <selection activeCell="C8" sqref="C8:U28"/>
    </sheetView>
  </sheetViews>
  <sheetFormatPr defaultColWidth="9.140625" defaultRowHeight="12.75"/>
  <cols>
    <col min="1" max="1" width="11.85546875" style="468" bestFit="1" customWidth="1"/>
    <col min="2" max="2" width="51.140625" style="468" customWidth="1"/>
    <col min="3" max="3" width="17.7109375" style="468" bestFit="1" customWidth="1"/>
    <col min="4" max="5" width="22.28515625" style="468" customWidth="1"/>
    <col min="6" max="6" width="23.42578125" style="468" customWidth="1"/>
    <col min="7" max="14" width="22.28515625" style="468" customWidth="1"/>
    <col min="15" max="15" width="23.28515625" style="468" bestFit="1" customWidth="1"/>
    <col min="16" max="16" width="21.7109375" style="468" bestFit="1" customWidth="1"/>
    <col min="17" max="19" width="19" style="468" bestFit="1" customWidth="1"/>
    <col min="20" max="20" width="16.140625" style="468" customWidth="1"/>
    <col min="21" max="21" width="10.42578125" style="468" bestFit="1" customWidth="1"/>
    <col min="22" max="22" width="20" style="468" customWidth="1"/>
    <col min="23" max="16384" width="9.140625" style="468"/>
  </cols>
  <sheetData>
    <row r="1" spans="1:22" ht="13.5">
      <c r="A1" s="467" t="s">
        <v>188</v>
      </c>
      <c r="B1" s="648" t="str">
        <f>Info!C2</f>
        <v>სს "ზირაათ ბანკი საქართველო"</v>
      </c>
    </row>
    <row r="2" spans="1:22">
      <c r="A2" s="469" t="s">
        <v>189</v>
      </c>
      <c r="B2" s="649">
        <f>'1. key ratios'!B2</f>
        <v>44926</v>
      </c>
      <c r="C2" s="476"/>
    </row>
    <row r="3" spans="1:22">
      <c r="A3" s="470" t="s">
        <v>756</v>
      </c>
    </row>
    <row r="5" spans="1:22" ht="15" customHeight="1">
      <c r="A5" s="850" t="s">
        <v>757</v>
      </c>
      <c r="B5" s="852"/>
      <c r="C5" s="870" t="s">
        <v>758</v>
      </c>
      <c r="D5" s="871"/>
      <c r="E5" s="871"/>
      <c r="F5" s="871"/>
      <c r="G5" s="871"/>
      <c r="H5" s="871"/>
      <c r="I5" s="871"/>
      <c r="J5" s="871"/>
      <c r="K5" s="871"/>
      <c r="L5" s="871"/>
      <c r="M5" s="871"/>
      <c r="N5" s="871"/>
      <c r="O5" s="871"/>
      <c r="P5" s="871"/>
      <c r="Q5" s="871"/>
      <c r="R5" s="871"/>
      <c r="S5" s="871"/>
      <c r="T5" s="871"/>
      <c r="U5" s="872"/>
      <c r="V5" s="501"/>
    </row>
    <row r="6" spans="1:22">
      <c r="A6" s="868"/>
      <c r="B6" s="869"/>
      <c r="C6" s="873" t="s">
        <v>68</v>
      </c>
      <c r="D6" s="875" t="s">
        <v>759</v>
      </c>
      <c r="E6" s="875"/>
      <c r="F6" s="876"/>
      <c r="G6" s="877" t="s">
        <v>760</v>
      </c>
      <c r="H6" s="878"/>
      <c r="I6" s="878"/>
      <c r="J6" s="878"/>
      <c r="K6" s="879"/>
      <c r="L6" s="502"/>
      <c r="M6" s="880" t="s">
        <v>761</v>
      </c>
      <c r="N6" s="880"/>
      <c r="O6" s="857"/>
      <c r="P6" s="857"/>
      <c r="Q6" s="857"/>
      <c r="R6" s="857"/>
      <c r="S6" s="857"/>
      <c r="T6" s="857"/>
      <c r="U6" s="857"/>
      <c r="V6" s="503"/>
    </row>
    <row r="7" spans="1:22" ht="25.5">
      <c r="A7" s="853"/>
      <c r="B7" s="855"/>
      <c r="C7" s="874"/>
      <c r="D7" s="504"/>
      <c r="E7" s="478" t="s">
        <v>762</v>
      </c>
      <c r="F7" s="572" t="s">
        <v>763</v>
      </c>
      <c r="G7" s="476"/>
      <c r="H7" s="572" t="s">
        <v>762</v>
      </c>
      <c r="I7" s="478" t="s">
        <v>789</v>
      </c>
      <c r="J7" s="478" t="s">
        <v>764</v>
      </c>
      <c r="K7" s="572" t="s">
        <v>765</v>
      </c>
      <c r="L7" s="505"/>
      <c r="M7" s="516" t="s">
        <v>766</v>
      </c>
      <c r="N7" s="478" t="s">
        <v>764</v>
      </c>
      <c r="O7" s="478" t="s">
        <v>767</v>
      </c>
      <c r="P7" s="478" t="s">
        <v>768</v>
      </c>
      <c r="Q7" s="478" t="s">
        <v>769</v>
      </c>
      <c r="R7" s="478" t="s">
        <v>770</v>
      </c>
      <c r="S7" s="478" t="s">
        <v>771</v>
      </c>
      <c r="T7" s="506" t="s">
        <v>772</v>
      </c>
      <c r="U7" s="478" t="s">
        <v>773</v>
      </c>
      <c r="V7" s="501"/>
    </row>
    <row r="8" spans="1:22">
      <c r="A8" s="507">
        <v>1</v>
      </c>
      <c r="B8" s="474" t="s">
        <v>774</v>
      </c>
      <c r="C8" s="786">
        <v>98698749.087400004</v>
      </c>
      <c r="D8" s="787">
        <v>82955444.35180001</v>
      </c>
      <c r="E8" s="485">
        <v>32652.3</v>
      </c>
      <c r="F8" s="485">
        <v>0</v>
      </c>
      <c r="G8" s="485">
        <v>7707644.2434999999</v>
      </c>
      <c r="H8" s="485">
        <v>0</v>
      </c>
      <c r="I8" s="485">
        <v>150000</v>
      </c>
      <c r="J8" s="485">
        <v>145390.76999999999</v>
      </c>
      <c r="K8" s="485">
        <v>0</v>
      </c>
      <c r="L8" s="485">
        <v>8035660.4921000004</v>
      </c>
      <c r="M8" s="485">
        <v>209294.35370000001</v>
      </c>
      <c r="N8" s="485">
        <v>314433.65000000002</v>
      </c>
      <c r="O8" s="485">
        <v>104131.5699</v>
      </c>
      <c r="P8" s="485">
        <v>2048.0300000000002</v>
      </c>
      <c r="Q8" s="485">
        <v>854247.67130000005</v>
      </c>
      <c r="R8" s="485">
        <v>0</v>
      </c>
      <c r="S8" s="485">
        <v>0</v>
      </c>
      <c r="T8" s="485">
        <v>0</v>
      </c>
      <c r="U8" s="485">
        <v>2048.0300000000002</v>
      </c>
      <c r="V8" s="484"/>
    </row>
    <row r="9" spans="1:22">
      <c r="A9" s="479">
        <v>1.1000000000000001</v>
      </c>
      <c r="B9" s="508" t="s">
        <v>775</v>
      </c>
      <c r="C9" s="522"/>
      <c r="D9" s="522"/>
      <c r="E9" s="522"/>
      <c r="F9" s="522"/>
      <c r="G9" s="522"/>
      <c r="H9" s="522"/>
      <c r="I9" s="522"/>
      <c r="J9" s="522"/>
      <c r="K9" s="522"/>
      <c r="L9" s="522"/>
      <c r="M9" s="522"/>
      <c r="N9" s="522"/>
      <c r="O9" s="522"/>
      <c r="P9" s="522"/>
      <c r="Q9" s="522"/>
      <c r="R9" s="522"/>
      <c r="S9" s="522"/>
      <c r="T9" s="522"/>
      <c r="U9" s="522"/>
      <c r="V9" s="484"/>
    </row>
    <row r="10" spans="1:22">
      <c r="A10" s="479">
        <v>1.2</v>
      </c>
      <c r="B10" s="508" t="s">
        <v>776</v>
      </c>
      <c r="C10" s="522"/>
      <c r="D10" s="522"/>
      <c r="E10" s="522"/>
      <c r="F10" s="522"/>
      <c r="G10" s="522"/>
      <c r="H10" s="522"/>
      <c r="I10" s="522"/>
      <c r="J10" s="522"/>
      <c r="K10" s="522"/>
      <c r="L10" s="522"/>
      <c r="M10" s="522"/>
      <c r="N10" s="522"/>
      <c r="O10" s="522"/>
      <c r="P10" s="522"/>
      <c r="Q10" s="522"/>
      <c r="R10" s="522"/>
      <c r="S10" s="522"/>
      <c r="T10" s="522"/>
      <c r="U10" s="522"/>
      <c r="V10" s="484"/>
    </row>
    <row r="11" spans="1:22">
      <c r="A11" s="479">
        <v>1.3</v>
      </c>
      <c r="B11" s="508" t="s">
        <v>777</v>
      </c>
      <c r="C11" s="522">
        <v>5000000</v>
      </c>
      <c r="D11" s="522">
        <v>5000000</v>
      </c>
      <c r="E11" s="522"/>
      <c r="F11" s="522"/>
      <c r="G11" s="522"/>
      <c r="H11" s="522"/>
      <c r="I11" s="522"/>
      <c r="J11" s="522"/>
      <c r="K11" s="522"/>
      <c r="L11" s="522"/>
      <c r="M11" s="522"/>
      <c r="N11" s="522"/>
      <c r="O11" s="522"/>
      <c r="P11" s="522"/>
      <c r="Q11" s="522"/>
      <c r="R11" s="522"/>
      <c r="S11" s="522"/>
      <c r="T11" s="522"/>
      <c r="U11" s="522"/>
      <c r="V11" s="484"/>
    </row>
    <row r="12" spans="1:22">
      <c r="A12" s="479">
        <v>1.4</v>
      </c>
      <c r="B12" s="508" t="s">
        <v>778</v>
      </c>
      <c r="C12" s="522"/>
      <c r="D12" s="522"/>
      <c r="E12" s="522"/>
      <c r="F12" s="522"/>
      <c r="G12" s="522"/>
      <c r="H12" s="522"/>
      <c r="I12" s="522"/>
      <c r="J12" s="522"/>
      <c r="K12" s="522"/>
      <c r="L12" s="522"/>
      <c r="M12" s="522"/>
      <c r="N12" s="522"/>
      <c r="O12" s="522"/>
      <c r="P12" s="522"/>
      <c r="Q12" s="522"/>
      <c r="R12" s="522"/>
      <c r="S12" s="522"/>
      <c r="T12" s="522"/>
      <c r="U12" s="522"/>
      <c r="V12" s="484"/>
    </row>
    <row r="13" spans="1:22">
      <c r="A13" s="479">
        <v>1.5</v>
      </c>
      <c r="B13" s="508" t="s">
        <v>779</v>
      </c>
      <c r="C13" s="522">
        <v>76415502.632100001</v>
      </c>
      <c r="D13" s="522">
        <v>65304539.882600002</v>
      </c>
      <c r="E13" s="522"/>
      <c r="F13" s="522"/>
      <c r="G13" s="522">
        <v>5209037.17</v>
      </c>
      <c r="H13" s="522"/>
      <c r="I13" s="522">
        <v>150000</v>
      </c>
      <c r="J13" s="522">
        <v>145390.76999999999</v>
      </c>
      <c r="K13" s="522"/>
      <c r="L13" s="522">
        <v>5901925.5795</v>
      </c>
      <c r="M13" s="522">
        <v>64979</v>
      </c>
      <c r="N13" s="522">
        <v>122896.87</v>
      </c>
      <c r="O13" s="522">
        <v>7474.46</v>
      </c>
      <c r="P13" s="522"/>
      <c r="Q13" s="522">
        <v>218624.22399999999</v>
      </c>
      <c r="R13" s="522"/>
      <c r="S13" s="522"/>
      <c r="T13" s="522"/>
      <c r="U13" s="522"/>
      <c r="V13" s="484"/>
    </row>
    <row r="14" spans="1:22">
      <c r="A14" s="479">
        <v>1.6</v>
      </c>
      <c r="B14" s="508" t="s">
        <v>780</v>
      </c>
      <c r="C14" s="522">
        <v>17283246.4553</v>
      </c>
      <c r="D14" s="522">
        <v>12650904.4692</v>
      </c>
      <c r="E14" s="522">
        <v>32652.3</v>
      </c>
      <c r="F14" s="522"/>
      <c r="G14" s="522">
        <v>2498607.0734999999</v>
      </c>
      <c r="H14" s="522"/>
      <c r="I14" s="522"/>
      <c r="J14" s="522"/>
      <c r="K14" s="522"/>
      <c r="L14" s="522">
        <v>2133734.9125999999</v>
      </c>
      <c r="M14" s="522">
        <v>144315.35370000001</v>
      </c>
      <c r="N14" s="522">
        <v>191536.78</v>
      </c>
      <c r="O14" s="522">
        <v>96657.109899999996</v>
      </c>
      <c r="P14" s="522">
        <v>2048.0300000000002</v>
      </c>
      <c r="Q14" s="522">
        <v>635623.4473</v>
      </c>
      <c r="R14" s="522"/>
      <c r="S14" s="522"/>
      <c r="T14" s="522"/>
      <c r="U14" s="522">
        <v>2048.0300000000002</v>
      </c>
      <c r="V14" s="484"/>
    </row>
    <row r="15" spans="1:22">
      <c r="A15" s="507">
        <v>2</v>
      </c>
      <c r="B15" s="485" t="s">
        <v>781</v>
      </c>
      <c r="C15" s="485">
        <v>1986530.28</v>
      </c>
      <c r="D15" s="485">
        <v>1986530.28</v>
      </c>
      <c r="E15" s="485">
        <v>0</v>
      </c>
      <c r="F15" s="485">
        <v>0</v>
      </c>
      <c r="G15" s="485">
        <v>0</v>
      </c>
      <c r="H15" s="485">
        <v>0</v>
      </c>
      <c r="I15" s="485">
        <v>0</v>
      </c>
      <c r="J15" s="485">
        <v>0</v>
      </c>
      <c r="K15" s="485">
        <v>0</v>
      </c>
      <c r="L15" s="485">
        <v>0</v>
      </c>
      <c r="M15" s="485">
        <v>0</v>
      </c>
      <c r="N15" s="485">
        <v>0</v>
      </c>
      <c r="O15" s="485">
        <v>0</v>
      </c>
      <c r="P15" s="485">
        <v>0</v>
      </c>
      <c r="Q15" s="485">
        <v>0</v>
      </c>
      <c r="R15" s="485">
        <v>0</v>
      </c>
      <c r="S15" s="485">
        <v>0</v>
      </c>
      <c r="T15" s="485">
        <v>0</v>
      </c>
      <c r="U15" s="485">
        <v>0</v>
      </c>
      <c r="V15" s="484"/>
    </row>
    <row r="16" spans="1:22">
      <c r="A16" s="479">
        <v>2.1</v>
      </c>
      <c r="B16" s="508" t="s">
        <v>775</v>
      </c>
      <c r="C16" s="522"/>
      <c r="D16" s="480"/>
      <c r="E16" s="480"/>
      <c r="F16" s="480"/>
      <c r="G16" s="480"/>
      <c r="H16" s="480"/>
      <c r="I16" s="480"/>
      <c r="J16" s="480"/>
      <c r="K16" s="480"/>
      <c r="L16" s="480"/>
      <c r="M16" s="480"/>
      <c r="N16" s="480"/>
      <c r="O16" s="480"/>
      <c r="P16" s="480"/>
      <c r="Q16" s="480"/>
      <c r="R16" s="480"/>
      <c r="S16" s="480"/>
      <c r="T16" s="480"/>
      <c r="U16" s="480"/>
      <c r="V16" s="484"/>
    </row>
    <row r="17" spans="1:22">
      <c r="A17" s="479">
        <v>2.2000000000000002</v>
      </c>
      <c r="B17" s="508" t="s">
        <v>776</v>
      </c>
      <c r="C17" s="522">
        <v>1986530.28</v>
      </c>
      <c r="D17" s="480">
        <v>1986530.28</v>
      </c>
      <c r="E17" s="480"/>
      <c r="F17" s="480"/>
      <c r="G17" s="480"/>
      <c r="H17" s="480"/>
      <c r="I17" s="480"/>
      <c r="J17" s="480"/>
      <c r="K17" s="480"/>
      <c r="L17" s="480"/>
      <c r="M17" s="480"/>
      <c r="N17" s="480"/>
      <c r="O17" s="480"/>
      <c r="P17" s="480"/>
      <c r="Q17" s="480"/>
      <c r="R17" s="480"/>
      <c r="S17" s="480"/>
      <c r="T17" s="480"/>
      <c r="U17" s="480"/>
      <c r="V17" s="484"/>
    </row>
    <row r="18" spans="1:22">
      <c r="A18" s="479">
        <v>2.2999999999999998</v>
      </c>
      <c r="B18" s="508" t="s">
        <v>777</v>
      </c>
      <c r="C18" s="522"/>
      <c r="D18" s="480"/>
      <c r="E18" s="480"/>
      <c r="F18" s="480"/>
      <c r="G18" s="480"/>
      <c r="H18" s="480"/>
      <c r="I18" s="480"/>
      <c r="J18" s="480"/>
      <c r="K18" s="480"/>
      <c r="L18" s="480"/>
      <c r="M18" s="480"/>
      <c r="N18" s="480"/>
      <c r="O18" s="480"/>
      <c r="P18" s="480"/>
      <c r="Q18" s="480"/>
      <c r="R18" s="480"/>
      <c r="S18" s="480"/>
      <c r="T18" s="480"/>
      <c r="U18" s="480"/>
      <c r="V18" s="484"/>
    </row>
    <row r="19" spans="1:22">
      <c r="A19" s="479">
        <v>2.4</v>
      </c>
      <c r="B19" s="508" t="s">
        <v>778</v>
      </c>
      <c r="C19" s="522"/>
      <c r="D19" s="480"/>
      <c r="E19" s="480"/>
      <c r="F19" s="480"/>
      <c r="G19" s="480"/>
      <c r="H19" s="480"/>
      <c r="I19" s="480"/>
      <c r="J19" s="480"/>
      <c r="K19" s="480"/>
      <c r="L19" s="480"/>
      <c r="M19" s="480"/>
      <c r="N19" s="480"/>
      <c r="O19" s="480"/>
      <c r="P19" s="480"/>
      <c r="Q19" s="480"/>
      <c r="R19" s="480"/>
      <c r="S19" s="480"/>
      <c r="T19" s="480"/>
      <c r="U19" s="480"/>
      <c r="V19" s="484"/>
    </row>
    <row r="20" spans="1:22">
      <c r="A20" s="479">
        <v>2.5</v>
      </c>
      <c r="B20" s="508" t="s">
        <v>779</v>
      </c>
      <c r="C20" s="522"/>
      <c r="D20" s="480"/>
      <c r="E20" s="480"/>
      <c r="F20" s="480"/>
      <c r="G20" s="480"/>
      <c r="H20" s="480"/>
      <c r="I20" s="480"/>
      <c r="J20" s="480"/>
      <c r="K20" s="480"/>
      <c r="L20" s="480"/>
      <c r="M20" s="480"/>
      <c r="N20" s="480"/>
      <c r="O20" s="480"/>
      <c r="P20" s="480"/>
      <c r="Q20" s="480"/>
      <c r="R20" s="480"/>
      <c r="S20" s="480"/>
      <c r="T20" s="480"/>
      <c r="U20" s="480"/>
      <c r="V20" s="484"/>
    </row>
    <row r="21" spans="1:22">
      <c r="A21" s="479">
        <v>2.6</v>
      </c>
      <c r="B21" s="508" t="s">
        <v>780</v>
      </c>
      <c r="C21" s="522"/>
      <c r="D21" s="480"/>
      <c r="E21" s="480"/>
      <c r="F21" s="480"/>
      <c r="G21" s="480"/>
      <c r="H21" s="480"/>
      <c r="I21" s="480"/>
      <c r="J21" s="480"/>
      <c r="K21" s="480"/>
      <c r="L21" s="480"/>
      <c r="M21" s="480"/>
      <c r="N21" s="480"/>
      <c r="O21" s="480"/>
      <c r="P21" s="480"/>
      <c r="Q21" s="480"/>
      <c r="R21" s="480"/>
      <c r="S21" s="480"/>
      <c r="T21" s="480"/>
      <c r="U21" s="480"/>
      <c r="V21" s="484"/>
    </row>
    <row r="22" spans="1:22">
      <c r="A22" s="507">
        <v>3</v>
      </c>
      <c r="B22" s="474" t="s">
        <v>782</v>
      </c>
      <c r="C22" s="786">
        <v>40151087.499700002</v>
      </c>
      <c r="D22" s="786">
        <v>33919640.382700004</v>
      </c>
      <c r="E22" s="743"/>
      <c r="F22" s="743"/>
      <c r="G22" s="485">
        <v>0</v>
      </c>
      <c r="H22" s="743"/>
      <c r="I22" s="743"/>
      <c r="J22" s="743"/>
      <c r="K22" s="743"/>
      <c r="L22" s="485">
        <v>0</v>
      </c>
      <c r="M22" s="743"/>
      <c r="N22" s="743"/>
      <c r="O22" s="743"/>
      <c r="P22" s="743"/>
      <c r="Q22" s="743"/>
      <c r="R22" s="743"/>
      <c r="S22" s="743"/>
      <c r="T22" s="743"/>
      <c r="U22" s="485">
        <v>0</v>
      </c>
      <c r="V22" s="484"/>
    </row>
    <row r="23" spans="1:22">
      <c r="A23" s="479">
        <v>3.1</v>
      </c>
      <c r="B23" s="508" t="s">
        <v>775</v>
      </c>
      <c r="C23" s="522"/>
      <c r="D23" s="480"/>
      <c r="E23" s="743"/>
      <c r="F23" s="743"/>
      <c r="G23" s="480"/>
      <c r="H23" s="743"/>
      <c r="I23" s="743"/>
      <c r="J23" s="743"/>
      <c r="K23" s="743"/>
      <c r="L23" s="480"/>
      <c r="M23" s="743"/>
      <c r="N23" s="743"/>
      <c r="O23" s="743"/>
      <c r="P23" s="743"/>
      <c r="Q23" s="743"/>
      <c r="R23" s="743"/>
      <c r="S23" s="743"/>
      <c r="T23" s="743"/>
      <c r="U23" s="480"/>
      <c r="V23" s="484"/>
    </row>
    <row r="24" spans="1:22">
      <c r="A24" s="479">
        <v>3.2</v>
      </c>
      <c r="B24" s="508" t="s">
        <v>776</v>
      </c>
      <c r="C24" s="522"/>
      <c r="D24" s="480"/>
      <c r="E24" s="743"/>
      <c r="F24" s="743"/>
      <c r="G24" s="480"/>
      <c r="H24" s="743"/>
      <c r="I24" s="743"/>
      <c r="J24" s="743"/>
      <c r="K24" s="743"/>
      <c r="L24" s="480"/>
      <c r="M24" s="743"/>
      <c r="N24" s="743"/>
      <c r="O24" s="743"/>
      <c r="P24" s="743"/>
      <c r="Q24" s="743"/>
      <c r="R24" s="743"/>
      <c r="S24" s="743"/>
      <c r="T24" s="743"/>
      <c r="U24" s="480"/>
      <c r="V24" s="484"/>
    </row>
    <row r="25" spans="1:22">
      <c r="A25" s="479">
        <v>3.3</v>
      </c>
      <c r="B25" s="508" t="s">
        <v>777</v>
      </c>
      <c r="C25" s="522">
        <v>23492244.298700001</v>
      </c>
      <c r="D25" s="480">
        <v>23492244.298700001</v>
      </c>
      <c r="E25" s="743"/>
      <c r="F25" s="743"/>
      <c r="G25" s="480"/>
      <c r="H25" s="743"/>
      <c r="I25" s="743"/>
      <c r="J25" s="743"/>
      <c r="K25" s="743"/>
      <c r="L25" s="480"/>
      <c r="M25" s="743"/>
      <c r="N25" s="743"/>
      <c r="O25" s="743"/>
      <c r="P25" s="743"/>
      <c r="Q25" s="743"/>
      <c r="R25" s="743"/>
      <c r="S25" s="743"/>
      <c r="T25" s="743"/>
      <c r="U25" s="480"/>
      <c r="V25" s="484"/>
    </row>
    <row r="26" spans="1:22">
      <c r="A26" s="479">
        <v>3.4</v>
      </c>
      <c r="B26" s="508" t="s">
        <v>778</v>
      </c>
      <c r="C26" s="522">
        <v>135100</v>
      </c>
      <c r="D26" s="480">
        <v>135100</v>
      </c>
      <c r="E26" s="743"/>
      <c r="F26" s="743"/>
      <c r="G26" s="480"/>
      <c r="H26" s="743"/>
      <c r="I26" s="743"/>
      <c r="J26" s="743"/>
      <c r="K26" s="743"/>
      <c r="L26" s="480"/>
      <c r="M26" s="743"/>
      <c r="N26" s="743"/>
      <c r="O26" s="743"/>
      <c r="P26" s="743"/>
      <c r="Q26" s="743"/>
      <c r="R26" s="743"/>
      <c r="S26" s="743"/>
      <c r="T26" s="743"/>
      <c r="U26" s="480"/>
      <c r="V26" s="484"/>
    </row>
    <row r="27" spans="1:22">
      <c r="A27" s="479">
        <v>3.5</v>
      </c>
      <c r="B27" s="508" t="s">
        <v>779</v>
      </c>
      <c r="C27" s="522">
        <v>16168552.530999999</v>
      </c>
      <c r="D27" s="480">
        <v>10251196.084000001</v>
      </c>
      <c r="E27" s="743"/>
      <c r="F27" s="743"/>
      <c r="G27" s="480"/>
      <c r="H27" s="743"/>
      <c r="I27" s="743"/>
      <c r="J27" s="743"/>
      <c r="K27" s="743"/>
      <c r="L27" s="480"/>
      <c r="M27" s="743"/>
      <c r="N27" s="743"/>
      <c r="O27" s="743"/>
      <c r="P27" s="743"/>
      <c r="Q27" s="743"/>
      <c r="R27" s="743"/>
      <c r="S27" s="743"/>
      <c r="T27" s="743"/>
      <c r="U27" s="480"/>
      <c r="V27" s="484"/>
    </row>
    <row r="28" spans="1:22">
      <c r="A28" s="479">
        <v>3.6</v>
      </c>
      <c r="B28" s="508" t="s">
        <v>780</v>
      </c>
      <c r="C28" s="522">
        <v>355190.67</v>
      </c>
      <c r="D28" s="480">
        <v>41100</v>
      </c>
      <c r="E28" s="743"/>
      <c r="F28" s="743"/>
      <c r="G28" s="480"/>
      <c r="H28" s="743"/>
      <c r="I28" s="743"/>
      <c r="J28" s="743"/>
      <c r="K28" s="743"/>
      <c r="L28" s="480"/>
      <c r="M28" s="743"/>
      <c r="N28" s="743"/>
      <c r="O28" s="743"/>
      <c r="P28" s="743"/>
      <c r="Q28" s="743"/>
      <c r="R28" s="743"/>
      <c r="S28" s="743"/>
      <c r="T28" s="743"/>
      <c r="U28" s="480"/>
      <c r="V28" s="484"/>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zoomScale="70" zoomScaleNormal="70" workbookViewId="0">
      <selection activeCell="C8" sqref="C8:T22"/>
    </sheetView>
  </sheetViews>
  <sheetFormatPr defaultColWidth="9.140625" defaultRowHeight="12.75"/>
  <cols>
    <col min="1" max="1" width="11.85546875" style="468" bestFit="1" customWidth="1"/>
    <col min="2" max="2" width="90.28515625" style="468" bestFit="1" customWidth="1"/>
    <col min="3" max="3" width="20.140625" style="468" customWidth="1"/>
    <col min="4" max="4" width="22.28515625" style="468" customWidth="1"/>
    <col min="5" max="5" width="17.140625" style="468" customWidth="1"/>
    <col min="6" max="7" width="22.28515625" style="468" customWidth="1"/>
    <col min="8" max="8" width="17.140625" style="468" customWidth="1"/>
    <col min="9" max="14" width="22.28515625" style="468" customWidth="1"/>
    <col min="15" max="15" width="23.28515625" style="468" bestFit="1" customWidth="1"/>
    <col min="16" max="16" width="21.7109375" style="468" bestFit="1" customWidth="1"/>
    <col min="17" max="19" width="19" style="468" bestFit="1" customWidth="1"/>
    <col min="20" max="20" width="15.42578125" style="468" customWidth="1"/>
    <col min="21" max="21" width="20" style="468" customWidth="1"/>
    <col min="22" max="16384" width="9.140625" style="468"/>
  </cols>
  <sheetData>
    <row r="1" spans="1:21" ht="13.5">
      <c r="A1" s="467" t="s">
        <v>188</v>
      </c>
      <c r="B1" s="406" t="str">
        <f>Info!C2</f>
        <v>სს "ზირაათ ბანკი საქართველო"</v>
      </c>
    </row>
    <row r="2" spans="1:21">
      <c r="A2" s="469" t="s">
        <v>189</v>
      </c>
      <c r="B2" s="471">
        <f>'1. key ratios'!B2</f>
        <v>44926</v>
      </c>
    </row>
    <row r="3" spans="1:21">
      <c r="A3" s="470" t="s">
        <v>783</v>
      </c>
      <c r="C3" s="471"/>
    </row>
    <row r="4" spans="1:21">
      <c r="A4" s="470"/>
      <c r="B4" s="471"/>
      <c r="C4" s="471"/>
    </row>
    <row r="5" spans="1:21" s="482" customFormat="1" ht="13.5" customHeight="1">
      <c r="A5" s="881" t="s">
        <v>784</v>
      </c>
      <c r="B5" s="882"/>
      <c r="C5" s="887" t="s">
        <v>785</v>
      </c>
      <c r="D5" s="888"/>
      <c r="E5" s="888"/>
      <c r="F5" s="888"/>
      <c r="G5" s="888"/>
      <c r="H5" s="888"/>
      <c r="I5" s="888"/>
      <c r="J5" s="888"/>
      <c r="K5" s="888"/>
      <c r="L5" s="888"/>
      <c r="M5" s="888"/>
      <c r="N5" s="888"/>
      <c r="O5" s="888"/>
      <c r="P5" s="888"/>
      <c r="Q5" s="888"/>
      <c r="R5" s="888"/>
      <c r="S5" s="888"/>
      <c r="T5" s="889"/>
      <c r="U5" s="573"/>
    </row>
    <row r="6" spans="1:21" s="482" customFormat="1">
      <c r="A6" s="883"/>
      <c r="B6" s="884"/>
      <c r="C6" s="867" t="s">
        <v>68</v>
      </c>
      <c r="D6" s="887" t="s">
        <v>786</v>
      </c>
      <c r="E6" s="888"/>
      <c r="F6" s="889"/>
      <c r="G6" s="887" t="s">
        <v>787</v>
      </c>
      <c r="H6" s="888"/>
      <c r="I6" s="888"/>
      <c r="J6" s="888"/>
      <c r="K6" s="889"/>
      <c r="L6" s="890" t="s">
        <v>788</v>
      </c>
      <c r="M6" s="891"/>
      <c r="N6" s="891"/>
      <c r="O6" s="891"/>
      <c r="P6" s="891"/>
      <c r="Q6" s="891"/>
      <c r="R6" s="891"/>
      <c r="S6" s="891"/>
      <c r="T6" s="892"/>
      <c r="U6" s="568"/>
    </row>
    <row r="7" spans="1:21" s="482" customFormat="1" ht="25.5">
      <c r="A7" s="885"/>
      <c r="B7" s="886"/>
      <c r="C7" s="867"/>
      <c r="E7" s="516" t="s">
        <v>762</v>
      </c>
      <c r="F7" s="572" t="s">
        <v>763</v>
      </c>
      <c r="H7" s="516" t="s">
        <v>762</v>
      </c>
      <c r="I7" s="572" t="s">
        <v>789</v>
      </c>
      <c r="J7" s="572" t="s">
        <v>764</v>
      </c>
      <c r="K7" s="572" t="s">
        <v>765</v>
      </c>
      <c r="L7" s="574"/>
      <c r="M7" s="516" t="s">
        <v>766</v>
      </c>
      <c r="N7" s="572" t="s">
        <v>764</v>
      </c>
      <c r="O7" s="572" t="s">
        <v>767</v>
      </c>
      <c r="P7" s="572" t="s">
        <v>768</v>
      </c>
      <c r="Q7" s="572" t="s">
        <v>769</v>
      </c>
      <c r="R7" s="572" t="s">
        <v>770</v>
      </c>
      <c r="S7" s="572" t="s">
        <v>771</v>
      </c>
      <c r="T7" s="575" t="s">
        <v>772</v>
      </c>
      <c r="U7" s="573"/>
    </row>
    <row r="8" spans="1:21">
      <c r="A8" s="726">
        <v>1</v>
      </c>
      <c r="B8" s="499" t="s">
        <v>774</v>
      </c>
      <c r="C8" s="732">
        <v>98698749.087400004</v>
      </c>
      <c r="D8" s="622">
        <v>82955444.351799995</v>
      </c>
      <c r="E8" s="622">
        <v>32652.3</v>
      </c>
      <c r="F8" s="622"/>
      <c r="G8" s="622">
        <v>7707644.2434999999</v>
      </c>
      <c r="H8" s="622"/>
      <c r="I8" s="622">
        <v>150000</v>
      </c>
      <c r="J8" s="622">
        <v>145390.76999999999</v>
      </c>
      <c r="K8" s="622"/>
      <c r="L8" s="622">
        <v>8035660.4921000004</v>
      </c>
      <c r="M8" s="622">
        <v>209294.35370000001</v>
      </c>
      <c r="N8" s="622">
        <v>314433.65000000002</v>
      </c>
      <c r="O8" s="622">
        <v>104131.5699</v>
      </c>
      <c r="P8" s="622">
        <v>2048.0300000000002</v>
      </c>
      <c r="Q8" s="622">
        <v>854247.67130000005</v>
      </c>
      <c r="R8" s="622"/>
      <c r="S8" s="622"/>
      <c r="T8" s="622"/>
      <c r="U8" s="484"/>
    </row>
    <row r="9" spans="1:21">
      <c r="A9" s="507">
        <v>1.1000000000000001</v>
      </c>
      <c r="B9" s="508" t="s">
        <v>790</v>
      </c>
      <c r="C9" s="624">
        <v>88510934.607899994</v>
      </c>
      <c r="D9" s="621">
        <v>72769677.9023</v>
      </c>
      <c r="E9" s="621"/>
      <c r="F9" s="621"/>
      <c r="G9" s="621">
        <v>7707644.2434999999</v>
      </c>
      <c r="H9" s="621"/>
      <c r="I9" s="621">
        <v>150000</v>
      </c>
      <c r="J9" s="621">
        <v>145390.76999999999</v>
      </c>
      <c r="K9" s="621"/>
      <c r="L9" s="621">
        <v>8033612.4621000001</v>
      </c>
      <c r="M9" s="621">
        <v>209294.35370000001</v>
      </c>
      <c r="N9" s="621">
        <v>314433.65000000002</v>
      </c>
      <c r="O9" s="621">
        <v>104131.5699</v>
      </c>
      <c r="P9" s="621"/>
      <c r="Q9" s="621">
        <v>854247.67130000005</v>
      </c>
      <c r="R9" s="621"/>
      <c r="S9" s="621"/>
      <c r="T9" s="621"/>
      <c r="U9" s="484"/>
    </row>
    <row r="10" spans="1:21">
      <c r="A10" s="507" t="s">
        <v>252</v>
      </c>
      <c r="B10" s="509" t="s">
        <v>791</v>
      </c>
      <c r="C10" s="733">
        <v>83510934.607899994</v>
      </c>
      <c r="D10" s="621">
        <v>67769677.9023</v>
      </c>
      <c r="E10" s="621"/>
      <c r="F10" s="621"/>
      <c r="G10" s="621">
        <v>7707644.2434999999</v>
      </c>
      <c r="H10" s="621"/>
      <c r="I10" s="621">
        <v>150000</v>
      </c>
      <c r="J10" s="621">
        <v>145390.76999999999</v>
      </c>
      <c r="K10" s="621"/>
      <c r="L10" s="621">
        <v>8033612.4621000001</v>
      </c>
      <c r="M10" s="621">
        <v>209294.35370000001</v>
      </c>
      <c r="N10" s="621">
        <v>314433.65000000002</v>
      </c>
      <c r="O10" s="621">
        <v>104131.5699</v>
      </c>
      <c r="P10" s="621"/>
      <c r="Q10" s="621">
        <v>854247.67130000005</v>
      </c>
      <c r="R10" s="621"/>
      <c r="S10" s="621"/>
      <c r="T10" s="621"/>
      <c r="U10" s="484"/>
    </row>
    <row r="11" spans="1:21">
      <c r="A11" s="727" t="s">
        <v>792</v>
      </c>
      <c r="B11" s="510" t="s">
        <v>793</v>
      </c>
      <c r="C11" s="734">
        <v>46188955.907300003</v>
      </c>
      <c r="D11" s="621">
        <v>38951882.003799997</v>
      </c>
      <c r="E11" s="621"/>
      <c r="F11" s="621"/>
      <c r="G11" s="621">
        <v>699663.24280000001</v>
      </c>
      <c r="H11" s="621"/>
      <c r="I11" s="621">
        <v>150000</v>
      </c>
      <c r="J11" s="621">
        <v>145390.76999999999</v>
      </c>
      <c r="K11" s="621"/>
      <c r="L11" s="621">
        <v>6537410.6606999999</v>
      </c>
      <c r="M11" s="621">
        <v>209294.35370000001</v>
      </c>
      <c r="N11" s="621">
        <v>122896.87</v>
      </c>
      <c r="O11" s="621"/>
      <c r="P11" s="621"/>
      <c r="Q11" s="621">
        <v>261828.50150000001</v>
      </c>
      <c r="R11" s="621"/>
      <c r="S11" s="621"/>
      <c r="T11" s="621"/>
      <c r="U11" s="484"/>
    </row>
    <row r="12" spans="1:21">
      <c r="A12" s="727" t="s">
        <v>794</v>
      </c>
      <c r="B12" s="510" t="s">
        <v>795</v>
      </c>
      <c r="C12" s="734">
        <v>22399234.336399999</v>
      </c>
      <c r="D12" s="621">
        <v>17986388.243500002</v>
      </c>
      <c r="E12" s="621"/>
      <c r="F12" s="621"/>
      <c r="G12" s="621">
        <v>3458819.6406999999</v>
      </c>
      <c r="H12" s="621"/>
      <c r="I12" s="621"/>
      <c r="J12" s="621"/>
      <c r="K12" s="621"/>
      <c r="L12" s="621">
        <v>954026.45220000006</v>
      </c>
      <c r="M12" s="621"/>
      <c r="N12" s="621">
        <v>191536.78</v>
      </c>
      <c r="O12" s="621">
        <v>43478.559999999998</v>
      </c>
      <c r="P12" s="621"/>
      <c r="Q12" s="621">
        <v>477858.4498</v>
      </c>
      <c r="R12" s="621"/>
      <c r="S12" s="621"/>
      <c r="T12" s="621"/>
      <c r="U12" s="484"/>
    </row>
    <row r="13" spans="1:21">
      <c r="A13" s="727" t="s">
        <v>796</v>
      </c>
      <c r="B13" s="510" t="s">
        <v>797</v>
      </c>
      <c r="C13" s="734">
        <v>5640448.1686000004</v>
      </c>
      <c r="D13" s="621">
        <v>2139929.0765999998</v>
      </c>
      <c r="E13" s="621"/>
      <c r="F13" s="621"/>
      <c r="G13" s="621">
        <v>3233533.31</v>
      </c>
      <c r="H13" s="621"/>
      <c r="I13" s="621"/>
      <c r="J13" s="621"/>
      <c r="K13" s="621"/>
      <c r="L13" s="621">
        <v>266985.78200000001</v>
      </c>
      <c r="M13" s="621"/>
      <c r="N13" s="621"/>
      <c r="O13" s="621"/>
      <c r="P13" s="621"/>
      <c r="Q13" s="621">
        <v>97296.534199999995</v>
      </c>
      <c r="R13" s="621"/>
      <c r="S13" s="621"/>
      <c r="T13" s="621"/>
      <c r="U13" s="484"/>
    </row>
    <row r="14" spans="1:21">
      <c r="A14" s="727" t="s">
        <v>798</v>
      </c>
      <c r="B14" s="510" t="s">
        <v>799</v>
      </c>
      <c r="C14" s="734">
        <v>9282296.1955999993</v>
      </c>
      <c r="D14" s="621">
        <v>8691478.5784000009</v>
      </c>
      <c r="E14" s="621"/>
      <c r="F14" s="621"/>
      <c r="G14" s="621">
        <v>315628.05</v>
      </c>
      <c r="H14" s="621"/>
      <c r="I14" s="621"/>
      <c r="J14" s="621"/>
      <c r="K14" s="621"/>
      <c r="L14" s="621">
        <v>275189.56719999999</v>
      </c>
      <c r="M14" s="621"/>
      <c r="N14" s="621"/>
      <c r="O14" s="621">
        <v>60653.009899999997</v>
      </c>
      <c r="P14" s="621"/>
      <c r="Q14" s="621">
        <v>17264.185799999999</v>
      </c>
      <c r="R14" s="621"/>
      <c r="S14" s="621"/>
      <c r="T14" s="621"/>
      <c r="U14" s="484"/>
    </row>
    <row r="15" spans="1:21">
      <c r="A15" s="727">
        <v>1.2</v>
      </c>
      <c r="B15" s="511" t="s">
        <v>800</v>
      </c>
      <c r="C15" s="735">
        <v>4742307.1788999997</v>
      </c>
      <c r="D15" s="621">
        <v>1455393.6961000001</v>
      </c>
      <c r="E15" s="621"/>
      <c r="F15" s="621"/>
      <c r="G15" s="621">
        <v>770764.43130000005</v>
      </c>
      <c r="H15" s="621"/>
      <c r="I15" s="621">
        <v>15000</v>
      </c>
      <c r="J15" s="621">
        <v>14539.08</v>
      </c>
      <c r="K15" s="621"/>
      <c r="L15" s="621">
        <v>2516149.0515000001</v>
      </c>
      <c r="M15" s="621">
        <v>62788.301700000004</v>
      </c>
      <c r="N15" s="621">
        <v>94330.09</v>
      </c>
      <c r="O15" s="621">
        <v>32734.376499999998</v>
      </c>
      <c r="P15" s="621"/>
      <c r="Q15" s="621">
        <v>342777.9032</v>
      </c>
      <c r="R15" s="621"/>
      <c r="S15" s="621"/>
      <c r="T15" s="621"/>
      <c r="U15" s="484"/>
    </row>
    <row r="16" spans="1:21">
      <c r="A16" s="728">
        <v>1.3</v>
      </c>
      <c r="B16" s="511" t="s">
        <v>801</v>
      </c>
      <c r="C16" s="736"/>
      <c r="D16" s="736"/>
      <c r="E16" s="736"/>
      <c r="F16" s="736"/>
      <c r="G16" s="736"/>
      <c r="H16" s="736"/>
      <c r="I16" s="736"/>
      <c r="J16" s="736"/>
      <c r="K16" s="736"/>
      <c r="L16" s="736"/>
      <c r="M16" s="736"/>
      <c r="N16" s="736"/>
      <c r="O16" s="736"/>
      <c r="P16" s="736"/>
      <c r="Q16" s="736"/>
      <c r="R16" s="736"/>
      <c r="S16" s="736"/>
      <c r="T16" s="736"/>
      <c r="U16" s="484"/>
    </row>
    <row r="17" spans="1:21" s="482" customFormat="1" ht="25.5">
      <c r="A17" s="729" t="s">
        <v>802</v>
      </c>
      <c r="B17" s="512" t="s">
        <v>803</v>
      </c>
      <c r="C17" s="737">
        <v>87642976.023599997</v>
      </c>
      <c r="D17" s="623">
        <v>71901719.318000004</v>
      </c>
      <c r="E17" s="623"/>
      <c r="F17" s="623"/>
      <c r="G17" s="623">
        <v>7707644.2434999999</v>
      </c>
      <c r="H17" s="623"/>
      <c r="I17" s="623">
        <v>150000</v>
      </c>
      <c r="J17" s="623">
        <v>145390.76999999999</v>
      </c>
      <c r="K17" s="623"/>
      <c r="L17" s="623">
        <v>8033612.4621000001</v>
      </c>
      <c r="M17" s="623">
        <v>209294.35370000001</v>
      </c>
      <c r="N17" s="623">
        <v>314433.65000000002</v>
      </c>
      <c r="O17" s="623">
        <v>104131.5699</v>
      </c>
      <c r="P17" s="623"/>
      <c r="Q17" s="623">
        <v>854247.67130000005</v>
      </c>
      <c r="R17" s="623"/>
      <c r="S17" s="623"/>
      <c r="T17" s="623"/>
      <c r="U17" s="488"/>
    </row>
    <row r="18" spans="1:21" s="482" customFormat="1" ht="25.5">
      <c r="A18" s="730" t="s">
        <v>804</v>
      </c>
      <c r="B18" s="513" t="s">
        <v>805</v>
      </c>
      <c r="C18" s="738">
        <v>82642976.023599997</v>
      </c>
      <c r="D18" s="623">
        <v>66901719.318000004</v>
      </c>
      <c r="E18" s="623"/>
      <c r="F18" s="623"/>
      <c r="G18" s="623">
        <v>7707644.2434999999</v>
      </c>
      <c r="H18" s="623"/>
      <c r="I18" s="623">
        <v>150000</v>
      </c>
      <c r="J18" s="623">
        <v>145390.76999999999</v>
      </c>
      <c r="K18" s="623"/>
      <c r="L18" s="623">
        <v>8033612.4621000001</v>
      </c>
      <c r="M18" s="623">
        <v>209294.35370000001</v>
      </c>
      <c r="N18" s="623">
        <v>314433.65000000002</v>
      </c>
      <c r="O18" s="623">
        <v>104131.5699</v>
      </c>
      <c r="P18" s="623"/>
      <c r="Q18" s="623">
        <v>854247.67130000005</v>
      </c>
      <c r="R18" s="623"/>
      <c r="S18" s="623"/>
      <c r="T18" s="623"/>
      <c r="U18" s="488"/>
    </row>
    <row r="19" spans="1:21" s="482" customFormat="1">
      <c r="A19" s="729" t="s">
        <v>806</v>
      </c>
      <c r="B19" s="514" t="s">
        <v>807</v>
      </c>
      <c r="C19" s="739">
        <v>128013766.976</v>
      </c>
      <c r="D19" s="623">
        <v>88256784.484400004</v>
      </c>
      <c r="E19" s="623"/>
      <c r="F19" s="623"/>
      <c r="G19" s="623">
        <v>3565317.9298999999</v>
      </c>
      <c r="H19" s="623"/>
      <c r="I19" s="623">
        <v>90985.588600000003</v>
      </c>
      <c r="J19" s="623">
        <v>88189.764899999995</v>
      </c>
      <c r="K19" s="623"/>
      <c r="L19" s="623">
        <v>29385648.413699999</v>
      </c>
      <c r="M19" s="623">
        <v>844949.70589999994</v>
      </c>
      <c r="N19" s="623">
        <v>731069.64569999999</v>
      </c>
      <c r="O19" s="623">
        <v>141046.4301</v>
      </c>
      <c r="P19" s="623"/>
      <c r="Q19" s="623">
        <v>833276.33640000003</v>
      </c>
      <c r="R19" s="623"/>
      <c r="S19" s="623"/>
      <c r="T19" s="623"/>
      <c r="U19" s="488"/>
    </row>
    <row r="20" spans="1:21" s="482" customFormat="1">
      <c r="A20" s="730" t="s">
        <v>808</v>
      </c>
      <c r="B20" s="513" t="s">
        <v>809</v>
      </c>
      <c r="C20" s="738">
        <v>126956526.976</v>
      </c>
      <c r="D20" s="623">
        <v>87199544.484400004</v>
      </c>
      <c r="E20" s="623"/>
      <c r="F20" s="623"/>
      <c r="G20" s="623">
        <v>3565317.9298999999</v>
      </c>
      <c r="H20" s="623"/>
      <c r="I20" s="623">
        <v>90985.588600000003</v>
      </c>
      <c r="J20" s="623">
        <v>88189.764899999995</v>
      </c>
      <c r="K20" s="623"/>
      <c r="L20" s="623">
        <v>29385648.413699999</v>
      </c>
      <c r="M20" s="623">
        <v>844949.70589999994</v>
      </c>
      <c r="N20" s="623">
        <v>731069.64569999999</v>
      </c>
      <c r="O20" s="623">
        <v>141046.4301</v>
      </c>
      <c r="P20" s="623"/>
      <c r="Q20" s="623">
        <v>833276.33640000003</v>
      </c>
      <c r="R20" s="623"/>
      <c r="S20" s="623"/>
      <c r="T20" s="623"/>
      <c r="U20" s="488"/>
    </row>
    <row r="21" spans="1:21" s="482" customFormat="1">
      <c r="A21" s="731">
        <v>1.4</v>
      </c>
      <c r="B21" s="555" t="s">
        <v>941</v>
      </c>
      <c r="C21" s="740"/>
      <c r="D21" s="623"/>
      <c r="E21" s="623"/>
      <c r="F21" s="623"/>
      <c r="G21" s="623"/>
      <c r="H21" s="623"/>
      <c r="I21" s="623"/>
      <c r="J21" s="623"/>
      <c r="K21" s="623"/>
      <c r="L21" s="623"/>
      <c r="M21" s="623"/>
      <c r="N21" s="623"/>
      <c r="O21" s="623"/>
      <c r="P21" s="623"/>
      <c r="Q21" s="623"/>
      <c r="R21" s="623"/>
      <c r="S21" s="623"/>
      <c r="T21" s="623"/>
      <c r="U21" s="488"/>
    </row>
    <row r="22" spans="1:21" s="482" customFormat="1">
      <c r="A22" s="731">
        <v>1.5</v>
      </c>
      <c r="B22" s="555" t="s">
        <v>942</v>
      </c>
      <c r="C22" s="740">
        <v>5000000</v>
      </c>
      <c r="D22" s="623">
        <v>5000000</v>
      </c>
      <c r="E22" s="623"/>
      <c r="F22" s="623"/>
      <c r="G22" s="623"/>
      <c r="H22" s="623"/>
      <c r="I22" s="623"/>
      <c r="J22" s="623"/>
      <c r="K22" s="623"/>
      <c r="L22" s="623"/>
      <c r="M22" s="623"/>
      <c r="N22" s="623"/>
      <c r="O22" s="623"/>
      <c r="P22" s="623"/>
      <c r="Q22" s="623"/>
      <c r="R22" s="623"/>
      <c r="S22" s="623"/>
      <c r="T22" s="623"/>
      <c r="U22" s="488"/>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zoomScale="70" zoomScaleNormal="70" workbookViewId="0">
      <selection activeCell="C7" sqref="C7:O33"/>
    </sheetView>
  </sheetViews>
  <sheetFormatPr defaultColWidth="9.140625" defaultRowHeight="12.75"/>
  <cols>
    <col min="1" max="1" width="11.85546875" style="468" bestFit="1" customWidth="1"/>
    <col min="2" max="2" width="93.42578125" style="468" customWidth="1"/>
    <col min="3" max="3" width="14.5703125" style="468" customWidth="1"/>
    <col min="4" max="4" width="14.85546875" style="468" bestFit="1" customWidth="1"/>
    <col min="5" max="5" width="13.85546875" style="468" bestFit="1" customWidth="1"/>
    <col min="6" max="6" width="18" style="519" bestFit="1" customWidth="1"/>
    <col min="7" max="7" width="11.42578125" style="519" bestFit="1" customWidth="1"/>
    <col min="8" max="8" width="11" style="468" bestFit="1" customWidth="1"/>
    <col min="9" max="9" width="15.7109375" style="468" customWidth="1"/>
    <col min="10" max="10" width="14.85546875" style="519" bestFit="1" customWidth="1"/>
    <col min="11" max="11" width="13.85546875" style="519" bestFit="1" customWidth="1"/>
    <col min="12" max="12" width="18" style="519" bestFit="1" customWidth="1"/>
    <col min="13" max="13" width="11.42578125" style="519" bestFit="1" customWidth="1"/>
    <col min="14" max="14" width="11" style="519" bestFit="1" customWidth="1"/>
    <col min="15" max="15" width="18.85546875" style="468" bestFit="1" customWidth="1"/>
    <col min="16" max="16384" width="9.140625" style="468"/>
  </cols>
  <sheetData>
    <row r="1" spans="1:15" ht="13.5">
      <c r="A1" s="467" t="s">
        <v>188</v>
      </c>
      <c r="B1" s="406" t="str">
        <f>Info!C2</f>
        <v>სს "ზირაათ ბანკი საქართველო"</v>
      </c>
      <c r="F1" s="468"/>
      <c r="G1" s="468"/>
      <c r="J1" s="468"/>
      <c r="K1" s="468"/>
      <c r="L1" s="468"/>
      <c r="M1" s="468"/>
      <c r="N1" s="468"/>
    </row>
    <row r="2" spans="1:15">
      <c r="A2" s="469" t="s">
        <v>189</v>
      </c>
      <c r="B2" s="471">
        <f>'1. key ratios'!B2</f>
        <v>44926</v>
      </c>
      <c r="F2" s="468"/>
      <c r="G2" s="468"/>
      <c r="J2" s="468"/>
      <c r="K2" s="468"/>
      <c r="L2" s="468"/>
      <c r="M2" s="468"/>
      <c r="N2" s="468"/>
    </row>
    <row r="3" spans="1:15">
      <c r="A3" s="470" t="s">
        <v>812</v>
      </c>
      <c r="F3" s="468"/>
      <c r="G3" s="468"/>
      <c r="J3" s="468"/>
      <c r="K3" s="468"/>
      <c r="L3" s="468"/>
      <c r="M3" s="468"/>
      <c r="N3" s="468"/>
    </row>
    <row r="4" spans="1:15">
      <c r="F4" s="468"/>
      <c r="G4" s="468"/>
      <c r="J4" s="468"/>
      <c r="K4" s="468"/>
      <c r="L4" s="468"/>
      <c r="M4" s="468"/>
      <c r="N4" s="468"/>
    </row>
    <row r="5" spans="1:15" ht="37.5" customHeight="1">
      <c r="A5" s="844" t="s">
        <v>813</v>
      </c>
      <c r="B5" s="845"/>
      <c r="C5" s="893" t="s">
        <v>814</v>
      </c>
      <c r="D5" s="894"/>
      <c r="E5" s="894"/>
      <c r="F5" s="894"/>
      <c r="G5" s="894"/>
      <c r="H5" s="895"/>
      <c r="I5" s="896" t="s">
        <v>815</v>
      </c>
      <c r="J5" s="897"/>
      <c r="K5" s="897"/>
      <c r="L5" s="897"/>
      <c r="M5" s="897"/>
      <c r="N5" s="898"/>
      <c r="O5" s="899" t="s">
        <v>685</v>
      </c>
    </row>
    <row r="6" spans="1:15" ht="39.6" customHeight="1">
      <c r="A6" s="848"/>
      <c r="B6" s="849"/>
      <c r="C6" s="515"/>
      <c r="D6" s="516" t="s">
        <v>816</v>
      </c>
      <c r="E6" s="516" t="s">
        <v>817</v>
      </c>
      <c r="F6" s="516" t="s">
        <v>818</v>
      </c>
      <c r="G6" s="516" t="s">
        <v>819</v>
      </c>
      <c r="H6" s="516" t="s">
        <v>820</v>
      </c>
      <c r="I6" s="517"/>
      <c r="J6" s="516" t="s">
        <v>816</v>
      </c>
      <c r="K6" s="516" t="s">
        <v>817</v>
      </c>
      <c r="L6" s="516" t="s">
        <v>818</v>
      </c>
      <c r="M6" s="516" t="s">
        <v>819</v>
      </c>
      <c r="N6" s="516" t="s">
        <v>820</v>
      </c>
      <c r="O6" s="900"/>
    </row>
    <row r="7" spans="1:15">
      <c r="A7" s="479">
        <v>1</v>
      </c>
      <c r="B7" s="483" t="s">
        <v>695</v>
      </c>
      <c r="C7" s="625">
        <v>2691973.5616000001</v>
      </c>
      <c r="D7" s="621">
        <v>2655969.4616</v>
      </c>
      <c r="E7" s="621"/>
      <c r="F7" s="626">
        <v>36004.1</v>
      </c>
      <c r="G7" s="626"/>
      <c r="H7" s="621"/>
      <c r="I7" s="621">
        <v>63920.634099999996</v>
      </c>
      <c r="J7" s="626">
        <v>53119.4041</v>
      </c>
      <c r="K7" s="626"/>
      <c r="L7" s="626">
        <v>10801.23</v>
      </c>
      <c r="M7" s="626"/>
      <c r="N7" s="626"/>
      <c r="O7" s="479"/>
    </row>
    <row r="8" spans="1:15">
      <c r="A8" s="479">
        <v>2</v>
      </c>
      <c r="B8" s="483" t="s">
        <v>696</v>
      </c>
      <c r="C8" s="625">
        <v>1028653.9729000001</v>
      </c>
      <c r="D8" s="621">
        <v>1028653.9729000001</v>
      </c>
      <c r="E8" s="621"/>
      <c r="F8" s="626"/>
      <c r="G8" s="626"/>
      <c r="H8" s="621"/>
      <c r="I8" s="621">
        <v>20573.1175</v>
      </c>
      <c r="J8" s="626">
        <v>20573.1175</v>
      </c>
      <c r="K8" s="626"/>
      <c r="L8" s="626"/>
      <c r="M8" s="626"/>
      <c r="N8" s="626"/>
      <c r="O8" s="479"/>
    </row>
    <row r="9" spans="1:15">
      <c r="A9" s="479">
        <v>3</v>
      </c>
      <c r="B9" s="483" t="s">
        <v>697</v>
      </c>
      <c r="C9" s="625">
        <v>0</v>
      </c>
      <c r="D9" s="621"/>
      <c r="E9" s="621"/>
      <c r="F9" s="627"/>
      <c r="G9" s="627"/>
      <c r="H9" s="621"/>
      <c r="I9" s="621">
        <v>0</v>
      </c>
      <c r="J9" s="627"/>
      <c r="K9" s="627"/>
      <c r="L9" s="627"/>
      <c r="M9" s="627"/>
      <c r="N9" s="627"/>
      <c r="O9" s="479"/>
    </row>
    <row r="10" spans="1:15">
      <c r="A10" s="479">
        <v>4</v>
      </c>
      <c r="B10" s="483" t="s">
        <v>698</v>
      </c>
      <c r="C10" s="625">
        <v>6663838.0055</v>
      </c>
      <c r="D10" s="621">
        <v>6663838.0055</v>
      </c>
      <c r="E10" s="621"/>
      <c r="F10" s="627"/>
      <c r="G10" s="627"/>
      <c r="H10" s="621"/>
      <c r="I10" s="621">
        <v>133276.7444</v>
      </c>
      <c r="J10" s="627">
        <v>133276.7444</v>
      </c>
      <c r="K10" s="627"/>
      <c r="L10" s="627"/>
      <c r="M10" s="627"/>
      <c r="N10" s="627"/>
      <c r="O10" s="479"/>
    </row>
    <row r="11" spans="1:15">
      <c r="A11" s="479">
        <v>5</v>
      </c>
      <c r="B11" s="483" t="s">
        <v>699</v>
      </c>
      <c r="C11" s="625">
        <v>3364872.5803</v>
      </c>
      <c r="D11" s="621">
        <v>1566366.42</v>
      </c>
      <c r="E11" s="621">
        <v>1220424.96</v>
      </c>
      <c r="F11" s="627">
        <v>578081.20030000003</v>
      </c>
      <c r="G11" s="627"/>
      <c r="H11" s="621"/>
      <c r="I11" s="621">
        <v>326794.18740000005</v>
      </c>
      <c r="J11" s="627">
        <v>31327.33</v>
      </c>
      <c r="K11" s="627">
        <v>122042.5</v>
      </c>
      <c r="L11" s="627">
        <v>173424.35740000001</v>
      </c>
      <c r="M11" s="627"/>
      <c r="N11" s="627"/>
      <c r="O11" s="479"/>
    </row>
    <row r="12" spans="1:15">
      <c r="A12" s="479">
        <v>6</v>
      </c>
      <c r="B12" s="483" t="s">
        <v>700</v>
      </c>
      <c r="C12" s="625">
        <v>7282633.2108000005</v>
      </c>
      <c r="D12" s="621">
        <v>7064008.9868000001</v>
      </c>
      <c r="E12" s="621"/>
      <c r="F12" s="627"/>
      <c r="G12" s="627">
        <v>218624.22399999999</v>
      </c>
      <c r="H12" s="621"/>
      <c r="I12" s="621">
        <v>250592.32149999999</v>
      </c>
      <c r="J12" s="627">
        <v>141280.15549999999</v>
      </c>
      <c r="K12" s="627"/>
      <c r="L12" s="627"/>
      <c r="M12" s="627">
        <v>109312.166</v>
      </c>
      <c r="N12" s="627"/>
      <c r="O12" s="479"/>
    </row>
    <row r="13" spans="1:15">
      <c r="A13" s="479">
        <v>7</v>
      </c>
      <c r="B13" s="483" t="s">
        <v>701</v>
      </c>
      <c r="C13" s="625">
        <v>8698508.8375000004</v>
      </c>
      <c r="D13" s="621">
        <v>8698508.8375000004</v>
      </c>
      <c r="E13" s="621"/>
      <c r="F13" s="627"/>
      <c r="G13" s="627"/>
      <c r="H13" s="621"/>
      <c r="I13" s="621">
        <v>173970.21109999999</v>
      </c>
      <c r="J13" s="627">
        <v>173970.21109999999</v>
      </c>
      <c r="K13" s="627"/>
      <c r="L13" s="627"/>
      <c r="M13" s="627"/>
      <c r="N13" s="627"/>
      <c r="O13" s="479"/>
    </row>
    <row r="14" spans="1:15">
      <c r="A14" s="479">
        <v>8</v>
      </c>
      <c r="B14" s="483" t="s">
        <v>702</v>
      </c>
      <c r="C14" s="625">
        <v>4155261.8615000006</v>
      </c>
      <c r="D14" s="621">
        <v>1319481.5503</v>
      </c>
      <c r="E14" s="621">
        <v>2308499.12</v>
      </c>
      <c r="F14" s="627">
        <v>527281.1912</v>
      </c>
      <c r="G14" s="627"/>
      <c r="H14" s="621"/>
      <c r="I14" s="621">
        <v>415423.93640000001</v>
      </c>
      <c r="J14" s="627">
        <v>26389.6469</v>
      </c>
      <c r="K14" s="627">
        <v>230849.92000000001</v>
      </c>
      <c r="L14" s="627">
        <v>158184.3695</v>
      </c>
      <c r="M14" s="627"/>
      <c r="N14" s="627"/>
      <c r="O14" s="479"/>
    </row>
    <row r="15" spans="1:15">
      <c r="A15" s="479">
        <v>9</v>
      </c>
      <c r="B15" s="483" t="s">
        <v>703</v>
      </c>
      <c r="C15" s="625">
        <v>2073997.8551</v>
      </c>
      <c r="D15" s="621">
        <v>2073997.8551</v>
      </c>
      <c r="E15" s="621"/>
      <c r="F15" s="627"/>
      <c r="G15" s="627"/>
      <c r="H15" s="621"/>
      <c r="I15" s="621">
        <v>41479.951300000001</v>
      </c>
      <c r="J15" s="627">
        <v>41479.951300000001</v>
      </c>
      <c r="K15" s="627"/>
      <c r="L15" s="627"/>
      <c r="M15" s="627"/>
      <c r="N15" s="627"/>
      <c r="O15" s="479"/>
    </row>
    <row r="16" spans="1:15">
      <c r="A16" s="479">
        <v>10</v>
      </c>
      <c r="B16" s="483" t="s">
        <v>704</v>
      </c>
      <c r="C16" s="625">
        <v>896665.36320000002</v>
      </c>
      <c r="D16" s="621">
        <v>806331.47770000005</v>
      </c>
      <c r="E16" s="621"/>
      <c r="F16" s="627"/>
      <c r="G16" s="627">
        <v>90333.885500000004</v>
      </c>
      <c r="H16" s="621"/>
      <c r="I16" s="621">
        <v>61293.594400000002</v>
      </c>
      <c r="J16" s="627">
        <v>16126.638199999999</v>
      </c>
      <c r="K16" s="627"/>
      <c r="L16" s="627"/>
      <c r="M16" s="627">
        <v>45166.956200000001</v>
      </c>
      <c r="N16" s="627"/>
      <c r="O16" s="479"/>
    </row>
    <row r="17" spans="1:15">
      <c r="A17" s="479">
        <v>11</v>
      </c>
      <c r="B17" s="483" t="s">
        <v>705</v>
      </c>
      <c r="C17" s="625">
        <v>10150684.0481</v>
      </c>
      <c r="D17" s="621">
        <v>10150684.0481</v>
      </c>
      <c r="E17" s="621"/>
      <c r="F17" s="627"/>
      <c r="G17" s="627"/>
      <c r="H17" s="621"/>
      <c r="I17" s="621">
        <v>203013.67920000001</v>
      </c>
      <c r="J17" s="627">
        <v>203013.67920000001</v>
      </c>
      <c r="K17" s="627"/>
      <c r="L17" s="627"/>
      <c r="M17" s="627"/>
      <c r="N17" s="627"/>
      <c r="O17" s="479"/>
    </row>
    <row r="18" spans="1:15">
      <c r="A18" s="479">
        <v>12</v>
      </c>
      <c r="B18" s="483" t="s">
        <v>706</v>
      </c>
      <c r="C18" s="625">
        <v>26800420.700499997</v>
      </c>
      <c r="D18" s="621">
        <v>21245882.963399999</v>
      </c>
      <c r="E18" s="621">
        <v>4102163.5435000001</v>
      </c>
      <c r="F18" s="627">
        <v>1452374.1936000001</v>
      </c>
      <c r="G18" s="627"/>
      <c r="H18" s="621"/>
      <c r="I18" s="621">
        <v>1270846.3491</v>
      </c>
      <c r="J18" s="627">
        <v>424917.73959999997</v>
      </c>
      <c r="K18" s="627">
        <v>410216.35129999998</v>
      </c>
      <c r="L18" s="627">
        <v>435712.25819999998</v>
      </c>
      <c r="M18" s="627"/>
      <c r="N18" s="627"/>
      <c r="O18" s="479"/>
    </row>
    <row r="19" spans="1:15">
      <c r="A19" s="479">
        <v>13</v>
      </c>
      <c r="B19" s="483" t="s">
        <v>707</v>
      </c>
      <c r="C19" s="625">
        <v>8507122.1918000001</v>
      </c>
      <c r="D19" s="621">
        <v>8507122.1918000001</v>
      </c>
      <c r="E19" s="621"/>
      <c r="F19" s="627"/>
      <c r="G19" s="627"/>
      <c r="H19" s="621"/>
      <c r="I19" s="621">
        <v>170142.47630000001</v>
      </c>
      <c r="J19" s="627">
        <v>170142.47630000001</v>
      </c>
      <c r="K19" s="627"/>
      <c r="L19" s="627"/>
      <c r="M19" s="627"/>
      <c r="N19" s="627"/>
      <c r="O19" s="479"/>
    </row>
    <row r="20" spans="1:15">
      <c r="A20" s="479">
        <v>14</v>
      </c>
      <c r="B20" s="483" t="s">
        <v>708</v>
      </c>
      <c r="C20" s="625">
        <v>4723042.5868999995</v>
      </c>
      <c r="D20" s="621">
        <v>268742.70689999999</v>
      </c>
      <c r="E20" s="621"/>
      <c r="F20" s="627">
        <v>4454299.88</v>
      </c>
      <c r="G20" s="627"/>
      <c r="H20" s="621"/>
      <c r="I20" s="621">
        <v>1341664.831</v>
      </c>
      <c r="J20" s="627">
        <v>5374.8710000000001</v>
      </c>
      <c r="K20" s="627"/>
      <c r="L20" s="627">
        <v>1336289.96</v>
      </c>
      <c r="M20" s="627"/>
      <c r="N20" s="627"/>
      <c r="O20" s="479"/>
    </row>
    <row r="21" spans="1:15">
      <c r="A21" s="479">
        <v>15</v>
      </c>
      <c r="B21" s="483" t="s">
        <v>709</v>
      </c>
      <c r="C21" s="625">
        <v>26377.13</v>
      </c>
      <c r="D21" s="621">
        <v>4353.07</v>
      </c>
      <c r="E21" s="621"/>
      <c r="F21" s="627">
        <v>22024.06</v>
      </c>
      <c r="G21" s="627"/>
      <c r="H21" s="621"/>
      <c r="I21" s="621">
        <v>6694.2800000000007</v>
      </c>
      <c r="J21" s="627">
        <v>87.06</v>
      </c>
      <c r="K21" s="627"/>
      <c r="L21" s="627">
        <v>6607.22</v>
      </c>
      <c r="M21" s="627"/>
      <c r="N21" s="627"/>
      <c r="O21" s="479"/>
    </row>
    <row r="22" spans="1:15">
      <c r="A22" s="479">
        <v>16</v>
      </c>
      <c r="B22" s="483" t="s">
        <v>710</v>
      </c>
      <c r="C22" s="625">
        <v>0</v>
      </c>
      <c r="D22" s="621"/>
      <c r="E22" s="621"/>
      <c r="F22" s="627"/>
      <c r="G22" s="627"/>
      <c r="H22" s="621"/>
      <c r="I22" s="621">
        <v>0</v>
      </c>
      <c r="J22" s="627"/>
      <c r="K22" s="627"/>
      <c r="L22" s="627"/>
      <c r="M22" s="627"/>
      <c r="N22" s="627"/>
      <c r="O22" s="479"/>
    </row>
    <row r="23" spans="1:15">
      <c r="A23" s="479">
        <v>17</v>
      </c>
      <c r="B23" s="483" t="s">
        <v>711</v>
      </c>
      <c r="C23" s="625">
        <v>2048022.3628</v>
      </c>
      <c r="D23" s="621">
        <v>2048022.3628</v>
      </c>
      <c r="E23" s="621"/>
      <c r="F23" s="627"/>
      <c r="G23" s="627"/>
      <c r="H23" s="621"/>
      <c r="I23" s="621">
        <v>40960.426299999999</v>
      </c>
      <c r="J23" s="627">
        <v>40960.426299999999</v>
      </c>
      <c r="K23" s="627"/>
      <c r="L23" s="627"/>
      <c r="M23" s="627"/>
      <c r="N23" s="627"/>
      <c r="O23" s="479"/>
    </row>
    <row r="24" spans="1:15">
      <c r="A24" s="479">
        <v>18</v>
      </c>
      <c r="B24" s="483" t="s">
        <v>712</v>
      </c>
      <c r="C24" s="625">
        <v>15364.98</v>
      </c>
      <c r="D24" s="621">
        <v>15364.98</v>
      </c>
      <c r="E24" s="621"/>
      <c r="F24" s="627"/>
      <c r="G24" s="627"/>
      <c r="H24" s="621"/>
      <c r="I24" s="621">
        <v>307.3</v>
      </c>
      <c r="J24" s="627">
        <v>307.3</v>
      </c>
      <c r="K24" s="627"/>
      <c r="L24" s="627"/>
      <c r="M24" s="627"/>
      <c r="N24" s="627"/>
      <c r="O24" s="479"/>
    </row>
    <row r="25" spans="1:15">
      <c r="A25" s="479">
        <v>19</v>
      </c>
      <c r="B25" s="483" t="s">
        <v>713</v>
      </c>
      <c r="C25" s="625">
        <v>0</v>
      </c>
      <c r="D25" s="621"/>
      <c r="E25" s="621"/>
      <c r="F25" s="627"/>
      <c r="G25" s="627"/>
      <c r="H25" s="621"/>
      <c r="I25" s="621">
        <v>0</v>
      </c>
      <c r="J25" s="627"/>
      <c r="K25" s="627"/>
      <c r="L25" s="627"/>
      <c r="M25" s="627"/>
      <c r="N25" s="627"/>
      <c r="O25" s="479"/>
    </row>
    <row r="26" spans="1:15">
      <c r="A26" s="479">
        <v>20</v>
      </c>
      <c r="B26" s="483" t="s">
        <v>714</v>
      </c>
      <c r="C26" s="625">
        <v>89154.600600000005</v>
      </c>
      <c r="D26" s="621">
        <v>89154.600600000005</v>
      </c>
      <c r="E26" s="621"/>
      <c r="F26" s="627"/>
      <c r="G26" s="627"/>
      <c r="H26" s="621"/>
      <c r="I26" s="621">
        <v>1783.0994000000001</v>
      </c>
      <c r="J26" s="627">
        <v>1783.0994000000001</v>
      </c>
      <c r="K26" s="627"/>
      <c r="L26" s="627"/>
      <c r="M26" s="627"/>
      <c r="N26" s="627"/>
      <c r="O26" s="479"/>
    </row>
    <row r="27" spans="1:15">
      <c r="A27" s="479">
        <v>21</v>
      </c>
      <c r="B27" s="483" t="s">
        <v>715</v>
      </c>
      <c r="C27" s="625">
        <v>10352.846600000001</v>
      </c>
      <c r="D27" s="621">
        <v>2878.3865999999998</v>
      </c>
      <c r="E27" s="621"/>
      <c r="F27" s="627"/>
      <c r="G27" s="627">
        <v>7474.46</v>
      </c>
      <c r="H27" s="621"/>
      <c r="I27" s="621">
        <v>3794.8096</v>
      </c>
      <c r="J27" s="627">
        <v>57.579599999999999</v>
      </c>
      <c r="K27" s="627"/>
      <c r="L27" s="627"/>
      <c r="M27" s="627">
        <v>3737.23</v>
      </c>
      <c r="N27" s="627"/>
      <c r="O27" s="479"/>
    </row>
    <row r="28" spans="1:15">
      <c r="A28" s="479">
        <v>22</v>
      </c>
      <c r="B28" s="483" t="s">
        <v>716</v>
      </c>
      <c r="C28" s="625">
        <v>0</v>
      </c>
      <c r="D28" s="621"/>
      <c r="E28" s="621"/>
      <c r="F28" s="627"/>
      <c r="G28" s="627"/>
      <c r="H28" s="621"/>
      <c r="I28" s="621">
        <v>0</v>
      </c>
      <c r="J28" s="627"/>
      <c r="K28" s="627"/>
      <c r="L28" s="627"/>
      <c r="M28" s="627"/>
      <c r="N28" s="627"/>
      <c r="O28" s="479"/>
    </row>
    <row r="29" spans="1:15">
      <c r="A29" s="479">
        <v>23</v>
      </c>
      <c r="B29" s="483" t="s">
        <v>717</v>
      </c>
      <c r="C29" s="625">
        <v>7639612.4389000004</v>
      </c>
      <c r="D29" s="621">
        <v>7424314.4111000001</v>
      </c>
      <c r="E29" s="621">
        <v>21180.82</v>
      </c>
      <c r="F29" s="627">
        <v>192069.1778</v>
      </c>
      <c r="G29" s="627"/>
      <c r="H29" s="621">
        <v>2048.0300000000002</v>
      </c>
      <c r="I29" s="621">
        <v>210273.18369999999</v>
      </c>
      <c r="J29" s="627">
        <v>148486.30350000001</v>
      </c>
      <c r="K29" s="627">
        <v>2118.08</v>
      </c>
      <c r="L29" s="627">
        <v>57620.770199999999</v>
      </c>
      <c r="M29" s="627"/>
      <c r="N29" s="627">
        <v>2048.0300000000002</v>
      </c>
      <c r="O29" s="479"/>
    </row>
    <row r="30" spans="1:15">
      <c r="A30" s="479">
        <v>24</v>
      </c>
      <c r="B30" s="483" t="s">
        <v>718</v>
      </c>
      <c r="C30" s="625">
        <v>10065.36</v>
      </c>
      <c r="D30" s="621">
        <v>10065.36</v>
      </c>
      <c r="E30" s="621"/>
      <c r="F30" s="627"/>
      <c r="G30" s="627"/>
      <c r="H30" s="621"/>
      <c r="I30" s="621">
        <v>201.31</v>
      </c>
      <c r="J30" s="627">
        <v>201.31</v>
      </c>
      <c r="K30" s="627"/>
      <c r="L30" s="627"/>
      <c r="M30" s="627"/>
      <c r="N30" s="627"/>
      <c r="O30" s="479"/>
    </row>
    <row r="31" spans="1:15">
      <c r="A31" s="479">
        <v>25</v>
      </c>
      <c r="B31" s="483" t="s">
        <v>719</v>
      </c>
      <c r="C31" s="625">
        <v>1822124.5928000002</v>
      </c>
      <c r="D31" s="621">
        <v>1311702.7031</v>
      </c>
      <c r="E31" s="621">
        <v>55375.8</v>
      </c>
      <c r="F31" s="627">
        <v>241152.6624</v>
      </c>
      <c r="G31" s="627">
        <v>213893.42730000001</v>
      </c>
      <c r="H31" s="621"/>
      <c r="I31" s="621">
        <v>211064.1893</v>
      </c>
      <c r="J31" s="627">
        <v>26234.0753</v>
      </c>
      <c r="K31" s="627">
        <v>5537.58</v>
      </c>
      <c r="L31" s="627">
        <v>72345.806800000006</v>
      </c>
      <c r="M31" s="627">
        <v>106946.72719999999</v>
      </c>
      <c r="N31" s="627"/>
      <c r="O31" s="479"/>
    </row>
    <row r="32" spans="1:15">
      <c r="A32" s="479">
        <v>26</v>
      </c>
      <c r="B32" s="483" t="s">
        <v>821</v>
      </c>
      <c r="C32" s="483">
        <v>0</v>
      </c>
      <c r="D32" s="479"/>
      <c r="E32" s="479"/>
      <c r="F32" s="477"/>
      <c r="G32" s="477"/>
      <c r="H32" s="479"/>
      <c r="I32" s="479">
        <v>0</v>
      </c>
      <c r="J32" s="477"/>
      <c r="K32" s="477"/>
      <c r="L32" s="477"/>
      <c r="M32" s="477"/>
      <c r="N32" s="477"/>
      <c r="O32" s="479"/>
    </row>
    <row r="33" spans="1:15">
      <c r="A33" s="479">
        <v>27</v>
      </c>
      <c r="B33" s="518" t="s">
        <v>68</v>
      </c>
      <c r="C33" s="636">
        <v>98698749.087399989</v>
      </c>
      <c r="D33" s="636">
        <v>82955444.351799995</v>
      </c>
      <c r="E33" s="636">
        <v>7707644.2435000008</v>
      </c>
      <c r="F33" s="636">
        <v>7503286.4652999993</v>
      </c>
      <c r="G33" s="636">
        <v>530325.99680000008</v>
      </c>
      <c r="H33" s="636">
        <v>2048.0300000000002</v>
      </c>
      <c r="I33" s="636">
        <v>4948070.6320000002</v>
      </c>
      <c r="J33" s="636">
        <v>1659109.1192000001</v>
      </c>
      <c r="K33" s="636">
        <v>770764.43129999994</v>
      </c>
      <c r="L33" s="636">
        <v>2250985.9720999999</v>
      </c>
      <c r="M33" s="636">
        <v>265163.07939999999</v>
      </c>
      <c r="N33" s="636">
        <v>2048.0300000000002</v>
      </c>
      <c r="O33" s="479">
        <v>0</v>
      </c>
    </row>
    <row r="34" spans="1:15">
      <c r="A34" s="484"/>
      <c r="B34" s="484"/>
      <c r="C34" s="484"/>
      <c r="D34" s="484"/>
      <c r="E34" s="484"/>
      <c r="H34" s="484"/>
      <c r="I34" s="484"/>
      <c r="O34" s="484"/>
    </row>
    <row r="35" spans="1:15">
      <c r="A35" s="484"/>
      <c r="B35" s="486"/>
      <c r="C35" s="486"/>
      <c r="D35" s="484"/>
      <c r="E35" s="484"/>
      <c r="H35" s="484"/>
      <c r="I35" s="484"/>
      <c r="O35" s="484"/>
    </row>
    <row r="36" spans="1:15">
      <c r="A36" s="484"/>
      <c r="B36" s="484"/>
      <c r="C36" s="484"/>
      <c r="D36" s="484"/>
      <c r="E36" s="484"/>
      <c r="H36" s="484"/>
      <c r="I36" s="484"/>
      <c r="O36" s="484"/>
    </row>
    <row r="37" spans="1:15">
      <c r="A37" s="484"/>
      <c r="B37" s="484"/>
      <c r="C37" s="484"/>
      <c r="D37" s="484"/>
      <c r="E37" s="484"/>
      <c r="H37" s="484"/>
      <c r="I37" s="484"/>
      <c r="O37" s="484"/>
    </row>
    <row r="38" spans="1:15">
      <c r="A38" s="484"/>
      <c r="B38" s="484"/>
      <c r="C38" s="484"/>
      <c r="D38" s="484"/>
      <c r="E38" s="484"/>
      <c r="H38" s="484"/>
      <c r="I38" s="484"/>
      <c r="O38" s="484"/>
    </row>
    <row r="39" spans="1:15">
      <c r="A39" s="484"/>
      <c r="B39" s="484"/>
      <c r="C39" s="484"/>
      <c r="D39" s="484"/>
      <c r="E39" s="484"/>
      <c r="H39" s="484"/>
      <c r="I39" s="484"/>
      <c r="O39" s="484"/>
    </row>
    <row r="40" spans="1:15">
      <c r="A40" s="484"/>
      <c r="B40" s="484"/>
      <c r="C40" s="484"/>
      <c r="D40" s="484"/>
      <c r="E40" s="484"/>
      <c r="H40" s="484"/>
      <c r="I40" s="484"/>
      <c r="O40" s="484"/>
    </row>
    <row r="41" spans="1:15">
      <c r="A41" s="487"/>
      <c r="B41" s="487"/>
      <c r="C41" s="487"/>
      <c r="D41" s="484"/>
      <c r="E41" s="484"/>
      <c r="H41" s="484"/>
      <c r="I41" s="484"/>
      <c r="O41" s="484"/>
    </row>
    <row r="42" spans="1:15">
      <c r="A42" s="487"/>
      <c r="B42" s="487"/>
      <c r="C42" s="487"/>
      <c r="D42" s="484"/>
      <c r="E42" s="484"/>
      <c r="H42" s="484"/>
      <c r="I42" s="484"/>
      <c r="O42" s="484"/>
    </row>
    <row r="43" spans="1:15">
      <c r="A43" s="484"/>
      <c r="B43" s="488"/>
      <c r="C43" s="488"/>
      <c r="D43" s="484"/>
      <c r="E43" s="484"/>
      <c r="H43" s="484"/>
      <c r="I43" s="484"/>
      <c r="O43" s="484"/>
    </row>
    <row r="44" spans="1:15">
      <c r="A44" s="484"/>
      <c r="B44" s="488"/>
      <c r="C44" s="488"/>
      <c r="D44" s="484"/>
      <c r="E44" s="484"/>
      <c r="H44" s="484"/>
      <c r="I44" s="484"/>
      <c r="O44" s="484"/>
    </row>
    <row r="45" spans="1:15">
      <c r="A45" s="484"/>
      <c r="B45" s="488"/>
      <c r="C45" s="488"/>
      <c r="D45" s="484"/>
      <c r="E45" s="484"/>
      <c r="H45" s="484"/>
      <c r="I45" s="484"/>
      <c r="O45" s="484"/>
    </row>
    <row r="46" spans="1:15">
      <c r="A46" s="484"/>
      <c r="B46" s="484"/>
      <c r="C46" s="484"/>
      <c r="D46" s="484"/>
      <c r="E46" s="484"/>
      <c r="H46" s="484"/>
      <c r="I46" s="484"/>
      <c r="O46" s="484"/>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tabSelected="1" zoomScale="85" zoomScaleNormal="85" workbookViewId="0">
      <selection activeCell="C6" sqref="C6:K11"/>
    </sheetView>
  </sheetViews>
  <sheetFormatPr defaultColWidth="8.7109375" defaultRowHeight="12"/>
  <cols>
    <col min="1" max="1" width="11.85546875" style="520" bestFit="1" customWidth="1"/>
    <col min="2" max="2" width="80.140625" style="520" customWidth="1"/>
    <col min="3" max="11" width="28.28515625" style="520" customWidth="1"/>
    <col min="12" max="16384" width="8.7109375" style="520"/>
  </cols>
  <sheetData>
    <row r="1" spans="1:11" s="468" customFormat="1" ht="13.5">
      <c r="A1" s="776" t="s">
        <v>188</v>
      </c>
      <c r="B1" s="682" t="str">
        <f>Info!C2</f>
        <v>სს "ზირაათ ბანკი საქართველო"</v>
      </c>
    </row>
    <row r="2" spans="1:11" s="468" customFormat="1" ht="12.75">
      <c r="A2" s="777" t="s">
        <v>189</v>
      </c>
      <c r="B2" s="775">
        <f>'1. key ratios'!B2</f>
        <v>44926</v>
      </c>
    </row>
    <row r="3" spans="1:11" s="468" customFormat="1" ht="12.75">
      <c r="A3" s="470" t="s">
        <v>822</v>
      </c>
    </row>
    <row r="4" spans="1:11">
      <c r="C4" s="521" t="s">
        <v>672</v>
      </c>
      <c r="D4" s="521" t="s">
        <v>673</v>
      </c>
      <c r="E4" s="521" t="s">
        <v>674</v>
      </c>
      <c r="F4" s="521" t="s">
        <v>675</v>
      </c>
      <c r="G4" s="521" t="s">
        <v>676</v>
      </c>
      <c r="H4" s="521" t="s">
        <v>677</v>
      </c>
      <c r="I4" s="521" t="s">
        <v>678</v>
      </c>
      <c r="J4" s="521" t="s">
        <v>679</v>
      </c>
      <c r="K4" s="521" t="s">
        <v>680</v>
      </c>
    </row>
    <row r="5" spans="1:11" ht="104.1" customHeight="1">
      <c r="A5" s="901" t="s">
        <v>823</v>
      </c>
      <c r="B5" s="902"/>
      <c r="C5" s="472" t="s">
        <v>824</v>
      </c>
      <c r="D5" s="472" t="s">
        <v>810</v>
      </c>
      <c r="E5" s="472" t="s">
        <v>811</v>
      </c>
      <c r="F5" s="472" t="s">
        <v>825</v>
      </c>
      <c r="G5" s="472" t="s">
        <v>826</v>
      </c>
      <c r="H5" s="472" t="s">
        <v>827</v>
      </c>
      <c r="I5" s="472" t="s">
        <v>828</v>
      </c>
      <c r="J5" s="472" t="s">
        <v>829</v>
      </c>
      <c r="K5" s="472" t="s">
        <v>830</v>
      </c>
    </row>
    <row r="6" spans="1:11" ht="12.75">
      <c r="A6" s="479">
        <v>1</v>
      </c>
      <c r="B6" s="479" t="s">
        <v>831</v>
      </c>
      <c r="C6" s="634">
        <v>533257.32860000001</v>
      </c>
      <c r="D6" s="634"/>
      <c r="E6" s="634">
        <v>5000000</v>
      </c>
      <c r="F6" s="634"/>
      <c r="G6" s="634">
        <v>82642976.023599997</v>
      </c>
      <c r="H6" s="634"/>
      <c r="I6" s="634"/>
      <c r="J6" s="634">
        <v>8959854.2791000009</v>
      </c>
      <c r="K6" s="634">
        <v>1562661.4561000001</v>
      </c>
    </row>
    <row r="7" spans="1:11" ht="12.75">
      <c r="A7" s="479">
        <v>2</v>
      </c>
      <c r="B7" s="480" t="s">
        <v>832</v>
      </c>
      <c r="C7" s="634"/>
      <c r="D7" s="634"/>
      <c r="E7" s="634"/>
      <c r="F7" s="634"/>
      <c r="G7" s="634"/>
      <c r="H7" s="634"/>
      <c r="I7" s="634"/>
      <c r="J7" s="634"/>
      <c r="K7" s="634"/>
    </row>
    <row r="8" spans="1:11" ht="12.75">
      <c r="A8" s="479">
        <v>3</v>
      </c>
      <c r="B8" s="480" t="s">
        <v>782</v>
      </c>
      <c r="C8" s="634">
        <v>1540797.68</v>
      </c>
      <c r="D8" s="634"/>
      <c r="E8" s="634">
        <v>23454879.548700001</v>
      </c>
      <c r="F8" s="634"/>
      <c r="G8" s="634">
        <v>13774639.588199999</v>
      </c>
      <c r="H8" s="634"/>
      <c r="I8" s="634"/>
      <c r="J8" s="634">
        <v>1126570.1268</v>
      </c>
      <c r="K8" s="634">
        <v>254200.55600000001</v>
      </c>
    </row>
    <row r="9" spans="1:11" ht="12.75">
      <c r="A9" s="479">
        <v>4</v>
      </c>
      <c r="B9" s="508" t="s">
        <v>833</v>
      </c>
      <c r="C9" s="634"/>
      <c r="D9" s="634"/>
      <c r="E9" s="634"/>
      <c r="F9" s="634"/>
      <c r="G9" s="634">
        <v>8033612.4621000001</v>
      </c>
      <c r="H9" s="634"/>
      <c r="I9" s="634"/>
      <c r="J9" s="634">
        <v>2048.0300000000002</v>
      </c>
      <c r="K9" s="634"/>
    </row>
    <row r="10" spans="1:11" ht="12.75">
      <c r="A10" s="479">
        <v>5</v>
      </c>
      <c r="B10" s="522" t="s">
        <v>834</v>
      </c>
      <c r="C10" s="634"/>
      <c r="D10" s="634"/>
      <c r="E10" s="634"/>
      <c r="F10" s="634"/>
      <c r="G10" s="634"/>
      <c r="H10" s="634"/>
      <c r="I10" s="634"/>
      <c r="J10" s="634"/>
      <c r="K10" s="634"/>
    </row>
    <row r="11" spans="1:11" ht="12.75">
      <c r="A11" s="479">
        <v>6</v>
      </c>
      <c r="B11" s="522" t="s">
        <v>835</v>
      </c>
      <c r="C11" s="634"/>
      <c r="D11" s="634"/>
      <c r="E11" s="634"/>
      <c r="F11" s="634"/>
      <c r="G11" s="634"/>
      <c r="H11" s="634"/>
      <c r="I11" s="634"/>
      <c r="J11" s="634"/>
      <c r="K11" s="634"/>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36"/>
  <sheetViews>
    <sheetView topLeftCell="A175" zoomScaleNormal="100" workbookViewId="0">
      <selection activeCell="C196" sqref="C196"/>
    </sheetView>
  </sheetViews>
  <sheetFormatPr defaultColWidth="43.5703125" defaultRowHeight="11.25"/>
  <cols>
    <col min="1" max="1" width="8" style="223" customWidth="1"/>
    <col min="2" max="2" width="66.140625" style="224" customWidth="1"/>
    <col min="3" max="3" width="131.42578125" style="225" customWidth="1"/>
    <col min="4" max="5" width="10.28515625" style="216" customWidth="1"/>
    <col min="6" max="16384" width="43.5703125" style="216"/>
  </cols>
  <sheetData>
    <row r="1" spans="1:3" ht="12.75" thickTop="1" thickBot="1">
      <c r="A1" s="959" t="s">
        <v>326</v>
      </c>
      <c r="B1" s="960"/>
      <c r="C1" s="961"/>
    </row>
    <row r="2" spans="1:3" ht="26.25" customHeight="1">
      <c r="A2" s="523"/>
      <c r="B2" s="907" t="s">
        <v>327</v>
      </c>
      <c r="C2" s="907"/>
    </row>
    <row r="3" spans="1:3" s="221" customFormat="1" ht="11.25" customHeight="1">
      <c r="A3" s="220"/>
      <c r="B3" s="907" t="s">
        <v>419</v>
      </c>
      <c r="C3" s="907"/>
    </row>
    <row r="4" spans="1:3" ht="12" customHeight="1" thickBot="1">
      <c r="A4" s="942" t="s">
        <v>423</v>
      </c>
      <c r="B4" s="943"/>
      <c r="C4" s="944"/>
    </row>
    <row r="5" spans="1:3" ht="12" thickTop="1">
      <c r="A5" s="217"/>
      <c r="B5" s="945" t="s">
        <v>328</v>
      </c>
      <c r="C5" s="946"/>
    </row>
    <row r="6" spans="1:3">
      <c r="A6" s="523"/>
      <c r="B6" s="912" t="s">
        <v>420</v>
      </c>
      <c r="C6" s="913"/>
    </row>
    <row r="7" spans="1:3">
      <c r="A7" s="523"/>
      <c r="B7" s="912" t="s">
        <v>329</v>
      </c>
      <c r="C7" s="913"/>
    </row>
    <row r="8" spans="1:3">
      <c r="A8" s="523"/>
      <c r="B8" s="912" t="s">
        <v>421</v>
      </c>
      <c r="C8" s="913"/>
    </row>
    <row r="9" spans="1:3">
      <c r="A9" s="523"/>
      <c r="B9" s="957" t="s">
        <v>422</v>
      </c>
      <c r="C9" s="958"/>
    </row>
    <row r="10" spans="1:3">
      <c r="A10" s="523"/>
      <c r="B10" s="947" t="s">
        <v>330</v>
      </c>
      <c r="C10" s="948" t="s">
        <v>330</v>
      </c>
    </row>
    <row r="11" spans="1:3">
      <c r="A11" s="523"/>
      <c r="B11" s="947" t="s">
        <v>331</v>
      </c>
      <c r="C11" s="948" t="s">
        <v>331</v>
      </c>
    </row>
    <row r="12" spans="1:3">
      <c r="A12" s="523"/>
      <c r="B12" s="947" t="s">
        <v>332</v>
      </c>
      <c r="C12" s="948" t="s">
        <v>332</v>
      </c>
    </row>
    <row r="13" spans="1:3">
      <c r="A13" s="523"/>
      <c r="B13" s="947" t="s">
        <v>333</v>
      </c>
      <c r="C13" s="948" t="s">
        <v>333</v>
      </c>
    </row>
    <row r="14" spans="1:3">
      <c r="A14" s="523"/>
      <c r="B14" s="947" t="s">
        <v>334</v>
      </c>
      <c r="C14" s="948" t="s">
        <v>334</v>
      </c>
    </row>
    <row r="15" spans="1:3" ht="21.75" customHeight="1">
      <c r="A15" s="523"/>
      <c r="B15" s="947" t="s">
        <v>335</v>
      </c>
      <c r="C15" s="948" t="s">
        <v>335</v>
      </c>
    </row>
    <row r="16" spans="1:3">
      <c r="A16" s="523"/>
      <c r="B16" s="947" t="s">
        <v>336</v>
      </c>
      <c r="C16" s="948" t="s">
        <v>337</v>
      </c>
    </row>
    <row r="17" spans="1:3">
      <c r="A17" s="523"/>
      <c r="B17" s="947" t="s">
        <v>338</v>
      </c>
      <c r="C17" s="948" t="s">
        <v>339</v>
      </c>
    </row>
    <row r="18" spans="1:3">
      <c r="A18" s="523"/>
      <c r="B18" s="947" t="s">
        <v>340</v>
      </c>
      <c r="C18" s="948" t="s">
        <v>341</v>
      </c>
    </row>
    <row r="19" spans="1:3">
      <c r="A19" s="523"/>
      <c r="B19" s="947" t="s">
        <v>342</v>
      </c>
      <c r="C19" s="948" t="s">
        <v>342</v>
      </c>
    </row>
    <row r="20" spans="1:3">
      <c r="A20" s="523"/>
      <c r="B20" s="947" t="s">
        <v>343</v>
      </c>
      <c r="C20" s="948" t="s">
        <v>343</v>
      </c>
    </row>
    <row r="21" spans="1:3">
      <c r="A21" s="523"/>
      <c r="B21" s="947" t="s">
        <v>344</v>
      </c>
      <c r="C21" s="948" t="s">
        <v>344</v>
      </c>
    </row>
    <row r="22" spans="1:3" ht="23.25" customHeight="1">
      <c r="A22" s="523"/>
      <c r="B22" s="947" t="s">
        <v>345</v>
      </c>
      <c r="C22" s="948" t="s">
        <v>346</v>
      </c>
    </row>
    <row r="23" spans="1:3">
      <c r="A23" s="523"/>
      <c r="B23" s="947" t="s">
        <v>347</v>
      </c>
      <c r="C23" s="948" t="s">
        <v>347</v>
      </c>
    </row>
    <row r="24" spans="1:3">
      <c r="A24" s="523"/>
      <c r="B24" s="947" t="s">
        <v>348</v>
      </c>
      <c r="C24" s="948" t="s">
        <v>349</v>
      </c>
    </row>
    <row r="25" spans="1:3" ht="12" thickBot="1">
      <c r="A25" s="218"/>
      <c r="B25" s="951" t="s">
        <v>350</v>
      </c>
      <c r="C25" s="952"/>
    </row>
    <row r="26" spans="1:3" ht="12.75" thickTop="1" thickBot="1">
      <c r="A26" s="942" t="s">
        <v>433</v>
      </c>
      <c r="B26" s="943"/>
      <c r="C26" s="944"/>
    </row>
    <row r="27" spans="1:3" ht="12.75" thickTop="1" thickBot="1">
      <c r="A27" s="219"/>
      <c r="B27" s="953" t="s">
        <v>351</v>
      </c>
      <c r="C27" s="954"/>
    </row>
    <row r="28" spans="1:3" ht="12.75" thickTop="1" thickBot="1">
      <c r="A28" s="942" t="s">
        <v>424</v>
      </c>
      <c r="B28" s="943"/>
      <c r="C28" s="944"/>
    </row>
    <row r="29" spans="1:3" ht="12" thickTop="1">
      <c r="A29" s="217"/>
      <c r="B29" s="955" t="s">
        <v>352</v>
      </c>
      <c r="C29" s="956" t="s">
        <v>353</v>
      </c>
    </row>
    <row r="30" spans="1:3">
      <c r="A30" s="523"/>
      <c r="B30" s="933" t="s">
        <v>354</v>
      </c>
      <c r="C30" s="934" t="s">
        <v>355</v>
      </c>
    </row>
    <row r="31" spans="1:3">
      <c r="A31" s="523"/>
      <c r="B31" s="933" t="s">
        <v>356</v>
      </c>
      <c r="C31" s="934" t="s">
        <v>357</v>
      </c>
    </row>
    <row r="32" spans="1:3">
      <c r="A32" s="523"/>
      <c r="B32" s="933" t="s">
        <v>358</v>
      </c>
      <c r="C32" s="934" t="s">
        <v>359</v>
      </c>
    </row>
    <row r="33" spans="1:3">
      <c r="A33" s="523"/>
      <c r="B33" s="933" t="s">
        <v>360</v>
      </c>
      <c r="C33" s="934" t="s">
        <v>361</v>
      </c>
    </row>
    <row r="34" spans="1:3">
      <c r="A34" s="523"/>
      <c r="B34" s="933" t="s">
        <v>362</v>
      </c>
      <c r="C34" s="934" t="s">
        <v>363</v>
      </c>
    </row>
    <row r="35" spans="1:3" ht="23.25" customHeight="1">
      <c r="A35" s="523"/>
      <c r="B35" s="933" t="s">
        <v>364</v>
      </c>
      <c r="C35" s="934" t="s">
        <v>365</v>
      </c>
    </row>
    <row r="36" spans="1:3" ht="24" customHeight="1">
      <c r="A36" s="523"/>
      <c r="B36" s="933" t="s">
        <v>366</v>
      </c>
      <c r="C36" s="934" t="s">
        <v>367</v>
      </c>
    </row>
    <row r="37" spans="1:3" ht="24.75" customHeight="1">
      <c r="A37" s="523"/>
      <c r="B37" s="933" t="s">
        <v>368</v>
      </c>
      <c r="C37" s="934" t="s">
        <v>369</v>
      </c>
    </row>
    <row r="38" spans="1:3" ht="23.25" customHeight="1">
      <c r="A38" s="523"/>
      <c r="B38" s="933" t="s">
        <v>425</v>
      </c>
      <c r="C38" s="934" t="s">
        <v>370</v>
      </c>
    </row>
    <row r="39" spans="1:3" ht="39.75" customHeight="1">
      <c r="A39" s="523"/>
      <c r="B39" s="947" t="s">
        <v>439</v>
      </c>
      <c r="C39" s="948" t="s">
        <v>371</v>
      </c>
    </row>
    <row r="40" spans="1:3" ht="12" customHeight="1">
      <c r="A40" s="523"/>
      <c r="B40" s="933" t="s">
        <v>372</v>
      </c>
      <c r="C40" s="934" t="s">
        <v>373</v>
      </c>
    </row>
    <row r="41" spans="1:3" ht="27" customHeight="1" thickBot="1">
      <c r="A41" s="218"/>
      <c r="B41" s="949" t="s">
        <v>374</v>
      </c>
      <c r="C41" s="950" t="s">
        <v>375</v>
      </c>
    </row>
    <row r="42" spans="1:3" ht="12.75" thickTop="1" thickBot="1">
      <c r="A42" s="942" t="s">
        <v>426</v>
      </c>
      <c r="B42" s="943"/>
      <c r="C42" s="944"/>
    </row>
    <row r="43" spans="1:3" ht="12" thickTop="1">
      <c r="A43" s="217"/>
      <c r="B43" s="945" t="s">
        <v>462</v>
      </c>
      <c r="C43" s="946" t="s">
        <v>376</v>
      </c>
    </row>
    <row r="44" spans="1:3">
      <c r="A44" s="523"/>
      <c r="B44" s="912" t="s">
        <v>461</v>
      </c>
      <c r="C44" s="913"/>
    </row>
    <row r="45" spans="1:3" ht="23.25" customHeight="1" thickBot="1">
      <c r="A45" s="218"/>
      <c r="B45" s="940" t="s">
        <v>377</v>
      </c>
      <c r="C45" s="941" t="s">
        <v>378</v>
      </c>
    </row>
    <row r="46" spans="1:3" ht="11.25" customHeight="1" thickTop="1" thickBot="1">
      <c r="A46" s="942" t="s">
        <v>427</v>
      </c>
      <c r="B46" s="943"/>
      <c r="C46" s="944"/>
    </row>
    <row r="47" spans="1:3" ht="26.25" customHeight="1" thickTop="1">
      <c r="A47" s="523"/>
      <c r="B47" s="912" t="s">
        <v>428</v>
      </c>
      <c r="C47" s="913"/>
    </row>
    <row r="48" spans="1:3" ht="12" thickBot="1">
      <c r="A48" s="942" t="s">
        <v>429</v>
      </c>
      <c r="B48" s="943"/>
      <c r="C48" s="944"/>
    </row>
    <row r="49" spans="1:3" ht="12" thickTop="1">
      <c r="A49" s="217"/>
      <c r="B49" s="945" t="s">
        <v>379</v>
      </c>
      <c r="C49" s="946" t="s">
        <v>379</v>
      </c>
    </row>
    <row r="50" spans="1:3" ht="11.25" customHeight="1">
      <c r="A50" s="523"/>
      <c r="B50" s="912" t="s">
        <v>380</v>
      </c>
      <c r="C50" s="913" t="s">
        <v>380</v>
      </c>
    </row>
    <row r="51" spans="1:3">
      <c r="A51" s="523"/>
      <c r="B51" s="912" t="s">
        <v>381</v>
      </c>
      <c r="C51" s="913" t="s">
        <v>381</v>
      </c>
    </row>
    <row r="52" spans="1:3" ht="11.25" customHeight="1">
      <c r="A52" s="523"/>
      <c r="B52" s="912" t="s">
        <v>488</v>
      </c>
      <c r="C52" s="913" t="s">
        <v>382</v>
      </c>
    </row>
    <row r="53" spans="1:3" ht="33.6" customHeight="1">
      <c r="A53" s="523"/>
      <c r="B53" s="912" t="s">
        <v>383</v>
      </c>
      <c r="C53" s="913" t="s">
        <v>383</v>
      </c>
    </row>
    <row r="54" spans="1:3" ht="11.25" customHeight="1">
      <c r="A54" s="523"/>
      <c r="B54" s="912" t="s">
        <v>482</v>
      </c>
      <c r="C54" s="913" t="s">
        <v>384</v>
      </c>
    </row>
    <row r="55" spans="1:3" ht="11.25" customHeight="1" thickBot="1">
      <c r="A55" s="942" t="s">
        <v>430</v>
      </c>
      <c r="B55" s="943"/>
      <c r="C55" s="944"/>
    </row>
    <row r="56" spans="1:3" ht="12" thickTop="1">
      <c r="A56" s="217"/>
      <c r="B56" s="945" t="s">
        <v>379</v>
      </c>
      <c r="C56" s="946" t="s">
        <v>379</v>
      </c>
    </row>
    <row r="57" spans="1:3">
      <c r="A57" s="523"/>
      <c r="B57" s="912" t="s">
        <v>385</v>
      </c>
      <c r="C57" s="913" t="s">
        <v>385</v>
      </c>
    </row>
    <row r="58" spans="1:3">
      <c r="A58" s="523"/>
      <c r="B58" s="912" t="s">
        <v>436</v>
      </c>
      <c r="C58" s="913" t="s">
        <v>386</v>
      </c>
    </row>
    <row r="59" spans="1:3">
      <c r="A59" s="523"/>
      <c r="B59" s="912" t="s">
        <v>387</v>
      </c>
      <c r="C59" s="913" t="s">
        <v>387</v>
      </c>
    </row>
    <row r="60" spans="1:3">
      <c r="A60" s="523"/>
      <c r="B60" s="912" t="s">
        <v>388</v>
      </c>
      <c r="C60" s="913" t="s">
        <v>388</v>
      </c>
    </row>
    <row r="61" spans="1:3">
      <c r="A61" s="523"/>
      <c r="B61" s="912" t="s">
        <v>389</v>
      </c>
      <c r="C61" s="913" t="s">
        <v>389</v>
      </c>
    </row>
    <row r="62" spans="1:3">
      <c r="A62" s="523"/>
      <c r="B62" s="912" t="s">
        <v>437</v>
      </c>
      <c r="C62" s="913" t="s">
        <v>390</v>
      </c>
    </row>
    <row r="63" spans="1:3">
      <c r="A63" s="523"/>
      <c r="B63" s="912" t="s">
        <v>391</v>
      </c>
      <c r="C63" s="913" t="s">
        <v>391</v>
      </c>
    </row>
    <row r="64" spans="1:3" ht="12" thickBot="1">
      <c r="A64" s="218"/>
      <c r="B64" s="940" t="s">
        <v>392</v>
      </c>
      <c r="C64" s="941" t="s">
        <v>392</v>
      </c>
    </row>
    <row r="65" spans="1:3" ht="11.25" customHeight="1" thickTop="1">
      <c r="A65" s="928" t="s">
        <v>431</v>
      </c>
      <c r="B65" s="929"/>
      <c r="C65" s="930"/>
    </row>
    <row r="66" spans="1:3" ht="12" thickBot="1">
      <c r="A66" s="218"/>
      <c r="B66" s="940" t="s">
        <v>393</v>
      </c>
      <c r="C66" s="941" t="s">
        <v>393</v>
      </c>
    </row>
    <row r="67" spans="1:3" ht="11.25" customHeight="1" thickTop="1" thickBot="1">
      <c r="A67" s="942" t="s">
        <v>432</v>
      </c>
      <c r="B67" s="943"/>
      <c r="C67" s="944"/>
    </row>
    <row r="68" spans="1:3" ht="12" thickTop="1">
      <c r="A68" s="217"/>
      <c r="B68" s="945" t="s">
        <v>394</v>
      </c>
      <c r="C68" s="946" t="s">
        <v>394</v>
      </c>
    </row>
    <row r="69" spans="1:3">
      <c r="A69" s="523"/>
      <c r="B69" s="912" t="s">
        <v>395</v>
      </c>
      <c r="C69" s="913" t="s">
        <v>395</v>
      </c>
    </row>
    <row r="70" spans="1:3">
      <c r="A70" s="523"/>
      <c r="B70" s="912" t="s">
        <v>396</v>
      </c>
      <c r="C70" s="913" t="s">
        <v>396</v>
      </c>
    </row>
    <row r="71" spans="1:3" ht="54.95" customHeight="1">
      <c r="A71" s="523"/>
      <c r="B71" s="938" t="s">
        <v>961</v>
      </c>
      <c r="C71" s="939" t="s">
        <v>397</v>
      </c>
    </row>
    <row r="72" spans="1:3" ht="33.75" customHeight="1">
      <c r="A72" s="523"/>
      <c r="B72" s="938" t="s">
        <v>441</v>
      </c>
      <c r="C72" s="939" t="s">
        <v>398</v>
      </c>
    </row>
    <row r="73" spans="1:3" ht="15.75" customHeight="1">
      <c r="A73" s="523"/>
      <c r="B73" s="938" t="s">
        <v>438</v>
      </c>
      <c r="C73" s="939" t="s">
        <v>399</v>
      </c>
    </row>
    <row r="74" spans="1:3">
      <c r="A74" s="523"/>
      <c r="B74" s="912" t="s">
        <v>400</v>
      </c>
      <c r="C74" s="913" t="s">
        <v>400</v>
      </c>
    </row>
    <row r="75" spans="1:3" ht="12" thickBot="1">
      <c r="A75" s="218"/>
      <c r="B75" s="940" t="s">
        <v>401</v>
      </c>
      <c r="C75" s="941" t="s">
        <v>401</v>
      </c>
    </row>
    <row r="76" spans="1:3" ht="12" thickTop="1">
      <c r="A76" s="928" t="s">
        <v>465</v>
      </c>
      <c r="B76" s="929"/>
      <c r="C76" s="930"/>
    </row>
    <row r="77" spans="1:3">
      <c r="A77" s="523"/>
      <c r="B77" s="912" t="s">
        <v>393</v>
      </c>
      <c r="C77" s="913"/>
    </row>
    <row r="78" spans="1:3">
      <c r="A78" s="523"/>
      <c r="B78" s="912" t="s">
        <v>463</v>
      </c>
      <c r="C78" s="913"/>
    </row>
    <row r="79" spans="1:3">
      <c r="A79" s="523"/>
      <c r="B79" s="912" t="s">
        <v>464</v>
      </c>
      <c r="C79" s="913"/>
    </row>
    <row r="80" spans="1:3">
      <c r="A80" s="928" t="s">
        <v>466</v>
      </c>
      <c r="B80" s="929"/>
      <c r="C80" s="930"/>
    </row>
    <row r="81" spans="1:3">
      <c r="A81" s="523"/>
      <c r="B81" s="912" t="s">
        <v>393</v>
      </c>
      <c r="C81" s="913"/>
    </row>
    <row r="82" spans="1:3">
      <c r="A82" s="523"/>
      <c r="B82" s="912" t="s">
        <v>467</v>
      </c>
      <c r="C82" s="913"/>
    </row>
    <row r="83" spans="1:3" ht="76.5" customHeight="1">
      <c r="A83" s="523"/>
      <c r="B83" s="912" t="s">
        <v>481</v>
      </c>
      <c r="C83" s="913"/>
    </row>
    <row r="84" spans="1:3" ht="53.25" customHeight="1">
      <c r="A84" s="523"/>
      <c r="B84" s="912" t="s">
        <v>480</v>
      </c>
      <c r="C84" s="913"/>
    </row>
    <row r="85" spans="1:3">
      <c r="A85" s="523"/>
      <c r="B85" s="912" t="s">
        <v>468</v>
      </c>
      <c r="C85" s="913"/>
    </row>
    <row r="86" spans="1:3">
      <c r="A86" s="523"/>
      <c r="B86" s="912" t="s">
        <v>469</v>
      </c>
      <c r="C86" s="913"/>
    </row>
    <row r="87" spans="1:3">
      <c r="A87" s="523"/>
      <c r="B87" s="912" t="s">
        <v>470</v>
      </c>
      <c r="C87" s="913"/>
    </row>
    <row r="88" spans="1:3">
      <c r="A88" s="928" t="s">
        <v>471</v>
      </c>
      <c r="B88" s="929"/>
      <c r="C88" s="930"/>
    </row>
    <row r="89" spans="1:3">
      <c r="A89" s="523"/>
      <c r="B89" s="912" t="s">
        <v>393</v>
      </c>
      <c r="C89" s="913"/>
    </row>
    <row r="90" spans="1:3">
      <c r="A90" s="523"/>
      <c r="B90" s="912" t="s">
        <v>473</v>
      </c>
      <c r="C90" s="913"/>
    </row>
    <row r="91" spans="1:3" ht="12" customHeight="1">
      <c r="A91" s="523"/>
      <c r="B91" s="912" t="s">
        <v>474</v>
      </c>
      <c r="C91" s="913"/>
    </row>
    <row r="92" spans="1:3">
      <c r="A92" s="523"/>
      <c r="B92" s="912" t="s">
        <v>475</v>
      </c>
      <c r="C92" s="913"/>
    </row>
    <row r="93" spans="1:3" ht="24.75" customHeight="1">
      <c r="A93" s="523"/>
      <c r="B93" s="931" t="s">
        <v>516</v>
      </c>
      <c r="C93" s="932"/>
    </row>
    <row r="94" spans="1:3" ht="24" customHeight="1">
      <c r="A94" s="523"/>
      <c r="B94" s="931" t="s">
        <v>517</v>
      </c>
      <c r="C94" s="932"/>
    </row>
    <row r="95" spans="1:3" ht="13.5" customHeight="1">
      <c r="A95" s="523"/>
      <c r="B95" s="933" t="s">
        <v>476</v>
      </c>
      <c r="C95" s="934"/>
    </row>
    <row r="96" spans="1:3" ht="11.25" customHeight="1" thickBot="1">
      <c r="A96" s="935" t="s">
        <v>512</v>
      </c>
      <c r="B96" s="936"/>
      <c r="C96" s="937"/>
    </row>
    <row r="97" spans="1:3" ht="12.75" thickTop="1" thickBot="1">
      <c r="A97" s="927" t="s">
        <v>402</v>
      </c>
      <c r="B97" s="927"/>
      <c r="C97" s="927"/>
    </row>
    <row r="98" spans="1:3">
      <c r="A98" s="331">
        <v>2</v>
      </c>
      <c r="B98" s="464" t="s">
        <v>492</v>
      </c>
      <c r="C98" s="464" t="s">
        <v>513</v>
      </c>
    </row>
    <row r="99" spans="1:3">
      <c r="A99" s="222">
        <v>3</v>
      </c>
      <c r="B99" s="465" t="s">
        <v>493</v>
      </c>
      <c r="C99" s="466" t="s">
        <v>514</v>
      </c>
    </row>
    <row r="100" spans="1:3">
      <c r="A100" s="222">
        <v>4</v>
      </c>
      <c r="B100" s="465" t="s">
        <v>494</v>
      </c>
      <c r="C100" s="466" t="s">
        <v>518</v>
      </c>
    </row>
    <row r="101" spans="1:3" ht="11.25" customHeight="1">
      <c r="A101" s="222">
        <v>5</v>
      </c>
      <c r="B101" s="465" t="s">
        <v>495</v>
      </c>
      <c r="C101" s="466" t="s">
        <v>515</v>
      </c>
    </row>
    <row r="102" spans="1:3" ht="12" customHeight="1">
      <c r="A102" s="222">
        <v>6</v>
      </c>
      <c r="B102" s="465" t="s">
        <v>510</v>
      </c>
      <c r="C102" s="466" t="s">
        <v>496</v>
      </c>
    </row>
    <row r="103" spans="1:3" ht="12" customHeight="1">
      <c r="A103" s="222">
        <v>7</v>
      </c>
      <c r="B103" s="465" t="s">
        <v>497</v>
      </c>
      <c r="C103" s="466" t="s">
        <v>511</v>
      </c>
    </row>
    <row r="104" spans="1:3">
      <c r="A104" s="222">
        <v>8</v>
      </c>
      <c r="B104" s="465" t="s">
        <v>502</v>
      </c>
      <c r="C104" s="466" t="s">
        <v>522</v>
      </c>
    </row>
    <row r="105" spans="1:3" ht="11.25" customHeight="1">
      <c r="A105" s="928" t="s">
        <v>477</v>
      </c>
      <c r="B105" s="929"/>
      <c r="C105" s="930"/>
    </row>
    <row r="106" spans="1:3" ht="12" customHeight="1">
      <c r="A106" s="523"/>
      <c r="B106" s="912" t="s">
        <v>393</v>
      </c>
      <c r="C106" s="913"/>
    </row>
    <row r="107" spans="1:3">
      <c r="A107" s="928" t="s">
        <v>659</v>
      </c>
      <c r="B107" s="929"/>
      <c r="C107" s="930"/>
    </row>
    <row r="108" spans="1:3" ht="12" customHeight="1">
      <c r="A108" s="523"/>
      <c r="B108" s="912" t="s">
        <v>661</v>
      </c>
      <c r="C108" s="913"/>
    </row>
    <row r="109" spans="1:3">
      <c r="A109" s="523"/>
      <c r="B109" s="912" t="s">
        <v>662</v>
      </c>
      <c r="C109" s="913"/>
    </row>
    <row r="110" spans="1:3">
      <c r="A110" s="523"/>
      <c r="B110" s="912" t="s">
        <v>660</v>
      </c>
      <c r="C110" s="913"/>
    </row>
    <row r="111" spans="1:3">
      <c r="A111" s="906" t="s">
        <v>1008</v>
      </c>
      <c r="B111" s="906"/>
      <c r="C111" s="906"/>
    </row>
    <row r="112" spans="1:3">
      <c r="A112" s="924" t="s">
        <v>326</v>
      </c>
      <c r="B112" s="924"/>
      <c r="C112" s="924"/>
    </row>
    <row r="113" spans="1:3">
      <c r="A113" s="524">
        <v>1</v>
      </c>
      <c r="B113" s="919" t="s">
        <v>836</v>
      </c>
      <c r="C113" s="920"/>
    </row>
    <row r="114" spans="1:3">
      <c r="A114" s="524">
        <v>2</v>
      </c>
      <c r="B114" s="925" t="s">
        <v>837</v>
      </c>
      <c r="C114" s="926"/>
    </row>
    <row r="115" spans="1:3">
      <c r="A115" s="524">
        <v>3</v>
      </c>
      <c r="B115" s="919" t="s">
        <v>838</v>
      </c>
      <c r="C115" s="920"/>
    </row>
    <row r="116" spans="1:3">
      <c r="A116" s="524">
        <v>4</v>
      </c>
      <c r="B116" s="919" t="s">
        <v>839</v>
      </c>
      <c r="C116" s="920"/>
    </row>
    <row r="117" spans="1:3">
      <c r="A117" s="524">
        <v>5</v>
      </c>
      <c r="B117" s="919" t="s">
        <v>840</v>
      </c>
      <c r="C117" s="920"/>
    </row>
    <row r="118" spans="1:3" ht="55.5" customHeight="1">
      <c r="A118" s="524">
        <v>6</v>
      </c>
      <c r="B118" s="919" t="s">
        <v>948</v>
      </c>
      <c r="C118" s="920"/>
    </row>
    <row r="119" spans="1:3" ht="22.5">
      <c r="A119" s="524">
        <v>6.01</v>
      </c>
      <c r="B119" s="525" t="s">
        <v>695</v>
      </c>
      <c r="C119" s="566" t="s">
        <v>949</v>
      </c>
    </row>
    <row r="120" spans="1:3" ht="33.75">
      <c r="A120" s="524">
        <v>6.02</v>
      </c>
      <c r="B120" s="525" t="s">
        <v>696</v>
      </c>
      <c r="C120" s="576" t="s">
        <v>955</v>
      </c>
    </row>
    <row r="121" spans="1:3">
      <c r="A121" s="524">
        <v>6.03</v>
      </c>
      <c r="B121" s="530" t="s">
        <v>697</v>
      </c>
      <c r="C121" s="530" t="s">
        <v>841</v>
      </c>
    </row>
    <row r="122" spans="1:3">
      <c r="A122" s="524">
        <v>6.04</v>
      </c>
      <c r="B122" s="525" t="s">
        <v>698</v>
      </c>
      <c r="C122" s="526" t="s">
        <v>842</v>
      </c>
    </row>
    <row r="123" spans="1:3">
      <c r="A123" s="524">
        <v>6.05</v>
      </c>
      <c r="B123" s="525" t="s">
        <v>699</v>
      </c>
      <c r="C123" s="526" t="s">
        <v>843</v>
      </c>
    </row>
    <row r="124" spans="1:3" ht="22.5">
      <c r="A124" s="524">
        <v>6.06</v>
      </c>
      <c r="B124" s="525" t="s">
        <v>700</v>
      </c>
      <c r="C124" s="526" t="s">
        <v>844</v>
      </c>
    </row>
    <row r="125" spans="1:3">
      <c r="A125" s="524">
        <v>6.07</v>
      </c>
      <c r="B125" s="527" t="s">
        <v>701</v>
      </c>
      <c r="C125" s="526" t="s">
        <v>845</v>
      </c>
    </row>
    <row r="126" spans="1:3" ht="22.5">
      <c r="A126" s="524">
        <v>6.08</v>
      </c>
      <c r="B126" s="525" t="s">
        <v>702</v>
      </c>
      <c r="C126" s="526" t="s">
        <v>846</v>
      </c>
    </row>
    <row r="127" spans="1:3" ht="22.5">
      <c r="A127" s="524">
        <v>6.09</v>
      </c>
      <c r="B127" s="528" t="s">
        <v>703</v>
      </c>
      <c r="C127" s="526" t="s">
        <v>847</v>
      </c>
    </row>
    <row r="128" spans="1:3">
      <c r="A128" s="529">
        <v>6.1</v>
      </c>
      <c r="B128" s="528" t="s">
        <v>704</v>
      </c>
      <c r="C128" s="526" t="s">
        <v>848</v>
      </c>
    </row>
    <row r="129" spans="1:3">
      <c r="A129" s="524">
        <v>6.11</v>
      </c>
      <c r="B129" s="528" t="s">
        <v>705</v>
      </c>
      <c r="C129" s="526" t="s">
        <v>849</v>
      </c>
    </row>
    <row r="130" spans="1:3">
      <c r="A130" s="524">
        <v>6.12</v>
      </c>
      <c r="B130" s="528" t="s">
        <v>706</v>
      </c>
      <c r="C130" s="526" t="s">
        <v>850</v>
      </c>
    </row>
    <row r="131" spans="1:3">
      <c r="A131" s="524">
        <v>6.13</v>
      </c>
      <c r="B131" s="528" t="s">
        <v>707</v>
      </c>
      <c r="C131" s="530" t="s">
        <v>851</v>
      </c>
    </row>
    <row r="132" spans="1:3">
      <c r="A132" s="524">
        <v>6.14</v>
      </c>
      <c r="B132" s="528" t="s">
        <v>708</v>
      </c>
      <c r="C132" s="530" t="s">
        <v>852</v>
      </c>
    </row>
    <row r="133" spans="1:3">
      <c r="A133" s="524">
        <v>6.15</v>
      </c>
      <c r="B133" s="528" t="s">
        <v>709</v>
      </c>
      <c r="C133" s="530" t="s">
        <v>853</v>
      </c>
    </row>
    <row r="134" spans="1:3" ht="22.5">
      <c r="A134" s="524">
        <v>6.16</v>
      </c>
      <c r="B134" s="528" t="s">
        <v>710</v>
      </c>
      <c r="C134" s="530" t="s">
        <v>854</v>
      </c>
    </row>
    <row r="135" spans="1:3">
      <c r="A135" s="524">
        <v>6.17</v>
      </c>
      <c r="B135" s="530" t="s">
        <v>711</v>
      </c>
      <c r="C135" s="530" t="s">
        <v>855</v>
      </c>
    </row>
    <row r="136" spans="1:3" ht="22.5">
      <c r="A136" s="524">
        <v>6.18</v>
      </c>
      <c r="B136" s="528" t="s">
        <v>712</v>
      </c>
      <c r="C136" s="530" t="s">
        <v>856</v>
      </c>
    </row>
    <row r="137" spans="1:3">
      <c r="A137" s="524">
        <v>6.19</v>
      </c>
      <c r="B137" s="528" t="s">
        <v>713</v>
      </c>
      <c r="C137" s="530" t="s">
        <v>857</v>
      </c>
    </row>
    <row r="138" spans="1:3">
      <c r="A138" s="529">
        <v>6.2</v>
      </c>
      <c r="B138" s="528" t="s">
        <v>714</v>
      </c>
      <c r="C138" s="530" t="s">
        <v>858</v>
      </c>
    </row>
    <row r="139" spans="1:3">
      <c r="A139" s="524">
        <v>6.21</v>
      </c>
      <c r="B139" s="528" t="s">
        <v>715</v>
      </c>
      <c r="C139" s="530" t="s">
        <v>859</v>
      </c>
    </row>
    <row r="140" spans="1:3">
      <c r="A140" s="524">
        <v>6.22</v>
      </c>
      <c r="B140" s="528" t="s">
        <v>716</v>
      </c>
      <c r="C140" s="530" t="s">
        <v>860</v>
      </c>
    </row>
    <row r="141" spans="1:3" ht="22.5">
      <c r="A141" s="524">
        <v>6.23</v>
      </c>
      <c r="B141" s="528" t="s">
        <v>717</v>
      </c>
      <c r="C141" s="530" t="s">
        <v>861</v>
      </c>
    </row>
    <row r="142" spans="1:3" ht="22.5">
      <c r="A142" s="524">
        <v>6.24</v>
      </c>
      <c r="B142" s="525" t="s">
        <v>718</v>
      </c>
      <c r="C142" s="530" t="s">
        <v>862</v>
      </c>
    </row>
    <row r="143" spans="1:3">
      <c r="A143" s="524">
        <v>6.2500000000000098</v>
      </c>
      <c r="B143" s="525" t="s">
        <v>719</v>
      </c>
      <c r="C143" s="530" t="s">
        <v>863</v>
      </c>
    </row>
    <row r="144" spans="1:3" ht="22.5">
      <c r="A144" s="524">
        <v>6.2600000000000202</v>
      </c>
      <c r="B144" s="525" t="s">
        <v>864</v>
      </c>
      <c r="C144" s="569" t="s">
        <v>865</v>
      </c>
    </row>
    <row r="145" spans="1:3" ht="22.5">
      <c r="A145" s="524">
        <v>6.2700000000000298</v>
      </c>
      <c r="B145" s="525" t="s">
        <v>165</v>
      </c>
      <c r="C145" s="569" t="s">
        <v>951</v>
      </c>
    </row>
    <row r="146" spans="1:3">
      <c r="A146" s="524"/>
      <c r="B146" s="910" t="s">
        <v>866</v>
      </c>
      <c r="C146" s="911"/>
    </row>
    <row r="147" spans="1:3" s="532" customFormat="1">
      <c r="A147" s="531">
        <v>7.1</v>
      </c>
      <c r="B147" s="525" t="s">
        <v>867</v>
      </c>
      <c r="C147" s="921" t="s">
        <v>868</v>
      </c>
    </row>
    <row r="148" spans="1:3" s="532" customFormat="1">
      <c r="A148" s="531">
        <v>7.2</v>
      </c>
      <c r="B148" s="525" t="s">
        <v>869</v>
      </c>
      <c r="C148" s="922"/>
    </row>
    <row r="149" spans="1:3" s="532" customFormat="1">
      <c r="A149" s="531">
        <v>7.3</v>
      </c>
      <c r="B149" s="525" t="s">
        <v>870</v>
      </c>
      <c r="C149" s="922"/>
    </row>
    <row r="150" spans="1:3" s="532" customFormat="1">
      <c r="A150" s="531">
        <v>7.4</v>
      </c>
      <c r="B150" s="525" t="s">
        <v>871</v>
      </c>
      <c r="C150" s="922"/>
    </row>
    <row r="151" spans="1:3" s="532" customFormat="1">
      <c r="A151" s="531">
        <v>7.5</v>
      </c>
      <c r="B151" s="525" t="s">
        <v>872</v>
      </c>
      <c r="C151" s="922"/>
    </row>
    <row r="152" spans="1:3" s="532" customFormat="1">
      <c r="A152" s="531">
        <v>7.6</v>
      </c>
      <c r="B152" s="525" t="s">
        <v>944</v>
      </c>
      <c r="C152" s="923"/>
    </row>
    <row r="153" spans="1:3" s="532" customFormat="1" ht="22.5">
      <c r="A153" s="531">
        <v>7.7</v>
      </c>
      <c r="B153" s="525" t="s">
        <v>873</v>
      </c>
      <c r="C153" s="533" t="s">
        <v>874</v>
      </c>
    </row>
    <row r="154" spans="1:3" s="532" customFormat="1" ht="22.5">
      <c r="A154" s="531">
        <v>7.8</v>
      </c>
      <c r="B154" s="525" t="s">
        <v>875</v>
      </c>
      <c r="C154" s="533" t="s">
        <v>876</v>
      </c>
    </row>
    <row r="155" spans="1:3">
      <c r="A155" s="523"/>
      <c r="B155" s="910" t="s">
        <v>877</v>
      </c>
      <c r="C155" s="911"/>
    </row>
    <row r="156" spans="1:3">
      <c r="A156" s="531">
        <v>1</v>
      </c>
      <c r="B156" s="914" t="s">
        <v>956</v>
      </c>
      <c r="C156" s="915"/>
    </row>
    <row r="157" spans="1:3" ht="24.95" customHeight="1">
      <c r="A157" s="531">
        <v>2</v>
      </c>
      <c r="B157" s="914" t="s">
        <v>952</v>
      </c>
      <c r="C157" s="915"/>
    </row>
    <row r="158" spans="1:3">
      <c r="A158" s="531">
        <v>3</v>
      </c>
      <c r="B158" s="914" t="s">
        <v>943</v>
      </c>
      <c r="C158" s="915"/>
    </row>
    <row r="159" spans="1:3">
      <c r="A159" s="523"/>
      <c r="B159" s="910" t="s">
        <v>878</v>
      </c>
      <c r="C159" s="911"/>
    </row>
    <row r="160" spans="1:3" ht="39" customHeight="1">
      <c r="A160" s="531">
        <v>1</v>
      </c>
      <c r="B160" s="917" t="s">
        <v>957</v>
      </c>
      <c r="C160" s="918"/>
    </row>
    <row r="161" spans="1:3" ht="22.5">
      <c r="A161" s="531">
        <v>3</v>
      </c>
      <c r="B161" s="525" t="s">
        <v>683</v>
      </c>
      <c r="C161" s="533" t="s">
        <v>879</v>
      </c>
    </row>
    <row r="162" spans="1:3" ht="22.5">
      <c r="A162" s="531">
        <v>4</v>
      </c>
      <c r="B162" s="525" t="s">
        <v>684</v>
      </c>
      <c r="C162" s="533" t="s">
        <v>880</v>
      </c>
    </row>
    <row r="163" spans="1:3" ht="33.75">
      <c r="A163" s="531">
        <v>5</v>
      </c>
      <c r="B163" s="525" t="s">
        <v>685</v>
      </c>
      <c r="C163" s="533" t="s">
        <v>881</v>
      </c>
    </row>
    <row r="164" spans="1:3">
      <c r="A164" s="531">
        <v>6</v>
      </c>
      <c r="B164" s="525" t="s">
        <v>686</v>
      </c>
      <c r="C164" s="525" t="s">
        <v>882</v>
      </c>
    </row>
    <row r="165" spans="1:3">
      <c r="A165" s="523"/>
      <c r="B165" s="910" t="s">
        <v>883</v>
      </c>
      <c r="C165" s="911"/>
    </row>
    <row r="166" spans="1:3" ht="45">
      <c r="A166" s="531"/>
      <c r="B166" s="525" t="s">
        <v>884</v>
      </c>
      <c r="C166" s="534" t="s">
        <v>1009</v>
      </c>
    </row>
    <row r="167" spans="1:3">
      <c r="A167" s="531"/>
      <c r="B167" s="525" t="s">
        <v>685</v>
      </c>
      <c r="C167" s="533" t="s">
        <v>885</v>
      </c>
    </row>
    <row r="168" spans="1:3">
      <c r="A168" s="523"/>
      <c r="B168" s="910" t="s">
        <v>886</v>
      </c>
      <c r="C168" s="911"/>
    </row>
    <row r="169" spans="1:3" ht="26.45" customHeight="1">
      <c r="A169" s="523"/>
      <c r="B169" s="912" t="s">
        <v>1010</v>
      </c>
      <c r="C169" s="913"/>
    </row>
    <row r="170" spans="1:3">
      <c r="A170" s="523" t="s">
        <v>887</v>
      </c>
      <c r="B170" s="535" t="s">
        <v>743</v>
      </c>
      <c r="C170" s="536" t="s">
        <v>888</v>
      </c>
    </row>
    <row r="171" spans="1:3">
      <c r="A171" s="523" t="s">
        <v>537</v>
      </c>
      <c r="B171" s="537" t="s">
        <v>744</v>
      </c>
      <c r="C171" s="533" t="s">
        <v>889</v>
      </c>
    </row>
    <row r="172" spans="1:3" ht="22.5">
      <c r="A172" s="523" t="s">
        <v>544</v>
      </c>
      <c r="B172" s="536" t="s">
        <v>745</v>
      </c>
      <c r="C172" s="533" t="s">
        <v>890</v>
      </c>
    </row>
    <row r="173" spans="1:3">
      <c r="A173" s="523" t="s">
        <v>891</v>
      </c>
      <c r="B173" s="537" t="s">
        <v>746</v>
      </c>
      <c r="C173" s="537" t="s">
        <v>892</v>
      </c>
    </row>
    <row r="174" spans="1:3" ht="22.5">
      <c r="A174" s="523" t="s">
        <v>893</v>
      </c>
      <c r="B174" s="538" t="s">
        <v>747</v>
      </c>
      <c r="C174" s="538" t="s">
        <v>894</v>
      </c>
    </row>
    <row r="175" spans="1:3" ht="22.5">
      <c r="A175" s="523" t="s">
        <v>545</v>
      </c>
      <c r="B175" s="538" t="s">
        <v>748</v>
      </c>
      <c r="C175" s="538" t="s">
        <v>895</v>
      </c>
    </row>
    <row r="176" spans="1:3" ht="22.5">
      <c r="A176" s="523" t="s">
        <v>896</v>
      </c>
      <c r="B176" s="538" t="s">
        <v>749</v>
      </c>
      <c r="C176" s="538" t="s">
        <v>897</v>
      </c>
    </row>
    <row r="177" spans="1:3" ht="22.5">
      <c r="A177" s="523" t="s">
        <v>898</v>
      </c>
      <c r="B177" s="538" t="s">
        <v>750</v>
      </c>
      <c r="C177" s="538" t="s">
        <v>900</v>
      </c>
    </row>
    <row r="178" spans="1:3" ht="22.5">
      <c r="A178" s="523" t="s">
        <v>899</v>
      </c>
      <c r="B178" s="538" t="s">
        <v>751</v>
      </c>
      <c r="C178" s="538" t="s">
        <v>902</v>
      </c>
    </row>
    <row r="179" spans="1:3" ht="22.5">
      <c r="A179" s="523" t="s">
        <v>901</v>
      </c>
      <c r="B179" s="538" t="s">
        <v>752</v>
      </c>
      <c r="C179" s="539" t="s">
        <v>904</v>
      </c>
    </row>
    <row r="180" spans="1:3" ht="22.5">
      <c r="A180" s="523" t="s">
        <v>903</v>
      </c>
      <c r="B180" s="556" t="s">
        <v>753</v>
      </c>
      <c r="C180" s="539" t="s">
        <v>906</v>
      </c>
    </row>
    <row r="181" spans="1:3" ht="22.5">
      <c r="A181" s="523" t="s">
        <v>905</v>
      </c>
      <c r="B181" s="538" t="s">
        <v>754</v>
      </c>
      <c r="C181" s="540" t="s">
        <v>908</v>
      </c>
    </row>
    <row r="182" spans="1:3">
      <c r="A182" s="565" t="s">
        <v>907</v>
      </c>
      <c r="B182" s="541" t="s">
        <v>755</v>
      </c>
      <c r="C182" s="536" t="s">
        <v>909</v>
      </c>
    </row>
    <row r="183" spans="1:3" ht="22.5">
      <c r="A183" s="523"/>
      <c r="B183" s="542" t="s">
        <v>910</v>
      </c>
      <c r="C183" s="526" t="s">
        <v>911</v>
      </c>
    </row>
    <row r="184" spans="1:3" ht="22.5">
      <c r="A184" s="523"/>
      <c r="B184" s="542" t="s">
        <v>912</v>
      </c>
      <c r="C184" s="526" t="s">
        <v>913</v>
      </c>
    </row>
    <row r="185" spans="1:3" ht="22.5">
      <c r="A185" s="523"/>
      <c r="B185" s="542" t="s">
        <v>914</v>
      </c>
      <c r="C185" s="526" t="s">
        <v>915</v>
      </c>
    </row>
    <row r="186" spans="1:3">
      <c r="A186" s="523"/>
      <c r="B186" s="910" t="s">
        <v>916</v>
      </c>
      <c r="C186" s="911"/>
    </row>
    <row r="187" spans="1:3" ht="50.1" customHeight="1">
      <c r="A187" s="523"/>
      <c r="B187" s="914" t="s">
        <v>958</v>
      </c>
      <c r="C187" s="915"/>
    </row>
    <row r="188" spans="1:3">
      <c r="A188" s="531">
        <v>1</v>
      </c>
      <c r="B188" s="530" t="s">
        <v>775</v>
      </c>
      <c r="C188" s="530" t="s">
        <v>775</v>
      </c>
    </row>
    <row r="189" spans="1:3" ht="33.75">
      <c r="A189" s="531">
        <v>2</v>
      </c>
      <c r="B189" s="530" t="s">
        <v>917</v>
      </c>
      <c r="C189" s="530" t="s">
        <v>918</v>
      </c>
    </row>
    <row r="190" spans="1:3">
      <c r="A190" s="531">
        <v>3</v>
      </c>
      <c r="B190" s="530" t="s">
        <v>777</v>
      </c>
      <c r="C190" s="530" t="s">
        <v>919</v>
      </c>
    </row>
    <row r="191" spans="1:3" ht="22.5">
      <c r="A191" s="531">
        <v>4</v>
      </c>
      <c r="B191" s="530" t="s">
        <v>778</v>
      </c>
      <c r="C191" s="530" t="s">
        <v>920</v>
      </c>
    </row>
    <row r="192" spans="1:3" ht="22.5">
      <c r="A192" s="531">
        <v>5</v>
      </c>
      <c r="B192" s="530" t="s">
        <v>779</v>
      </c>
      <c r="C192" s="530" t="s">
        <v>959</v>
      </c>
    </row>
    <row r="193" spans="1:4" ht="45">
      <c r="A193" s="531">
        <v>6</v>
      </c>
      <c r="B193" s="530" t="s">
        <v>780</v>
      </c>
      <c r="C193" s="530" t="s">
        <v>921</v>
      </c>
    </row>
    <row r="194" spans="1:4">
      <c r="A194" s="523"/>
      <c r="B194" s="910" t="s">
        <v>922</v>
      </c>
      <c r="C194" s="911"/>
    </row>
    <row r="195" spans="1:4" ht="26.1" customHeight="1">
      <c r="A195" s="523"/>
      <c r="B195" s="908" t="s">
        <v>945</v>
      </c>
      <c r="C195" s="916"/>
    </row>
    <row r="196" spans="1:4" ht="22.5">
      <c r="A196" s="523">
        <v>1.1000000000000001</v>
      </c>
      <c r="B196" s="543" t="s">
        <v>790</v>
      </c>
      <c r="C196" s="557" t="s">
        <v>923</v>
      </c>
      <c r="D196" s="558"/>
    </row>
    <row r="197" spans="1:4" ht="12.75">
      <c r="A197" s="523" t="s">
        <v>252</v>
      </c>
      <c r="B197" s="544" t="s">
        <v>791</v>
      </c>
      <c r="C197" s="557" t="s">
        <v>924</v>
      </c>
      <c r="D197" s="559"/>
    </row>
    <row r="198" spans="1:4" ht="12.75">
      <c r="A198" s="523" t="s">
        <v>792</v>
      </c>
      <c r="B198" s="545" t="s">
        <v>793</v>
      </c>
      <c r="C198" s="907" t="s">
        <v>946</v>
      </c>
      <c r="D198" s="560"/>
    </row>
    <row r="199" spans="1:4" ht="12.75">
      <c r="A199" s="523" t="s">
        <v>794</v>
      </c>
      <c r="B199" s="545" t="s">
        <v>795</v>
      </c>
      <c r="C199" s="907"/>
      <c r="D199" s="560"/>
    </row>
    <row r="200" spans="1:4" ht="12.75">
      <c r="A200" s="523" t="s">
        <v>796</v>
      </c>
      <c r="B200" s="545" t="s">
        <v>797</v>
      </c>
      <c r="C200" s="907"/>
      <c r="D200" s="560"/>
    </row>
    <row r="201" spans="1:4" ht="12.75">
      <c r="A201" s="523" t="s">
        <v>798</v>
      </c>
      <c r="B201" s="545" t="s">
        <v>799</v>
      </c>
      <c r="C201" s="907"/>
      <c r="D201" s="560"/>
    </row>
    <row r="202" spans="1:4" ht="22.5">
      <c r="A202" s="523">
        <v>1.2</v>
      </c>
      <c r="B202" s="546" t="s">
        <v>800</v>
      </c>
      <c r="C202" s="547" t="s">
        <v>925</v>
      </c>
      <c r="D202" s="561"/>
    </row>
    <row r="203" spans="1:4" ht="22.5">
      <c r="A203" s="523" t="s">
        <v>802</v>
      </c>
      <c r="B203" s="548" t="s">
        <v>803</v>
      </c>
      <c r="C203" s="549" t="s">
        <v>926</v>
      </c>
      <c r="D203" s="562"/>
    </row>
    <row r="204" spans="1:4" ht="23.25">
      <c r="A204" s="523" t="s">
        <v>804</v>
      </c>
      <c r="B204" s="550" t="s">
        <v>805</v>
      </c>
      <c r="C204" s="549" t="s">
        <v>927</v>
      </c>
      <c r="D204" s="563"/>
    </row>
    <row r="205" spans="1:4" ht="12.75">
      <c r="A205" s="523" t="s">
        <v>806</v>
      </c>
      <c r="B205" s="551" t="s">
        <v>807</v>
      </c>
      <c r="C205" s="547" t="s">
        <v>928</v>
      </c>
      <c r="D205" s="562"/>
    </row>
    <row r="206" spans="1:4" ht="18" customHeight="1">
      <c r="A206" s="523" t="s">
        <v>808</v>
      </c>
      <c r="B206" s="554" t="s">
        <v>809</v>
      </c>
      <c r="C206" s="547" t="s">
        <v>929</v>
      </c>
      <c r="D206" s="563"/>
    </row>
    <row r="207" spans="1:4" ht="22.5">
      <c r="A207" s="523">
        <v>1.4</v>
      </c>
      <c r="B207" s="548" t="s">
        <v>941</v>
      </c>
      <c r="C207" s="552" t="s">
        <v>930</v>
      </c>
      <c r="D207" s="564"/>
    </row>
    <row r="208" spans="1:4" ht="12.75">
      <c r="A208" s="523">
        <v>1.5</v>
      </c>
      <c r="B208" s="548" t="s">
        <v>942</v>
      </c>
      <c r="C208" s="552" t="s">
        <v>930</v>
      </c>
      <c r="D208" s="564"/>
    </row>
    <row r="209" spans="1:3">
      <c r="A209" s="523"/>
      <c r="B209" s="906" t="s">
        <v>931</v>
      </c>
      <c r="C209" s="906"/>
    </row>
    <row r="210" spans="1:3" ht="24.6" customHeight="1">
      <c r="A210" s="523"/>
      <c r="B210" s="908" t="s">
        <v>932</v>
      </c>
      <c r="C210" s="908"/>
    </row>
    <row r="211" spans="1:3" ht="22.5">
      <c r="A211" s="531"/>
      <c r="B211" s="525" t="s">
        <v>683</v>
      </c>
      <c r="C211" s="533" t="s">
        <v>879</v>
      </c>
    </row>
    <row r="212" spans="1:3" ht="22.5">
      <c r="A212" s="531"/>
      <c r="B212" s="525" t="s">
        <v>684</v>
      </c>
      <c r="C212" s="533" t="s">
        <v>880</v>
      </c>
    </row>
    <row r="213" spans="1:3" ht="22.5">
      <c r="A213" s="523"/>
      <c r="B213" s="525" t="s">
        <v>685</v>
      </c>
      <c r="C213" s="533" t="s">
        <v>933</v>
      </c>
    </row>
    <row r="214" spans="1:3">
      <c r="A214" s="523"/>
      <c r="B214" s="906" t="s">
        <v>934</v>
      </c>
      <c r="C214" s="906"/>
    </row>
    <row r="215" spans="1:3" ht="39.6" customHeight="1">
      <c r="A215" s="531"/>
      <c r="B215" s="909" t="s">
        <v>947</v>
      </c>
      <c r="C215" s="909"/>
    </row>
    <row r="216" spans="1:3">
      <c r="B216" s="906" t="s">
        <v>988</v>
      </c>
      <c r="C216" s="906"/>
    </row>
    <row r="217" spans="1:3" ht="25.5">
      <c r="A217" s="582">
        <v>1</v>
      </c>
      <c r="B217" s="578" t="s">
        <v>964</v>
      </c>
      <c r="C217" s="579" t="s">
        <v>976</v>
      </c>
    </row>
    <row r="218" spans="1:3" ht="12.75">
      <c r="A218" s="582">
        <v>2</v>
      </c>
      <c r="B218" s="578" t="s">
        <v>965</v>
      </c>
      <c r="C218" s="579" t="s">
        <v>977</v>
      </c>
    </row>
    <row r="219" spans="1:3" ht="25.5">
      <c r="A219" s="582">
        <v>3</v>
      </c>
      <c r="B219" s="578" t="s">
        <v>966</v>
      </c>
      <c r="C219" s="578" t="s">
        <v>978</v>
      </c>
    </row>
    <row r="220" spans="1:3" ht="12.75">
      <c r="A220" s="582">
        <v>4</v>
      </c>
      <c r="B220" s="578" t="s">
        <v>967</v>
      </c>
      <c r="C220" s="578" t="s">
        <v>979</v>
      </c>
    </row>
    <row r="221" spans="1:3" ht="25.5">
      <c r="A221" s="582">
        <v>5</v>
      </c>
      <c r="B221" s="578" t="s">
        <v>968</v>
      </c>
      <c r="C221" s="578" t="s">
        <v>980</v>
      </c>
    </row>
    <row r="222" spans="1:3" ht="12.75">
      <c r="A222" s="582">
        <v>6</v>
      </c>
      <c r="B222" s="578" t="s">
        <v>969</v>
      </c>
      <c r="C222" s="578" t="s">
        <v>981</v>
      </c>
    </row>
    <row r="223" spans="1:3" ht="25.5">
      <c r="A223" s="582">
        <v>7</v>
      </c>
      <c r="B223" s="578" t="s">
        <v>970</v>
      </c>
      <c r="C223" s="578" t="s">
        <v>982</v>
      </c>
    </row>
    <row r="224" spans="1:3" ht="12.75">
      <c r="A224" s="582">
        <v>7.1</v>
      </c>
      <c r="B224" s="580" t="s">
        <v>971</v>
      </c>
      <c r="C224" s="578" t="s">
        <v>983</v>
      </c>
    </row>
    <row r="225" spans="1:3" ht="25.5">
      <c r="A225" s="582">
        <v>7.2</v>
      </c>
      <c r="B225" s="580" t="s">
        <v>972</v>
      </c>
      <c r="C225" s="578" t="s">
        <v>984</v>
      </c>
    </row>
    <row r="226" spans="1:3" ht="12.75">
      <c r="A226" s="582">
        <v>7.3</v>
      </c>
      <c r="B226" s="581" t="s">
        <v>973</v>
      </c>
      <c r="C226" s="578" t="s">
        <v>985</v>
      </c>
    </row>
    <row r="227" spans="1:3" ht="12.75">
      <c r="A227" s="582">
        <v>8</v>
      </c>
      <c r="B227" s="578" t="s">
        <v>974</v>
      </c>
      <c r="C227" s="579" t="s">
        <v>986</v>
      </c>
    </row>
    <row r="228" spans="1:3" ht="12.75">
      <c r="A228" s="582">
        <v>9</v>
      </c>
      <c r="B228" s="578" t="s">
        <v>975</v>
      </c>
      <c r="C228" s="579" t="s">
        <v>987</v>
      </c>
    </row>
    <row r="229" spans="1:3" ht="25.5">
      <c r="A229" s="582">
        <v>10.1</v>
      </c>
      <c r="B229" s="594" t="s">
        <v>1005</v>
      </c>
      <c r="C229" s="579" t="s">
        <v>1006</v>
      </c>
    </row>
    <row r="230" spans="1:3" ht="12.75">
      <c r="A230" s="903"/>
      <c r="B230" s="591" t="s">
        <v>785</v>
      </c>
      <c r="C230" s="579" t="s">
        <v>1003</v>
      </c>
    </row>
    <row r="231" spans="1:3" ht="25.5">
      <c r="A231" s="904"/>
      <c r="B231" s="591" t="s">
        <v>1001</v>
      </c>
      <c r="C231" s="579" t="s">
        <v>1002</v>
      </c>
    </row>
    <row r="232" spans="1:3" ht="12.75">
      <c r="A232" s="904"/>
      <c r="B232" s="591" t="s">
        <v>989</v>
      </c>
      <c r="C232" s="579" t="s">
        <v>991</v>
      </c>
    </row>
    <row r="233" spans="1:3" ht="24">
      <c r="A233" s="904"/>
      <c r="B233" s="591" t="s">
        <v>996</v>
      </c>
      <c r="C233" s="592" t="s">
        <v>997</v>
      </c>
    </row>
    <row r="234" spans="1:3" ht="40.5" customHeight="1">
      <c r="A234" s="904"/>
      <c r="B234" s="591" t="s">
        <v>995</v>
      </c>
      <c r="C234" s="579" t="s">
        <v>998</v>
      </c>
    </row>
    <row r="235" spans="1:3" ht="24" customHeight="1">
      <c r="A235" s="904"/>
      <c r="B235" s="591" t="s">
        <v>1000</v>
      </c>
      <c r="C235" s="579" t="s">
        <v>1004</v>
      </c>
    </row>
    <row r="236" spans="1:3" ht="25.5">
      <c r="A236" s="905"/>
      <c r="B236" s="591" t="s">
        <v>990</v>
      </c>
      <c r="C236" s="579" t="s">
        <v>992</v>
      </c>
    </row>
  </sheetData>
  <mergeCells count="133">
    <mergeCell ref="B7:C7"/>
    <mergeCell ref="B8:C8"/>
    <mergeCell ref="B9:C9"/>
    <mergeCell ref="B10:C10"/>
    <mergeCell ref="B11:C11"/>
    <mergeCell ref="B12:C12"/>
    <mergeCell ref="A1:C1"/>
    <mergeCell ref="B2:C2"/>
    <mergeCell ref="B3:C3"/>
    <mergeCell ref="A4:C4"/>
    <mergeCell ref="B5:C5"/>
    <mergeCell ref="B6:C6"/>
    <mergeCell ref="B19:C19"/>
    <mergeCell ref="B20:C20"/>
    <mergeCell ref="B21:C21"/>
    <mergeCell ref="B22:C22"/>
    <mergeCell ref="B23:C23"/>
    <mergeCell ref="B24:C24"/>
    <mergeCell ref="B13:C13"/>
    <mergeCell ref="B14:C14"/>
    <mergeCell ref="B15:C15"/>
    <mergeCell ref="B16:C16"/>
    <mergeCell ref="B17:C17"/>
    <mergeCell ref="B18:C18"/>
    <mergeCell ref="B31:C31"/>
    <mergeCell ref="B32:C32"/>
    <mergeCell ref="B33:C33"/>
    <mergeCell ref="B34:C34"/>
    <mergeCell ref="B35:C35"/>
    <mergeCell ref="B36:C36"/>
    <mergeCell ref="B25:C25"/>
    <mergeCell ref="A26:C26"/>
    <mergeCell ref="B27:C27"/>
    <mergeCell ref="A28:C28"/>
    <mergeCell ref="B29:C29"/>
    <mergeCell ref="B30:C30"/>
    <mergeCell ref="B43:C43"/>
    <mergeCell ref="B44:C44"/>
    <mergeCell ref="B45:C45"/>
    <mergeCell ref="A46:C46"/>
    <mergeCell ref="B47:C47"/>
    <mergeCell ref="A48:C48"/>
    <mergeCell ref="B37:C37"/>
    <mergeCell ref="B38:C38"/>
    <mergeCell ref="B39:C39"/>
    <mergeCell ref="B40:C40"/>
    <mergeCell ref="B41:C41"/>
    <mergeCell ref="A42:C42"/>
    <mergeCell ref="A55:C55"/>
    <mergeCell ref="B56:C56"/>
    <mergeCell ref="B57:C57"/>
    <mergeCell ref="B58:C58"/>
    <mergeCell ref="B59:C59"/>
    <mergeCell ref="B60:C60"/>
    <mergeCell ref="B49:C49"/>
    <mergeCell ref="B50:C50"/>
    <mergeCell ref="B51:C51"/>
    <mergeCell ref="B52:C52"/>
    <mergeCell ref="B53:C53"/>
    <mergeCell ref="B54:C54"/>
    <mergeCell ref="A67:C67"/>
    <mergeCell ref="B68:C68"/>
    <mergeCell ref="B69:C69"/>
    <mergeCell ref="B70:C70"/>
    <mergeCell ref="B71:C71"/>
    <mergeCell ref="B72:C72"/>
    <mergeCell ref="B61:C61"/>
    <mergeCell ref="B62:C62"/>
    <mergeCell ref="B63:C63"/>
    <mergeCell ref="B64:C64"/>
    <mergeCell ref="A65:C65"/>
    <mergeCell ref="B66:C66"/>
    <mergeCell ref="B79:C79"/>
    <mergeCell ref="A80:C80"/>
    <mergeCell ref="B81:C81"/>
    <mergeCell ref="B82:C82"/>
    <mergeCell ref="B83:C83"/>
    <mergeCell ref="B84:C84"/>
    <mergeCell ref="B73:C73"/>
    <mergeCell ref="B74:C74"/>
    <mergeCell ref="B75:C75"/>
    <mergeCell ref="A76:C76"/>
    <mergeCell ref="B77:C77"/>
    <mergeCell ref="B78:C78"/>
    <mergeCell ref="B91:C91"/>
    <mergeCell ref="B92:C92"/>
    <mergeCell ref="B93:C93"/>
    <mergeCell ref="B94:C94"/>
    <mergeCell ref="B95:C95"/>
    <mergeCell ref="A96:C96"/>
    <mergeCell ref="B85:C85"/>
    <mergeCell ref="B86:C86"/>
    <mergeCell ref="B87:C87"/>
    <mergeCell ref="A88:C88"/>
    <mergeCell ref="B89:C89"/>
    <mergeCell ref="B90:C90"/>
    <mergeCell ref="B110:C110"/>
    <mergeCell ref="A111:C111"/>
    <mergeCell ref="A112:C112"/>
    <mergeCell ref="B113:C113"/>
    <mergeCell ref="B114:C114"/>
    <mergeCell ref="B115:C115"/>
    <mergeCell ref="A97:C97"/>
    <mergeCell ref="A105:C105"/>
    <mergeCell ref="B106:C106"/>
    <mergeCell ref="A107:C107"/>
    <mergeCell ref="B108:C108"/>
    <mergeCell ref="B109:C109"/>
    <mergeCell ref="B156:C156"/>
    <mergeCell ref="B157:C157"/>
    <mergeCell ref="B158:C158"/>
    <mergeCell ref="B159:C159"/>
    <mergeCell ref="B160:C160"/>
    <mergeCell ref="B165:C165"/>
    <mergeCell ref="B116:C116"/>
    <mergeCell ref="B117:C117"/>
    <mergeCell ref="B118:C118"/>
    <mergeCell ref="B146:C146"/>
    <mergeCell ref="B155:C155"/>
    <mergeCell ref="C147:C152"/>
    <mergeCell ref="A230:A236"/>
    <mergeCell ref="B216:C216"/>
    <mergeCell ref="C198:C201"/>
    <mergeCell ref="B209:C209"/>
    <mergeCell ref="B210:C210"/>
    <mergeCell ref="B214:C214"/>
    <mergeCell ref="B215:C215"/>
    <mergeCell ref="B168:C168"/>
    <mergeCell ref="B169:C169"/>
    <mergeCell ref="B186:C186"/>
    <mergeCell ref="B187:C187"/>
    <mergeCell ref="B194:C194"/>
    <mergeCell ref="B195:C195"/>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4"/>
  <sheetViews>
    <sheetView workbookViewId="0">
      <pane xSplit="1" ySplit="5" topLeftCell="B27" activePane="bottomRight" state="frozen"/>
      <selection pane="topRight" activeCell="B1" sqref="B1"/>
      <selection pane="bottomLeft" activeCell="A5" sqref="A5"/>
      <selection pane="bottomRight" activeCell="B2" sqref="B2"/>
    </sheetView>
  </sheetViews>
  <sheetFormatPr defaultRowHeight="15"/>
  <cols>
    <col min="1" max="1" width="9.5703125" style="2" bestFit="1" customWidth="1"/>
    <col min="2" max="2" width="55.140625" style="2" bestFit="1" customWidth="1"/>
    <col min="3" max="3" width="11.7109375" style="653" customWidth="1"/>
    <col min="4" max="4" width="13.28515625" style="653" customWidth="1"/>
    <col min="5" max="5" width="14.5703125" style="653" customWidth="1"/>
    <col min="6" max="6" width="11.7109375" style="653" customWidth="1"/>
    <col min="7" max="7" width="13.7109375" style="653" customWidth="1"/>
    <col min="8" max="8" width="14.5703125" style="653" customWidth="1"/>
  </cols>
  <sheetData>
    <row r="1" spans="1:8" ht="15.75">
      <c r="A1" s="18" t="s">
        <v>188</v>
      </c>
      <c r="B1" s="328" t="str">
        <f>Info!C2</f>
        <v>სს "ზირაათ ბანკი საქართველო"</v>
      </c>
    </row>
    <row r="2" spans="1:8" ht="15.75">
      <c r="A2" s="18" t="s">
        <v>189</v>
      </c>
      <c r="B2" s="637">
        <f>'1. key ratios'!B2</f>
        <v>44926</v>
      </c>
    </row>
    <row r="3" spans="1:8" ht="15.75">
      <c r="A3" s="18"/>
    </row>
    <row r="4" spans="1:8" ht="16.5" thickBot="1">
      <c r="A4" s="30" t="s">
        <v>406</v>
      </c>
      <c r="B4" s="67" t="s">
        <v>244</v>
      </c>
      <c r="C4" s="705"/>
      <c r="D4" s="706"/>
      <c r="E4" s="706"/>
      <c r="F4" s="707"/>
      <c r="G4" s="707"/>
      <c r="H4" s="708" t="s">
        <v>93</v>
      </c>
    </row>
    <row r="5" spans="1:8" ht="15.75">
      <c r="A5" s="32"/>
      <c r="B5" s="33"/>
      <c r="C5" s="793" t="s">
        <v>194</v>
      </c>
      <c r="D5" s="794"/>
      <c r="E5" s="795"/>
      <c r="F5" s="793" t="s">
        <v>195</v>
      </c>
      <c r="G5" s="794"/>
      <c r="H5" s="796"/>
    </row>
    <row r="6" spans="1:8" ht="15.75">
      <c r="A6" s="34" t="s">
        <v>26</v>
      </c>
      <c r="B6" s="35" t="s">
        <v>153</v>
      </c>
      <c r="C6" s="36" t="s">
        <v>27</v>
      </c>
      <c r="D6" s="36" t="s">
        <v>94</v>
      </c>
      <c r="E6" s="36" t="s">
        <v>68</v>
      </c>
      <c r="F6" s="36" t="s">
        <v>27</v>
      </c>
      <c r="G6" s="36" t="s">
        <v>94</v>
      </c>
      <c r="H6" s="37" t="s">
        <v>68</v>
      </c>
    </row>
    <row r="7" spans="1:8" ht="15.75">
      <c r="A7" s="34">
        <v>1</v>
      </c>
      <c r="B7" s="38" t="s">
        <v>154</v>
      </c>
      <c r="C7" s="709">
        <v>2011542.08</v>
      </c>
      <c r="D7" s="709">
        <v>4515498.8705000002</v>
      </c>
      <c r="E7" s="710">
        <v>6527040.9505000003</v>
      </c>
      <c r="F7" s="711">
        <v>1712328.63</v>
      </c>
      <c r="G7" s="712">
        <v>5042685.71</v>
      </c>
      <c r="H7" s="713">
        <v>6755014.3399999999</v>
      </c>
    </row>
    <row r="8" spans="1:8" ht="15.75">
      <c r="A8" s="34">
        <v>2</v>
      </c>
      <c r="B8" s="38" t="s">
        <v>155</v>
      </c>
      <c r="C8" s="709">
        <v>19267355.649999999</v>
      </c>
      <c r="D8" s="709">
        <v>25930560.764899999</v>
      </c>
      <c r="E8" s="710">
        <v>45197916.414899997</v>
      </c>
      <c r="F8" s="711">
        <v>6158477.8899999997</v>
      </c>
      <c r="G8" s="712">
        <v>31024699.800099999</v>
      </c>
      <c r="H8" s="713">
        <v>37183177.690099999</v>
      </c>
    </row>
    <row r="9" spans="1:8" ht="15.75">
      <c r="A9" s="34">
        <v>3</v>
      </c>
      <c r="B9" s="38" t="s">
        <v>156</v>
      </c>
      <c r="C9" s="709">
        <v>6026909.2999999998</v>
      </c>
      <c r="D9" s="709">
        <v>34621910.452500001</v>
      </c>
      <c r="E9" s="710">
        <v>40648819.752499998</v>
      </c>
      <c r="F9" s="711">
        <v>2520019.1</v>
      </c>
      <c r="G9" s="712">
        <v>1166957.0581</v>
      </c>
      <c r="H9" s="713">
        <v>3686976.1581000001</v>
      </c>
    </row>
    <row r="10" spans="1:8" ht="15.75">
      <c r="A10" s="34">
        <v>4</v>
      </c>
      <c r="B10" s="38" t="s">
        <v>185</v>
      </c>
      <c r="C10" s="709">
        <v>0</v>
      </c>
      <c r="D10" s="709">
        <v>0</v>
      </c>
      <c r="E10" s="710">
        <v>0</v>
      </c>
      <c r="F10" s="711">
        <v>0</v>
      </c>
      <c r="G10" s="712">
        <v>0</v>
      </c>
      <c r="H10" s="713">
        <v>0</v>
      </c>
    </row>
    <row r="11" spans="1:8" ht="15.75">
      <c r="A11" s="34">
        <v>5</v>
      </c>
      <c r="B11" s="38" t="s">
        <v>157</v>
      </c>
      <c r="C11" s="709">
        <v>1986530.28</v>
      </c>
      <c r="D11" s="709">
        <v>0</v>
      </c>
      <c r="E11" s="710">
        <v>1986530.28</v>
      </c>
      <c r="F11" s="711">
        <v>1952431.4</v>
      </c>
      <c r="G11" s="712">
        <v>0</v>
      </c>
      <c r="H11" s="713">
        <v>1952431.4</v>
      </c>
    </row>
    <row r="12" spans="1:8" ht="15.75">
      <c r="A12" s="34">
        <v>6.1</v>
      </c>
      <c r="B12" s="39" t="s">
        <v>158</v>
      </c>
      <c r="C12" s="709">
        <v>56378003.339999989</v>
      </c>
      <c r="D12" s="709">
        <v>42320745.747399993</v>
      </c>
      <c r="E12" s="710">
        <v>98698749.087399989</v>
      </c>
      <c r="F12" s="711">
        <v>57483429.269999996</v>
      </c>
      <c r="G12" s="712">
        <v>39896114.496100001</v>
      </c>
      <c r="H12" s="713">
        <v>97379543.766099989</v>
      </c>
    </row>
    <row r="13" spans="1:8" ht="15.75">
      <c r="A13" s="34">
        <v>6.2</v>
      </c>
      <c r="B13" s="39" t="s">
        <v>159</v>
      </c>
      <c r="C13" s="709">
        <v>-3434690.72</v>
      </c>
      <c r="D13" s="709">
        <v>-1513379.912</v>
      </c>
      <c r="E13" s="710">
        <v>-4948070.6320000002</v>
      </c>
      <c r="F13" s="711">
        <v>-3397828.61</v>
      </c>
      <c r="G13" s="712">
        <v>-1874215.9872999999</v>
      </c>
      <c r="H13" s="713">
        <v>-5272044.5972999996</v>
      </c>
    </row>
    <row r="14" spans="1:8" ht="15.75">
      <c r="A14" s="34">
        <v>6</v>
      </c>
      <c r="B14" s="38" t="s">
        <v>160</v>
      </c>
      <c r="C14" s="710">
        <v>52943312.61999999</v>
      </c>
      <c r="D14" s="710">
        <v>40807365.835399993</v>
      </c>
      <c r="E14" s="710">
        <v>93750678.45539999</v>
      </c>
      <c r="F14" s="710">
        <v>54085600.659999996</v>
      </c>
      <c r="G14" s="710">
        <v>38021898.5088</v>
      </c>
      <c r="H14" s="710">
        <v>92107499.168799996</v>
      </c>
    </row>
    <row r="15" spans="1:8" ht="15.75">
      <c r="A15" s="34">
        <v>7</v>
      </c>
      <c r="B15" s="38" t="s">
        <v>161</v>
      </c>
      <c r="C15" s="709">
        <v>570762.1</v>
      </c>
      <c r="D15" s="709">
        <v>169506.18669999999</v>
      </c>
      <c r="E15" s="710">
        <v>740268.28669999994</v>
      </c>
      <c r="F15" s="711">
        <v>500100.97</v>
      </c>
      <c r="G15" s="712">
        <v>147487.1244</v>
      </c>
      <c r="H15" s="713">
        <v>647588.09439999994</v>
      </c>
    </row>
    <row r="16" spans="1:8" ht="15.75">
      <c r="A16" s="34">
        <v>8</v>
      </c>
      <c r="B16" s="38" t="s">
        <v>162</v>
      </c>
      <c r="C16" s="709">
        <v>0</v>
      </c>
      <c r="D16" s="709" t="s">
        <v>1039</v>
      </c>
      <c r="E16" s="710">
        <v>0</v>
      </c>
      <c r="F16" s="711">
        <v>28500</v>
      </c>
      <c r="G16" s="709" t="s">
        <v>1039</v>
      </c>
      <c r="H16" s="713">
        <v>28500</v>
      </c>
    </row>
    <row r="17" spans="1:8" ht="15.75">
      <c r="A17" s="34">
        <v>9</v>
      </c>
      <c r="B17" s="38" t="s">
        <v>163</v>
      </c>
      <c r="C17" s="709">
        <v>0</v>
      </c>
      <c r="D17" s="709">
        <v>0</v>
      </c>
      <c r="E17" s="710">
        <v>0</v>
      </c>
      <c r="F17" s="711">
        <v>0</v>
      </c>
      <c r="G17" s="709">
        <v>0</v>
      </c>
      <c r="H17" s="713">
        <v>0</v>
      </c>
    </row>
    <row r="18" spans="1:8" ht="15.75">
      <c r="A18" s="34">
        <v>10</v>
      </c>
      <c r="B18" s="38" t="s">
        <v>164</v>
      </c>
      <c r="C18" s="709">
        <v>6592376.04</v>
      </c>
      <c r="D18" s="709" t="s">
        <v>1039</v>
      </c>
      <c r="E18" s="710">
        <v>6592376.04</v>
      </c>
      <c r="F18" s="711">
        <v>6106732.7999999998</v>
      </c>
      <c r="G18" s="709" t="s">
        <v>1039</v>
      </c>
      <c r="H18" s="713">
        <v>6106732.7999999998</v>
      </c>
    </row>
    <row r="19" spans="1:8" ht="15.75">
      <c r="A19" s="34">
        <v>11</v>
      </c>
      <c r="B19" s="38" t="s">
        <v>165</v>
      </c>
      <c r="C19" s="709">
        <v>761487.98</v>
      </c>
      <c r="D19" s="709">
        <v>1326203.5495</v>
      </c>
      <c r="E19" s="710">
        <v>2087691.5294999999</v>
      </c>
      <c r="F19" s="711">
        <v>262434.23</v>
      </c>
      <c r="G19" s="712">
        <v>243274.67480000001</v>
      </c>
      <c r="H19" s="713">
        <v>505708.90480000002</v>
      </c>
    </row>
    <row r="20" spans="1:8" ht="15.75">
      <c r="A20" s="34">
        <v>12</v>
      </c>
      <c r="B20" s="40" t="s">
        <v>166</v>
      </c>
      <c r="C20" s="710">
        <v>90160276.049999997</v>
      </c>
      <c r="D20" s="710">
        <v>107371045.6595</v>
      </c>
      <c r="E20" s="710">
        <v>197531321.70950001</v>
      </c>
      <c r="F20" s="710">
        <v>73326625.679999992</v>
      </c>
      <c r="G20" s="710">
        <v>75647002.876199991</v>
      </c>
      <c r="H20" s="713">
        <v>148973628.55619997</v>
      </c>
    </row>
    <row r="21" spans="1:8" ht="15.75">
      <c r="A21" s="34"/>
      <c r="B21" s="35" t="s">
        <v>183</v>
      </c>
      <c r="C21" s="714"/>
      <c r="D21" s="714"/>
      <c r="E21" s="714"/>
      <c r="F21" s="715"/>
      <c r="G21" s="716"/>
      <c r="H21" s="717"/>
    </row>
    <row r="22" spans="1:8" ht="15.75">
      <c r="A22" s="34">
        <v>13</v>
      </c>
      <c r="B22" s="38" t="s">
        <v>167</v>
      </c>
      <c r="C22" s="709">
        <v>0</v>
      </c>
      <c r="D22" s="709">
        <v>10132500</v>
      </c>
      <c r="E22" s="710">
        <v>10132500</v>
      </c>
      <c r="F22" s="711">
        <v>0</v>
      </c>
      <c r="G22" s="712">
        <v>11616000</v>
      </c>
      <c r="H22" s="713">
        <v>11616000</v>
      </c>
    </row>
    <row r="23" spans="1:8" ht="15.75">
      <c r="A23" s="34">
        <v>14</v>
      </c>
      <c r="B23" s="38" t="s">
        <v>168</v>
      </c>
      <c r="C23" s="709">
        <v>12042280.260000002</v>
      </c>
      <c r="D23" s="709">
        <v>62190114.6272</v>
      </c>
      <c r="E23" s="710">
        <v>74232394.887199998</v>
      </c>
      <c r="F23" s="711">
        <v>9453617.790000001</v>
      </c>
      <c r="G23" s="712">
        <v>38481466.790199995</v>
      </c>
      <c r="H23" s="713">
        <v>47935084.580199994</v>
      </c>
    </row>
    <row r="24" spans="1:8" ht="15.75">
      <c r="A24" s="34">
        <v>15</v>
      </c>
      <c r="B24" s="38" t="s">
        <v>169</v>
      </c>
      <c r="C24" s="709">
        <v>3544091.5</v>
      </c>
      <c r="D24" s="709">
        <v>4185131.4649999999</v>
      </c>
      <c r="E24" s="710">
        <v>7729222.9649999999</v>
      </c>
      <c r="F24" s="711">
        <v>698345.23</v>
      </c>
      <c r="G24" s="712">
        <v>6015277.2916000001</v>
      </c>
      <c r="H24" s="713">
        <v>6713622.5216000006</v>
      </c>
    </row>
    <row r="25" spans="1:8" ht="15.75">
      <c r="A25" s="34">
        <v>16</v>
      </c>
      <c r="B25" s="38" t="s">
        <v>170</v>
      </c>
      <c r="C25" s="709">
        <v>3078124.99</v>
      </c>
      <c r="D25" s="709">
        <v>25465789.8649</v>
      </c>
      <c r="E25" s="710">
        <v>28543914.854900002</v>
      </c>
      <c r="F25" s="711">
        <v>616965</v>
      </c>
      <c r="G25" s="712">
        <v>18629517.577100001</v>
      </c>
      <c r="H25" s="713">
        <v>19246482.577100001</v>
      </c>
    </row>
    <row r="26" spans="1:8" ht="15.75">
      <c r="A26" s="34">
        <v>17</v>
      </c>
      <c r="B26" s="38" t="s">
        <v>171</v>
      </c>
      <c r="C26" s="714">
        <v>0</v>
      </c>
      <c r="D26" s="714">
        <v>0</v>
      </c>
      <c r="E26" s="710">
        <v>0</v>
      </c>
      <c r="F26" s="715">
        <v>0</v>
      </c>
      <c r="G26" s="716">
        <v>0</v>
      </c>
      <c r="H26" s="713">
        <v>0</v>
      </c>
    </row>
    <row r="27" spans="1:8" ht="15.75">
      <c r="A27" s="34">
        <v>18</v>
      </c>
      <c r="B27" s="38" t="s">
        <v>172</v>
      </c>
      <c r="C27" s="709">
        <v>0</v>
      </c>
      <c r="D27" s="709">
        <v>194035.6943</v>
      </c>
      <c r="E27" s="710">
        <v>194035.6943</v>
      </c>
      <c r="F27" s="711">
        <v>43408.07</v>
      </c>
      <c r="G27" s="712">
        <v>3024.1972999999998</v>
      </c>
      <c r="H27" s="713">
        <v>46432.2673</v>
      </c>
    </row>
    <row r="28" spans="1:8" ht="15.75">
      <c r="A28" s="34">
        <v>19</v>
      </c>
      <c r="B28" s="38" t="s">
        <v>173</v>
      </c>
      <c r="C28" s="709">
        <v>76636.209999999992</v>
      </c>
      <c r="D28" s="709">
        <v>158908.47350000002</v>
      </c>
      <c r="E28" s="710">
        <v>235544.68350000001</v>
      </c>
      <c r="F28" s="711">
        <v>37196.11</v>
      </c>
      <c r="G28" s="712">
        <v>101168.2932</v>
      </c>
      <c r="H28" s="713">
        <v>138364.4032</v>
      </c>
    </row>
    <row r="29" spans="1:8" ht="15.75">
      <c r="A29" s="34">
        <v>20</v>
      </c>
      <c r="B29" s="38" t="s">
        <v>95</v>
      </c>
      <c r="C29" s="709">
        <v>3214917.77</v>
      </c>
      <c r="D29" s="709">
        <v>7332683.2659999998</v>
      </c>
      <c r="E29" s="710">
        <v>10547601.036</v>
      </c>
      <c r="F29" s="711">
        <v>1250958.6299999999</v>
      </c>
      <c r="G29" s="712">
        <v>2212780.5932</v>
      </c>
      <c r="H29" s="713">
        <v>3463739.2231999999</v>
      </c>
    </row>
    <row r="30" spans="1:8" ht="15.75">
      <c r="A30" s="34">
        <v>21</v>
      </c>
      <c r="B30" s="38" t="s">
        <v>174</v>
      </c>
      <c r="C30" s="709">
        <v>0</v>
      </c>
      <c r="D30" s="709">
        <v>0</v>
      </c>
      <c r="E30" s="710">
        <v>0</v>
      </c>
      <c r="F30" s="711">
        <v>0</v>
      </c>
      <c r="G30" s="712">
        <v>0</v>
      </c>
      <c r="H30" s="713">
        <v>0</v>
      </c>
    </row>
    <row r="31" spans="1:8" ht="15.75">
      <c r="A31" s="34">
        <v>22</v>
      </c>
      <c r="B31" s="40" t="s">
        <v>175</v>
      </c>
      <c r="C31" s="710">
        <v>21956050.73</v>
      </c>
      <c r="D31" s="710">
        <v>109659163.3909</v>
      </c>
      <c r="E31" s="718">
        <v>131615214.12090001</v>
      </c>
      <c r="F31" s="710">
        <v>12100490.830000002</v>
      </c>
      <c r="G31" s="710">
        <v>77059234.742599994</v>
      </c>
      <c r="H31" s="719">
        <v>89159725.572599992</v>
      </c>
    </row>
    <row r="32" spans="1:8" ht="15.75">
      <c r="A32" s="34"/>
      <c r="B32" s="35" t="s">
        <v>184</v>
      </c>
      <c r="C32" s="714"/>
      <c r="D32" s="714"/>
      <c r="E32" s="709"/>
      <c r="F32" s="715"/>
      <c r="G32" s="716"/>
      <c r="H32" s="717"/>
    </row>
    <row r="33" spans="1:8" ht="15.75">
      <c r="A33" s="34">
        <v>23</v>
      </c>
      <c r="B33" s="38" t="s">
        <v>176</v>
      </c>
      <c r="C33" s="709">
        <v>50000000</v>
      </c>
      <c r="D33" s="714" t="s">
        <v>1039</v>
      </c>
      <c r="E33" s="710">
        <v>50000000</v>
      </c>
      <c r="F33" s="711">
        <v>50000000</v>
      </c>
      <c r="G33" s="716" t="s">
        <v>1039</v>
      </c>
      <c r="H33" s="719">
        <v>50000000</v>
      </c>
    </row>
    <row r="34" spans="1:8" ht="15.75">
      <c r="A34" s="34">
        <v>24</v>
      </c>
      <c r="B34" s="38" t="s">
        <v>177</v>
      </c>
      <c r="C34" s="709">
        <v>0</v>
      </c>
      <c r="D34" s="714" t="s">
        <v>1039</v>
      </c>
      <c r="E34" s="710">
        <v>0</v>
      </c>
      <c r="F34" s="711">
        <v>0</v>
      </c>
      <c r="G34" s="716" t="s">
        <v>1039</v>
      </c>
      <c r="H34" s="713">
        <v>0</v>
      </c>
    </row>
    <row r="35" spans="1:8" ht="15.75">
      <c r="A35" s="34">
        <v>25</v>
      </c>
      <c r="B35" s="39" t="s">
        <v>178</v>
      </c>
      <c r="C35" s="709">
        <v>0</v>
      </c>
      <c r="D35" s="714" t="s">
        <v>1039</v>
      </c>
      <c r="E35" s="710">
        <v>0</v>
      </c>
      <c r="F35" s="711">
        <v>0</v>
      </c>
      <c r="G35" s="716" t="s">
        <v>1039</v>
      </c>
      <c r="H35" s="713">
        <v>0</v>
      </c>
    </row>
    <row r="36" spans="1:8" ht="15.75">
      <c r="A36" s="34">
        <v>26</v>
      </c>
      <c r="B36" s="38" t="s">
        <v>179</v>
      </c>
      <c r="C36" s="709">
        <v>0</v>
      </c>
      <c r="D36" s="714" t="s">
        <v>1039</v>
      </c>
      <c r="E36" s="710">
        <v>0</v>
      </c>
      <c r="F36" s="711">
        <v>0</v>
      </c>
      <c r="G36" s="716" t="s">
        <v>1039</v>
      </c>
      <c r="H36" s="713">
        <v>0</v>
      </c>
    </row>
    <row r="37" spans="1:8" ht="15.75">
      <c r="A37" s="34">
        <v>27</v>
      </c>
      <c r="B37" s="38" t="s">
        <v>180</v>
      </c>
      <c r="C37" s="709">
        <v>0</v>
      </c>
      <c r="D37" s="714" t="s">
        <v>1039</v>
      </c>
      <c r="E37" s="710">
        <v>0</v>
      </c>
      <c r="F37" s="711">
        <v>0</v>
      </c>
      <c r="G37" s="716" t="s">
        <v>1039</v>
      </c>
      <c r="H37" s="713">
        <v>0</v>
      </c>
    </row>
    <row r="38" spans="1:8" ht="15.75">
      <c r="A38" s="34">
        <v>28</v>
      </c>
      <c r="B38" s="38" t="s">
        <v>181</v>
      </c>
      <c r="C38" s="709">
        <v>15916107.993199999</v>
      </c>
      <c r="D38" s="714" t="s">
        <v>1039</v>
      </c>
      <c r="E38" s="710">
        <v>15916107.993199999</v>
      </c>
      <c r="F38" s="711">
        <v>9813904.2623999976</v>
      </c>
      <c r="G38" s="716" t="s">
        <v>1039</v>
      </c>
      <c r="H38" s="713">
        <v>9813904.2623999976</v>
      </c>
    </row>
    <row r="39" spans="1:8" ht="15.75">
      <c r="A39" s="34">
        <v>29</v>
      </c>
      <c r="B39" s="38" t="s">
        <v>196</v>
      </c>
      <c r="C39" s="709">
        <v>0</v>
      </c>
      <c r="D39" s="714" t="s">
        <v>1039</v>
      </c>
      <c r="E39" s="710">
        <v>0</v>
      </c>
      <c r="F39" s="711">
        <v>0</v>
      </c>
      <c r="G39" s="716" t="s">
        <v>1039</v>
      </c>
      <c r="H39" s="713">
        <v>0</v>
      </c>
    </row>
    <row r="40" spans="1:8" ht="15.75">
      <c r="A40" s="34">
        <v>30</v>
      </c>
      <c r="B40" s="40" t="s">
        <v>182</v>
      </c>
      <c r="C40" s="709">
        <v>65916107.993199997</v>
      </c>
      <c r="D40" s="709" t="s">
        <v>1039</v>
      </c>
      <c r="E40" s="710">
        <v>65916107.993199997</v>
      </c>
      <c r="F40" s="709">
        <v>59813904.262400001</v>
      </c>
      <c r="G40" s="709" t="s">
        <v>1039</v>
      </c>
      <c r="H40" s="713">
        <v>59813904.262400001</v>
      </c>
    </row>
    <row r="41" spans="1:8" ht="16.5" thickBot="1">
      <c r="A41" s="41">
        <v>31</v>
      </c>
      <c r="B41" s="42" t="s">
        <v>197</v>
      </c>
      <c r="C41" s="720">
        <v>87872158.723199993</v>
      </c>
      <c r="D41" s="720">
        <v>109659163.3909</v>
      </c>
      <c r="E41" s="721">
        <v>197531322.11409998</v>
      </c>
      <c r="F41" s="720">
        <v>71914395.092399999</v>
      </c>
      <c r="G41" s="720">
        <v>77059234.742599994</v>
      </c>
      <c r="H41" s="722">
        <v>148973629.83499998</v>
      </c>
    </row>
    <row r="42" spans="1:8">
      <c r="C42" s="723"/>
      <c r="D42" s="723"/>
      <c r="E42" s="723"/>
      <c r="F42" s="723"/>
      <c r="G42" s="723"/>
      <c r="H42" s="723"/>
    </row>
    <row r="43" spans="1:8">
      <c r="B43" s="43"/>
      <c r="C43" s="723"/>
      <c r="D43" s="723"/>
      <c r="E43" s="723"/>
      <c r="F43" s="723"/>
      <c r="G43" s="723"/>
      <c r="H43" s="723"/>
    </row>
    <row r="44" spans="1:8">
      <c r="C44" s="723"/>
      <c r="D44" s="723"/>
      <c r="E44" s="723"/>
      <c r="F44" s="723"/>
      <c r="G44" s="723"/>
      <c r="H44" s="723"/>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80" zoomScaleNormal="80" workbookViewId="0">
      <selection activeCell="C7" sqref="C7:S20"/>
    </sheetView>
  </sheetViews>
  <sheetFormatPr defaultRowHeight="15"/>
  <cols>
    <col min="1" max="1" width="10" bestFit="1" customWidth="1"/>
    <col min="2" max="2" width="71.7109375" customWidth="1"/>
    <col min="3" max="3" width="14.28515625" customWidth="1"/>
    <col min="4" max="4" width="13.140625" bestFit="1" customWidth="1"/>
    <col min="5" max="5" width="12.28515625" bestFit="1" customWidth="1"/>
    <col min="6" max="6" width="16.140625" bestFit="1" customWidth="1"/>
    <col min="7" max="8" width="10" customWidth="1"/>
    <col min="9" max="9" width="10.5703125" bestFit="1" customWidth="1"/>
    <col min="10" max="10" width="13.140625" bestFit="1" customWidth="1"/>
    <col min="11" max="11" width="12.28515625" bestFit="1" customWidth="1"/>
    <col min="12" max="12" width="16.140625" bestFit="1" customWidth="1"/>
    <col min="13" max="14" width="10.7109375"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c r="A1" s="778" t="s">
        <v>188</v>
      </c>
      <c r="B1" s="682" t="str">
        <f>Info!C2</f>
        <v>სს "ზირაათ ბანკი საქართველო"</v>
      </c>
    </row>
    <row r="2" spans="1:19">
      <c r="A2" s="778" t="s">
        <v>189</v>
      </c>
      <c r="B2" s="775">
        <f>'1. key ratios'!B2</f>
        <v>44926</v>
      </c>
    </row>
    <row r="3" spans="1:19">
      <c r="A3" s="470" t="s">
        <v>963</v>
      </c>
      <c r="B3" s="468"/>
    </row>
    <row r="4" spans="1:19">
      <c r="A4" s="470"/>
      <c r="B4" s="468"/>
    </row>
    <row r="5" spans="1:19" ht="24" customHeight="1">
      <c r="A5" s="962" t="s">
        <v>993</v>
      </c>
      <c r="B5" s="962"/>
      <c r="C5" s="964" t="s">
        <v>785</v>
      </c>
      <c r="D5" s="964"/>
      <c r="E5" s="964"/>
      <c r="F5" s="964"/>
      <c r="G5" s="964"/>
      <c r="H5" s="964"/>
      <c r="I5" s="964" t="s">
        <v>1001</v>
      </c>
      <c r="J5" s="964"/>
      <c r="K5" s="964"/>
      <c r="L5" s="964"/>
      <c r="M5" s="964"/>
      <c r="N5" s="964"/>
      <c r="O5" s="963" t="s">
        <v>989</v>
      </c>
      <c r="P5" s="963" t="s">
        <v>996</v>
      </c>
      <c r="Q5" s="963" t="s">
        <v>995</v>
      </c>
      <c r="R5" s="963" t="s">
        <v>1000</v>
      </c>
      <c r="S5" s="963" t="s">
        <v>990</v>
      </c>
    </row>
    <row r="6" spans="1:19" ht="36" customHeight="1">
      <c r="A6" s="962"/>
      <c r="B6" s="962"/>
      <c r="C6" s="593"/>
      <c r="D6" s="516" t="s">
        <v>816</v>
      </c>
      <c r="E6" s="516" t="s">
        <v>817</v>
      </c>
      <c r="F6" s="516" t="s">
        <v>818</v>
      </c>
      <c r="G6" s="516" t="s">
        <v>819</v>
      </c>
      <c r="H6" s="516" t="s">
        <v>820</v>
      </c>
      <c r="I6" s="593"/>
      <c r="J6" s="516" t="s">
        <v>816</v>
      </c>
      <c r="K6" s="516" t="s">
        <v>817</v>
      </c>
      <c r="L6" s="516" t="s">
        <v>818</v>
      </c>
      <c r="M6" s="516" t="s">
        <v>819</v>
      </c>
      <c r="N6" s="516" t="s">
        <v>820</v>
      </c>
      <c r="O6" s="963"/>
      <c r="P6" s="963"/>
      <c r="Q6" s="963"/>
      <c r="R6" s="963"/>
      <c r="S6" s="963"/>
    </row>
    <row r="7" spans="1:19">
      <c r="A7" s="582">
        <v>1</v>
      </c>
      <c r="B7" s="583" t="s">
        <v>964</v>
      </c>
      <c r="C7" s="628">
        <v>0</v>
      </c>
      <c r="D7" s="628"/>
      <c r="E7" s="628"/>
      <c r="F7" s="628"/>
      <c r="G7" s="628"/>
      <c r="H7" s="628"/>
      <c r="I7" s="628">
        <v>0</v>
      </c>
      <c r="J7" s="628"/>
      <c r="K7" s="628"/>
      <c r="L7" s="628"/>
      <c r="M7" s="628"/>
      <c r="N7" s="628"/>
      <c r="O7" s="628"/>
      <c r="P7" s="629"/>
      <c r="Q7" s="629"/>
      <c r="R7" s="629"/>
      <c r="S7" s="584"/>
    </row>
    <row r="8" spans="1:19">
      <c r="A8" s="582">
        <v>2</v>
      </c>
      <c r="B8" s="585" t="s">
        <v>965</v>
      </c>
      <c r="C8" s="628">
        <v>3710915.1484999997</v>
      </c>
      <c r="D8" s="628">
        <v>3628459.0285</v>
      </c>
      <c r="E8" s="628"/>
      <c r="F8" s="628">
        <v>80408.09</v>
      </c>
      <c r="G8" s="628"/>
      <c r="H8" s="628">
        <v>2048.0300000000002</v>
      </c>
      <c r="I8" s="628">
        <v>98739.722999999998</v>
      </c>
      <c r="J8" s="628">
        <v>72569.263000000006</v>
      </c>
      <c r="K8" s="628"/>
      <c r="L8" s="628">
        <v>24122.43</v>
      </c>
      <c r="M8" s="628"/>
      <c r="N8" s="628">
        <v>2048.0300000000002</v>
      </c>
      <c r="O8" s="628">
        <v>123</v>
      </c>
      <c r="P8" s="629">
        <v>9.5402299999999995E-2</v>
      </c>
      <c r="Q8" s="629">
        <v>0.1164927</v>
      </c>
      <c r="R8" s="629">
        <v>0.10936360000000001</v>
      </c>
      <c r="S8" s="628">
        <v>42.740207300000002</v>
      </c>
    </row>
    <row r="9" spans="1:19">
      <c r="A9" s="582">
        <v>3</v>
      </c>
      <c r="B9" s="585" t="s">
        <v>966</v>
      </c>
      <c r="C9" s="628">
        <v>0</v>
      </c>
      <c r="D9" s="628"/>
      <c r="E9" s="628"/>
      <c r="F9" s="628"/>
      <c r="G9" s="628"/>
      <c r="H9" s="628"/>
      <c r="I9" s="628">
        <v>0</v>
      </c>
      <c r="J9" s="628"/>
      <c r="K9" s="628"/>
      <c r="L9" s="628"/>
      <c r="M9" s="628"/>
      <c r="N9" s="628"/>
      <c r="O9" s="628"/>
      <c r="P9" s="629"/>
      <c r="Q9" s="629"/>
      <c r="R9" s="629"/>
      <c r="S9" s="628"/>
    </row>
    <row r="10" spans="1:19">
      <c r="A10" s="582">
        <v>4</v>
      </c>
      <c r="B10" s="585" t="s">
        <v>967</v>
      </c>
      <c r="C10" s="628">
        <v>0</v>
      </c>
      <c r="D10" s="628"/>
      <c r="E10" s="628"/>
      <c r="F10" s="628"/>
      <c r="G10" s="628"/>
      <c r="H10" s="628"/>
      <c r="I10" s="628">
        <v>0</v>
      </c>
      <c r="J10" s="628"/>
      <c r="K10" s="628"/>
      <c r="L10" s="628"/>
      <c r="M10" s="628"/>
      <c r="N10" s="628"/>
      <c r="O10" s="628"/>
      <c r="P10" s="629"/>
      <c r="Q10" s="629"/>
      <c r="R10" s="629"/>
      <c r="S10" s="628"/>
    </row>
    <row r="11" spans="1:19">
      <c r="A11" s="582">
        <v>5</v>
      </c>
      <c r="B11" s="585" t="s">
        <v>968</v>
      </c>
      <c r="C11" s="628">
        <v>0</v>
      </c>
      <c r="D11" s="628"/>
      <c r="E11" s="628"/>
      <c r="F11" s="628"/>
      <c r="G11" s="628"/>
      <c r="H11" s="628"/>
      <c r="I11" s="628">
        <v>0</v>
      </c>
      <c r="J11" s="628"/>
      <c r="K11" s="628"/>
      <c r="L11" s="628"/>
      <c r="M11" s="628"/>
      <c r="N11" s="628"/>
      <c r="O11" s="628"/>
      <c r="P11" s="629"/>
      <c r="Q11" s="629"/>
      <c r="R11" s="629"/>
      <c r="S11" s="628"/>
    </row>
    <row r="12" spans="1:19">
      <c r="A12" s="582">
        <v>6</v>
      </c>
      <c r="B12" s="585" t="s">
        <v>969</v>
      </c>
      <c r="C12" s="628">
        <v>0</v>
      </c>
      <c r="D12" s="628"/>
      <c r="E12" s="628"/>
      <c r="F12" s="628"/>
      <c r="G12" s="628"/>
      <c r="H12" s="628"/>
      <c r="I12" s="628">
        <v>0</v>
      </c>
      <c r="J12" s="628"/>
      <c r="K12" s="628"/>
      <c r="L12" s="628"/>
      <c r="M12" s="628"/>
      <c r="N12" s="628"/>
      <c r="O12" s="628"/>
      <c r="P12" s="629"/>
      <c r="Q12" s="629"/>
      <c r="R12" s="629"/>
      <c r="S12" s="628"/>
    </row>
    <row r="13" spans="1:19">
      <c r="A13" s="582">
        <v>7</v>
      </c>
      <c r="B13" s="585" t="s">
        <v>970</v>
      </c>
      <c r="C13" s="628">
        <v>6126339.3535000002</v>
      </c>
      <c r="D13" s="628">
        <v>5069956.6917000003</v>
      </c>
      <c r="E13" s="628">
        <v>110466.2607</v>
      </c>
      <c r="F13" s="628">
        <v>732022.97380000004</v>
      </c>
      <c r="G13" s="628">
        <v>213893.42730000001</v>
      </c>
      <c r="H13" s="628">
        <v>0</v>
      </c>
      <c r="I13" s="628">
        <v>438999.44630000001</v>
      </c>
      <c r="J13" s="628">
        <v>101399.1879</v>
      </c>
      <c r="K13" s="628">
        <v>11046.616</v>
      </c>
      <c r="L13" s="628">
        <v>219606.91519999999</v>
      </c>
      <c r="M13" s="628">
        <v>106946.72719999999</v>
      </c>
      <c r="N13" s="628">
        <v>0</v>
      </c>
      <c r="O13" s="628">
        <v>62</v>
      </c>
      <c r="P13" s="629">
        <v>0.1218027</v>
      </c>
      <c r="Q13" s="629">
        <v>0.1403845</v>
      </c>
      <c r="R13" s="629">
        <v>0.102033</v>
      </c>
      <c r="S13" s="628">
        <v>77.367380400000002</v>
      </c>
    </row>
    <row r="14" spans="1:19">
      <c r="A14" s="595">
        <v>7.1</v>
      </c>
      <c r="B14" s="586" t="s">
        <v>971</v>
      </c>
      <c r="C14" s="628">
        <v>5421863.0005999999</v>
      </c>
      <c r="D14" s="628">
        <v>4579373.7660999997</v>
      </c>
      <c r="E14" s="628">
        <v>110466.2607</v>
      </c>
      <c r="F14" s="628">
        <v>732022.97380000004</v>
      </c>
      <c r="G14" s="628"/>
      <c r="H14" s="628"/>
      <c r="I14" s="628">
        <v>322241.0796</v>
      </c>
      <c r="J14" s="628">
        <v>91587.5484</v>
      </c>
      <c r="K14" s="628">
        <v>11046.616</v>
      </c>
      <c r="L14" s="628">
        <v>219606.91519999999</v>
      </c>
      <c r="M14" s="628"/>
      <c r="N14" s="628"/>
      <c r="O14" s="628">
        <v>57</v>
      </c>
      <c r="P14" s="629">
        <v>0.1181579</v>
      </c>
      <c r="Q14" s="629">
        <v>0.13619529999999999</v>
      </c>
      <c r="R14" s="629">
        <v>0.10362010000000001</v>
      </c>
      <c r="S14" s="628">
        <v>75.950686500000003</v>
      </c>
    </row>
    <row r="15" spans="1:19" ht="25.5">
      <c r="A15" s="595">
        <v>7.2</v>
      </c>
      <c r="B15" s="586" t="s">
        <v>972</v>
      </c>
      <c r="C15" s="628">
        <v>475217.94559999998</v>
      </c>
      <c r="D15" s="628">
        <v>475217.94559999998</v>
      </c>
      <c r="E15" s="628"/>
      <c r="F15" s="628"/>
      <c r="G15" s="628"/>
      <c r="H15" s="628"/>
      <c r="I15" s="628">
        <v>9504.3395</v>
      </c>
      <c r="J15" s="628">
        <v>9504.3395</v>
      </c>
      <c r="K15" s="628"/>
      <c r="L15" s="628"/>
      <c r="M15" s="628"/>
      <c r="N15" s="628"/>
      <c r="O15" s="628">
        <v>3</v>
      </c>
      <c r="P15" s="629">
        <v>0.14000000000000001</v>
      </c>
      <c r="Q15" s="629">
        <v>0.1613</v>
      </c>
      <c r="R15" s="629">
        <v>8.9695700000000003E-2</v>
      </c>
      <c r="S15" s="628">
        <v>101.27189730000001</v>
      </c>
    </row>
    <row r="16" spans="1:19">
      <c r="A16" s="595">
        <v>7.3</v>
      </c>
      <c r="B16" s="586" t="s">
        <v>973</v>
      </c>
      <c r="C16" s="628">
        <v>229258.40730000002</v>
      </c>
      <c r="D16" s="628">
        <v>15364.98</v>
      </c>
      <c r="E16" s="628"/>
      <c r="F16" s="628"/>
      <c r="G16" s="628">
        <v>213893.42730000001</v>
      </c>
      <c r="H16" s="628"/>
      <c r="I16" s="628">
        <v>107254.0272</v>
      </c>
      <c r="J16" s="628">
        <v>307.3</v>
      </c>
      <c r="K16" s="628"/>
      <c r="L16" s="628"/>
      <c r="M16" s="628">
        <v>106946.72719999999</v>
      </c>
      <c r="N16" s="628"/>
      <c r="O16" s="628">
        <v>2</v>
      </c>
      <c r="P16" s="629">
        <v>0.14399999999999999</v>
      </c>
      <c r="Q16" s="629">
        <v>0.1676</v>
      </c>
      <c r="R16" s="629">
        <v>9.0072299999999994E-2</v>
      </c>
      <c r="S16" s="628">
        <v>61.321140800000002</v>
      </c>
    </row>
    <row r="17" spans="1:19">
      <c r="A17" s="582">
        <v>8</v>
      </c>
      <c r="B17" s="585" t="s">
        <v>974</v>
      </c>
      <c r="C17" s="628">
        <v>0</v>
      </c>
      <c r="D17" s="628"/>
      <c r="E17" s="628"/>
      <c r="F17" s="628"/>
      <c r="G17" s="628"/>
      <c r="H17" s="628"/>
      <c r="I17" s="628">
        <v>0</v>
      </c>
      <c r="J17" s="628"/>
      <c r="K17" s="628"/>
      <c r="L17" s="628"/>
      <c r="M17" s="628"/>
      <c r="N17" s="628"/>
      <c r="O17" s="628"/>
      <c r="P17" s="629"/>
      <c r="Q17" s="629"/>
      <c r="R17" s="629"/>
      <c r="S17" s="628"/>
    </row>
    <row r="18" spans="1:19">
      <c r="A18" s="587">
        <v>9</v>
      </c>
      <c r="B18" s="588" t="s">
        <v>975</v>
      </c>
      <c r="C18" s="630">
        <v>0</v>
      </c>
      <c r="D18" s="630"/>
      <c r="E18" s="630"/>
      <c r="F18" s="630"/>
      <c r="G18" s="630"/>
      <c r="H18" s="630"/>
      <c r="I18" s="630">
        <v>0</v>
      </c>
      <c r="J18" s="630"/>
      <c r="K18" s="630"/>
      <c r="L18" s="630"/>
      <c r="M18" s="630"/>
      <c r="N18" s="630"/>
      <c r="O18" s="630"/>
      <c r="P18" s="631"/>
      <c r="Q18" s="631"/>
      <c r="R18" s="631"/>
      <c r="S18" s="630"/>
    </row>
    <row r="19" spans="1:19">
      <c r="A19" s="589">
        <v>10</v>
      </c>
      <c r="B19" s="590" t="s">
        <v>994</v>
      </c>
      <c r="C19" s="628">
        <v>9837254.5019999985</v>
      </c>
      <c r="D19" s="628">
        <v>8698415.7202000003</v>
      </c>
      <c r="E19" s="628">
        <v>110466.2607</v>
      </c>
      <c r="F19" s="628">
        <v>812431.0638</v>
      </c>
      <c r="G19" s="628">
        <v>213893.42730000001</v>
      </c>
      <c r="H19" s="628">
        <v>2048.0300000000002</v>
      </c>
      <c r="I19" s="628">
        <v>537739.16929999995</v>
      </c>
      <c r="J19" s="628">
        <v>173968.4509</v>
      </c>
      <c r="K19" s="628">
        <v>11046.616</v>
      </c>
      <c r="L19" s="628">
        <v>243729.34519999998</v>
      </c>
      <c r="M19" s="628">
        <v>106946.72719999999</v>
      </c>
      <c r="N19" s="628">
        <v>2048.0300000000002</v>
      </c>
      <c r="O19" s="628">
        <v>185</v>
      </c>
      <c r="P19" s="629">
        <v>0.1087272</v>
      </c>
      <c r="Q19" s="629">
        <v>0.12879090000000001</v>
      </c>
      <c r="R19" s="629">
        <v>0.1047983</v>
      </c>
      <c r="S19" s="628">
        <v>64.304945000000004</v>
      </c>
    </row>
    <row r="20" spans="1:19" ht="25.5">
      <c r="A20" s="595">
        <v>10.1</v>
      </c>
      <c r="B20" s="586" t="s">
        <v>999</v>
      </c>
      <c r="C20" s="628"/>
      <c r="D20" s="628"/>
      <c r="E20" s="628"/>
      <c r="F20" s="628"/>
      <c r="G20" s="628"/>
      <c r="H20" s="628"/>
      <c r="I20" s="628"/>
      <c r="J20" s="628"/>
      <c r="K20" s="628"/>
      <c r="L20" s="628"/>
      <c r="M20" s="628"/>
      <c r="N20" s="628"/>
      <c r="O20" s="628"/>
      <c r="P20" s="629"/>
      <c r="Q20" s="629"/>
      <c r="R20" s="629"/>
      <c r="S20" s="584"/>
    </row>
  </sheetData>
  <mergeCells count="8">
    <mergeCell ref="A5:B6"/>
    <mergeCell ref="S5:S6"/>
    <mergeCell ref="R5:R6"/>
    <mergeCell ref="Q5:Q6"/>
    <mergeCell ref="P5:P6"/>
    <mergeCell ref="C5:H5"/>
    <mergeCell ref="I5:N5"/>
    <mergeCell ref="O5:O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50" activePane="bottomRight" state="frozen"/>
      <selection pane="topRight" activeCell="B1" sqref="B1"/>
      <selection pane="bottomLeft" activeCell="A6" sqref="A6"/>
      <selection pane="bottomRight" activeCell="C8" sqref="C8:H67"/>
    </sheetView>
  </sheetViews>
  <sheetFormatPr defaultColWidth="9.140625" defaultRowHeight="15"/>
  <cols>
    <col min="1" max="1" width="9.5703125" style="2" bestFit="1" customWidth="1"/>
    <col min="2" max="2" width="76.7109375" style="2" customWidth="1"/>
    <col min="3" max="8" width="12.7109375" style="2" customWidth="1"/>
    <col min="9" max="9" width="8.85546875" customWidth="1"/>
    <col min="10" max="16384" width="9.140625" style="13"/>
  </cols>
  <sheetData>
    <row r="1" spans="1:8" ht="15.75">
      <c r="A1" s="18" t="s">
        <v>188</v>
      </c>
      <c r="B1" s="17" t="str">
        <f>Info!C2</f>
        <v>სს "ზირაათ ბანკი საქართველო"</v>
      </c>
      <c r="C1" s="17"/>
    </row>
    <row r="2" spans="1:8" ht="15.75">
      <c r="A2" s="18" t="s">
        <v>189</v>
      </c>
      <c r="B2" s="637">
        <f>'1. key ratios'!B2</f>
        <v>44926</v>
      </c>
      <c r="C2" s="28"/>
      <c r="D2" s="19"/>
      <c r="E2" s="19"/>
      <c r="F2" s="19"/>
      <c r="G2" s="19"/>
      <c r="H2" s="19"/>
    </row>
    <row r="3" spans="1:8" ht="15.75">
      <c r="A3" s="18"/>
      <c r="B3" s="17"/>
      <c r="C3" s="28"/>
      <c r="D3" s="19"/>
      <c r="E3" s="19"/>
      <c r="F3" s="19"/>
      <c r="G3" s="19"/>
      <c r="H3" s="19"/>
    </row>
    <row r="4" spans="1:8" ht="16.5" thickBot="1">
      <c r="A4" s="44" t="s">
        <v>407</v>
      </c>
      <c r="B4" s="29" t="s">
        <v>222</v>
      </c>
      <c r="C4" s="31"/>
      <c r="D4" s="31"/>
      <c r="E4" s="31"/>
      <c r="F4" s="44"/>
      <c r="G4" s="44"/>
      <c r="H4" s="45" t="s">
        <v>93</v>
      </c>
    </row>
    <row r="5" spans="1:8" ht="15.75">
      <c r="A5" s="118"/>
      <c r="B5" s="119"/>
      <c r="C5" s="793" t="s">
        <v>194</v>
      </c>
      <c r="D5" s="794"/>
      <c r="E5" s="795"/>
      <c r="F5" s="793" t="s">
        <v>195</v>
      </c>
      <c r="G5" s="794"/>
      <c r="H5" s="796"/>
    </row>
    <row r="6" spans="1:8">
      <c r="A6" s="120" t="s">
        <v>26</v>
      </c>
      <c r="B6" s="46"/>
      <c r="C6" s="47" t="s">
        <v>27</v>
      </c>
      <c r="D6" s="47" t="s">
        <v>96</v>
      </c>
      <c r="E6" s="47" t="s">
        <v>68</v>
      </c>
      <c r="F6" s="47" t="s">
        <v>27</v>
      </c>
      <c r="G6" s="47" t="s">
        <v>96</v>
      </c>
      <c r="H6" s="121" t="s">
        <v>68</v>
      </c>
    </row>
    <row r="7" spans="1:8">
      <c r="A7" s="122"/>
      <c r="B7" s="49" t="s">
        <v>92</v>
      </c>
      <c r="C7" s="50"/>
      <c r="D7" s="50"/>
      <c r="E7" s="50"/>
      <c r="F7" s="50"/>
      <c r="G7" s="50"/>
      <c r="H7" s="123"/>
    </row>
    <row r="8" spans="1:8" ht="27">
      <c r="A8" s="122">
        <v>1</v>
      </c>
      <c r="B8" s="51" t="s">
        <v>97</v>
      </c>
      <c r="C8" s="239">
        <v>1763560.26</v>
      </c>
      <c r="D8" s="239">
        <v>109749.83</v>
      </c>
      <c r="E8" s="234">
        <v>1873310.09</v>
      </c>
      <c r="F8" s="239">
        <v>937452.89</v>
      </c>
      <c r="G8" s="239">
        <v>-32097.03</v>
      </c>
      <c r="H8" s="240">
        <v>905355.86</v>
      </c>
    </row>
    <row r="9" spans="1:8" ht="15.75">
      <c r="A9" s="122">
        <v>2</v>
      </c>
      <c r="B9" s="51" t="s">
        <v>98</v>
      </c>
      <c r="C9" s="241">
        <v>7580052.169999999</v>
      </c>
      <c r="D9" s="241">
        <v>2511025.6799999997</v>
      </c>
      <c r="E9" s="234">
        <v>10091077.849999998</v>
      </c>
      <c r="F9" s="241">
        <v>5214048.6399999997</v>
      </c>
      <c r="G9" s="241">
        <v>1578143.0299999998</v>
      </c>
      <c r="H9" s="240">
        <v>6792191.6699999999</v>
      </c>
    </row>
    <row r="10" spans="1:8" ht="15.75">
      <c r="A10" s="122">
        <v>2.1</v>
      </c>
      <c r="B10" s="52" t="s">
        <v>99</v>
      </c>
      <c r="C10" s="239">
        <v>0</v>
      </c>
      <c r="D10" s="239">
        <v>0</v>
      </c>
      <c r="E10" s="234">
        <v>0</v>
      </c>
      <c r="F10" s="239">
        <v>0</v>
      </c>
      <c r="G10" s="239">
        <v>0</v>
      </c>
      <c r="H10" s="240">
        <v>0</v>
      </c>
    </row>
    <row r="11" spans="1:8" ht="15.75">
      <c r="A11" s="122">
        <v>2.2000000000000002</v>
      </c>
      <c r="B11" s="52" t="s">
        <v>100</v>
      </c>
      <c r="C11" s="239">
        <v>6135230</v>
      </c>
      <c r="D11" s="239">
        <v>1045154.32</v>
      </c>
      <c r="E11" s="234">
        <v>7180384.3200000003</v>
      </c>
      <c r="F11" s="239">
        <v>4093211.97</v>
      </c>
      <c r="G11" s="239">
        <v>488056.92</v>
      </c>
      <c r="H11" s="240">
        <v>4581268.8900000006</v>
      </c>
    </row>
    <row r="12" spans="1:8" ht="15.75">
      <c r="A12" s="122">
        <v>2.2999999999999998</v>
      </c>
      <c r="B12" s="52" t="s">
        <v>101</v>
      </c>
      <c r="C12" s="239">
        <v>0</v>
      </c>
      <c r="D12" s="239">
        <v>0</v>
      </c>
      <c r="E12" s="234">
        <v>0</v>
      </c>
      <c r="F12" s="239">
        <v>0</v>
      </c>
      <c r="G12" s="239">
        <v>0</v>
      </c>
      <c r="H12" s="240">
        <v>0</v>
      </c>
    </row>
    <row r="13" spans="1:8" ht="15.75">
      <c r="A13" s="122">
        <v>2.4</v>
      </c>
      <c r="B13" s="52" t="s">
        <v>102</v>
      </c>
      <c r="C13" s="239">
        <v>0</v>
      </c>
      <c r="D13" s="239">
        <v>0</v>
      </c>
      <c r="E13" s="234">
        <v>0</v>
      </c>
      <c r="F13" s="239">
        <v>0</v>
      </c>
      <c r="G13" s="239">
        <v>0</v>
      </c>
      <c r="H13" s="240">
        <v>0</v>
      </c>
    </row>
    <row r="14" spans="1:8" ht="15.75">
      <c r="A14" s="122">
        <v>2.5</v>
      </c>
      <c r="B14" s="52" t="s">
        <v>103</v>
      </c>
      <c r="C14" s="239">
        <v>239093.81</v>
      </c>
      <c r="D14" s="239">
        <v>670077.46</v>
      </c>
      <c r="E14" s="234">
        <v>909171.27</v>
      </c>
      <c r="F14" s="239">
        <v>265644.76</v>
      </c>
      <c r="G14" s="239">
        <v>267561.25</v>
      </c>
      <c r="H14" s="240">
        <v>533206.01</v>
      </c>
    </row>
    <row r="15" spans="1:8" ht="15.75">
      <c r="A15" s="122">
        <v>2.6</v>
      </c>
      <c r="B15" s="52" t="s">
        <v>104</v>
      </c>
      <c r="C15" s="239">
        <v>10036.93</v>
      </c>
      <c r="D15" s="239">
        <v>130423.75</v>
      </c>
      <c r="E15" s="234">
        <v>140460.68</v>
      </c>
      <c r="F15" s="239">
        <v>0</v>
      </c>
      <c r="G15" s="239">
        <v>133902.59</v>
      </c>
      <c r="H15" s="240">
        <v>133902.59</v>
      </c>
    </row>
    <row r="16" spans="1:8" ht="15.75">
      <c r="A16" s="122">
        <v>2.7</v>
      </c>
      <c r="B16" s="52" t="s">
        <v>105</v>
      </c>
      <c r="C16" s="239">
        <v>333416.56</v>
      </c>
      <c r="D16" s="239">
        <v>51879.9</v>
      </c>
      <c r="E16" s="234">
        <v>385296.46</v>
      </c>
      <c r="F16" s="239">
        <v>39280.629999999997</v>
      </c>
      <c r="G16" s="239">
        <v>132197.66</v>
      </c>
      <c r="H16" s="240">
        <v>171478.29</v>
      </c>
    </row>
    <row r="17" spans="1:8" ht="15.75">
      <c r="A17" s="122">
        <v>2.8</v>
      </c>
      <c r="B17" s="52" t="s">
        <v>106</v>
      </c>
      <c r="C17" s="239">
        <v>770182.06</v>
      </c>
      <c r="D17" s="239">
        <v>464252.92</v>
      </c>
      <c r="E17" s="234">
        <v>1234434.98</v>
      </c>
      <c r="F17" s="239">
        <v>795562.39</v>
      </c>
      <c r="G17" s="239">
        <v>497912.94</v>
      </c>
      <c r="H17" s="240">
        <v>1293475.33</v>
      </c>
    </row>
    <row r="18" spans="1:8" ht="15.75">
      <c r="A18" s="122">
        <v>2.9</v>
      </c>
      <c r="B18" s="52" t="s">
        <v>107</v>
      </c>
      <c r="C18" s="239">
        <v>92092.81</v>
      </c>
      <c r="D18" s="239">
        <v>149237.32999999999</v>
      </c>
      <c r="E18" s="234">
        <v>241330.13999999998</v>
      </c>
      <c r="F18" s="239">
        <v>20348.89</v>
      </c>
      <c r="G18" s="239">
        <v>58511.67</v>
      </c>
      <c r="H18" s="240">
        <v>78860.56</v>
      </c>
    </row>
    <row r="19" spans="1:8" ht="27">
      <c r="A19" s="122">
        <v>3</v>
      </c>
      <c r="B19" s="51" t="s">
        <v>108</v>
      </c>
      <c r="C19" s="239">
        <v>122613.86</v>
      </c>
      <c r="D19" s="239">
        <v>77892.23</v>
      </c>
      <c r="E19" s="234">
        <v>200506.09</v>
      </c>
      <c r="F19" s="239">
        <v>45639.41</v>
      </c>
      <c r="G19" s="239">
        <v>101213.11</v>
      </c>
      <c r="H19" s="240">
        <v>146852.52000000002</v>
      </c>
    </row>
    <row r="20" spans="1:8" ht="15.75">
      <c r="A20" s="122">
        <v>4</v>
      </c>
      <c r="B20" s="51" t="s">
        <v>109</v>
      </c>
      <c r="C20" s="239">
        <v>109797.62</v>
      </c>
      <c r="D20" s="239">
        <v>0</v>
      </c>
      <c r="E20" s="234">
        <v>109797.62</v>
      </c>
      <c r="F20" s="239">
        <v>830210.8</v>
      </c>
      <c r="G20" s="239">
        <v>0</v>
      </c>
      <c r="H20" s="240">
        <v>830210.8</v>
      </c>
    </row>
    <row r="21" spans="1:8" ht="15.75">
      <c r="A21" s="122">
        <v>5</v>
      </c>
      <c r="B21" s="51" t="s">
        <v>110</v>
      </c>
      <c r="C21" s="239">
        <v>147029.74</v>
      </c>
      <c r="D21" s="239">
        <v>210064.04</v>
      </c>
      <c r="E21" s="234">
        <v>357093.78</v>
      </c>
      <c r="F21" s="239">
        <v>190636.87</v>
      </c>
      <c r="G21" s="239">
        <v>276887.37</v>
      </c>
      <c r="H21" s="240">
        <v>467524.24</v>
      </c>
    </row>
    <row r="22" spans="1:8" ht="15.75">
      <c r="A22" s="122">
        <v>6</v>
      </c>
      <c r="B22" s="53" t="s">
        <v>111</v>
      </c>
      <c r="C22" s="241">
        <v>9723053.6499999985</v>
      </c>
      <c r="D22" s="241">
        <v>2908731.78</v>
      </c>
      <c r="E22" s="234">
        <v>12631785.429999998</v>
      </c>
      <c r="F22" s="241">
        <v>7217988.6099999994</v>
      </c>
      <c r="G22" s="241">
        <v>1924146.4799999997</v>
      </c>
      <c r="H22" s="240">
        <v>9142135.0899999999</v>
      </c>
    </row>
    <row r="23" spans="1:8" ht="15.75">
      <c r="A23" s="122"/>
      <c r="B23" s="49" t="s">
        <v>90</v>
      </c>
      <c r="C23" s="239"/>
      <c r="D23" s="239"/>
      <c r="E23" s="233"/>
      <c r="F23" s="239"/>
      <c r="G23" s="239"/>
      <c r="H23" s="242"/>
    </row>
    <row r="24" spans="1:8" ht="15.75">
      <c r="A24" s="122">
        <v>7</v>
      </c>
      <c r="B24" s="51" t="s">
        <v>112</v>
      </c>
      <c r="C24" s="239">
        <v>274295.44</v>
      </c>
      <c r="D24" s="239">
        <v>92311.819999999992</v>
      </c>
      <c r="E24" s="234">
        <v>366607.26</v>
      </c>
      <c r="F24" s="239">
        <v>69883.17</v>
      </c>
      <c r="G24" s="239">
        <v>9418.17</v>
      </c>
      <c r="H24" s="240">
        <v>79301.34</v>
      </c>
    </row>
    <row r="25" spans="1:8" ht="15.75">
      <c r="A25" s="122">
        <v>8</v>
      </c>
      <c r="B25" s="51" t="s">
        <v>113</v>
      </c>
      <c r="C25" s="239">
        <v>112607.32</v>
      </c>
      <c r="D25" s="239">
        <v>407076.15820000001</v>
      </c>
      <c r="E25" s="234">
        <v>519683.47820000001</v>
      </c>
      <c r="F25" s="239">
        <v>7527.8000000000029</v>
      </c>
      <c r="G25" s="239">
        <v>157145.56</v>
      </c>
      <c r="H25" s="240">
        <v>164673.35999999999</v>
      </c>
    </row>
    <row r="26" spans="1:8" ht="15.75">
      <c r="A26" s="122">
        <v>9</v>
      </c>
      <c r="B26" s="51" t="s">
        <v>114</v>
      </c>
      <c r="C26" s="239">
        <v>0</v>
      </c>
      <c r="D26" s="239">
        <v>240443.47</v>
      </c>
      <c r="E26" s="234">
        <v>240443.47</v>
      </c>
      <c r="F26" s="239">
        <v>0</v>
      </c>
      <c r="G26" s="239">
        <v>45587.46</v>
      </c>
      <c r="H26" s="240">
        <v>45587.46</v>
      </c>
    </row>
    <row r="27" spans="1:8" ht="15.75">
      <c r="A27" s="122">
        <v>10</v>
      </c>
      <c r="B27" s="51" t="s">
        <v>115</v>
      </c>
      <c r="C27" s="239"/>
      <c r="D27" s="239"/>
      <c r="E27" s="234">
        <v>0</v>
      </c>
      <c r="F27" s="239"/>
      <c r="G27" s="239"/>
      <c r="H27" s="240">
        <v>0</v>
      </c>
    </row>
    <row r="28" spans="1:8" ht="15.75">
      <c r="A28" s="122">
        <v>11</v>
      </c>
      <c r="B28" s="51" t="s">
        <v>116</v>
      </c>
      <c r="C28" s="239">
        <v>0</v>
      </c>
      <c r="D28" s="239">
        <v>32153.27</v>
      </c>
      <c r="E28" s="234">
        <v>32153.27</v>
      </c>
      <c r="F28" s="239">
        <v>0</v>
      </c>
      <c r="G28" s="239">
        <v>5403.03</v>
      </c>
      <c r="H28" s="240">
        <v>5403.03</v>
      </c>
    </row>
    <row r="29" spans="1:8" ht="15.75">
      <c r="A29" s="122">
        <v>12</v>
      </c>
      <c r="B29" s="51" t="s">
        <v>117</v>
      </c>
      <c r="C29" s="239">
        <v>66759.820000000007</v>
      </c>
      <c r="D29" s="239">
        <v>3921.57</v>
      </c>
      <c r="E29" s="234">
        <v>70681.390000000014</v>
      </c>
      <c r="F29" s="239">
        <v>81344.039999999994</v>
      </c>
      <c r="G29" s="239">
        <v>7070.22</v>
      </c>
      <c r="H29" s="240">
        <v>88414.26</v>
      </c>
    </row>
    <row r="30" spans="1:8" ht="15.75">
      <c r="A30" s="122">
        <v>13</v>
      </c>
      <c r="B30" s="54" t="s">
        <v>118</v>
      </c>
      <c r="C30" s="241">
        <v>453662.58</v>
      </c>
      <c r="D30" s="241">
        <v>775906.28819999995</v>
      </c>
      <c r="E30" s="234">
        <v>1229568.8681999999</v>
      </c>
      <c r="F30" s="241">
        <v>158755.01</v>
      </c>
      <c r="G30" s="241">
        <v>224624.44</v>
      </c>
      <c r="H30" s="240">
        <v>383379.45</v>
      </c>
    </row>
    <row r="31" spans="1:8" ht="15.75">
      <c r="A31" s="122">
        <v>14</v>
      </c>
      <c r="B31" s="54" t="s">
        <v>119</v>
      </c>
      <c r="C31" s="241">
        <v>9269391.0699999984</v>
      </c>
      <c r="D31" s="241">
        <v>2132825.4918</v>
      </c>
      <c r="E31" s="234">
        <v>11402216.561799999</v>
      </c>
      <c r="F31" s="241">
        <v>7059233.5999999996</v>
      </c>
      <c r="G31" s="241">
        <v>1699522.0399999998</v>
      </c>
      <c r="H31" s="240">
        <v>8758755.6399999987</v>
      </c>
    </row>
    <row r="32" spans="1:8">
      <c r="A32" s="122"/>
      <c r="B32" s="49"/>
      <c r="C32" s="243"/>
      <c r="D32" s="243"/>
      <c r="E32" s="243"/>
      <c r="F32" s="243"/>
      <c r="G32" s="243"/>
      <c r="H32" s="244"/>
    </row>
    <row r="33" spans="1:8" ht="15.75">
      <c r="A33" s="122"/>
      <c r="B33" s="49" t="s">
        <v>120</v>
      </c>
      <c r="C33" s="239"/>
      <c r="D33" s="239"/>
      <c r="E33" s="233"/>
      <c r="F33" s="239"/>
      <c r="G33" s="239"/>
      <c r="H33" s="242"/>
    </row>
    <row r="34" spans="1:8" ht="15.75">
      <c r="A34" s="122">
        <v>15</v>
      </c>
      <c r="B34" s="48" t="s">
        <v>91</v>
      </c>
      <c r="C34" s="245">
        <v>-260215.79000000004</v>
      </c>
      <c r="D34" s="245">
        <v>-293516.73860000004</v>
      </c>
      <c r="E34" s="234">
        <v>-553732.52860000008</v>
      </c>
      <c r="F34" s="245">
        <v>-275049.64000000007</v>
      </c>
      <c r="G34" s="245">
        <v>-290597.57759999996</v>
      </c>
      <c r="H34" s="240">
        <v>-565647.21760000009</v>
      </c>
    </row>
    <row r="35" spans="1:8" ht="15.75">
      <c r="A35" s="122">
        <v>15.1</v>
      </c>
      <c r="B35" s="52" t="s">
        <v>121</v>
      </c>
      <c r="C35" s="239">
        <v>386451.62</v>
      </c>
      <c r="D35" s="239">
        <v>899534.27139999997</v>
      </c>
      <c r="E35" s="234">
        <v>1285985.8914000001</v>
      </c>
      <c r="F35" s="239">
        <v>307730.92</v>
      </c>
      <c r="G35" s="239">
        <v>796337.36239999998</v>
      </c>
      <c r="H35" s="240">
        <v>1104068.2823999999</v>
      </c>
    </row>
    <row r="36" spans="1:8" ht="15.75">
      <c r="A36" s="122">
        <v>15.2</v>
      </c>
      <c r="B36" s="52" t="s">
        <v>122</v>
      </c>
      <c r="C36" s="239">
        <v>646667.41</v>
      </c>
      <c r="D36" s="239">
        <v>1193051.01</v>
      </c>
      <c r="E36" s="234">
        <v>1839718.42</v>
      </c>
      <c r="F36" s="239">
        <v>582780.56000000006</v>
      </c>
      <c r="G36" s="239">
        <v>1086934.94</v>
      </c>
      <c r="H36" s="240">
        <v>1669715.5</v>
      </c>
    </row>
    <row r="37" spans="1:8" ht="15.75">
      <c r="A37" s="122">
        <v>16</v>
      </c>
      <c r="B37" s="51" t="s">
        <v>123</v>
      </c>
      <c r="C37" s="239">
        <v>0</v>
      </c>
      <c r="D37" s="239">
        <v>0</v>
      </c>
      <c r="E37" s="234">
        <v>0</v>
      </c>
      <c r="F37" s="239">
        <v>0</v>
      </c>
      <c r="G37" s="239">
        <v>0</v>
      </c>
      <c r="H37" s="240">
        <v>0</v>
      </c>
    </row>
    <row r="38" spans="1:8" ht="15.75">
      <c r="A38" s="122">
        <v>17</v>
      </c>
      <c r="B38" s="51" t="s">
        <v>124</v>
      </c>
      <c r="C38" s="239">
        <v>0</v>
      </c>
      <c r="D38" s="239">
        <v>0</v>
      </c>
      <c r="E38" s="234">
        <v>0</v>
      </c>
      <c r="F38" s="239">
        <v>0</v>
      </c>
      <c r="G38" s="239">
        <v>0</v>
      </c>
      <c r="H38" s="240">
        <v>0</v>
      </c>
    </row>
    <row r="39" spans="1:8" ht="15.75">
      <c r="A39" s="122">
        <v>18</v>
      </c>
      <c r="B39" s="51" t="s">
        <v>125</v>
      </c>
      <c r="C39" s="239">
        <v>0</v>
      </c>
      <c r="D39" s="239">
        <v>0</v>
      </c>
      <c r="E39" s="234">
        <v>0</v>
      </c>
      <c r="F39" s="239">
        <v>0</v>
      </c>
      <c r="G39" s="239">
        <v>0</v>
      </c>
      <c r="H39" s="240">
        <v>0</v>
      </c>
    </row>
    <row r="40" spans="1:8" ht="15.75">
      <c r="A40" s="122">
        <v>19</v>
      </c>
      <c r="B40" s="51" t="s">
        <v>126</v>
      </c>
      <c r="C40" s="239">
        <v>2338157.2599999998</v>
      </c>
      <c r="D40" s="239"/>
      <c r="E40" s="234">
        <v>2338157.2599999998</v>
      </c>
      <c r="F40" s="239">
        <v>1525050.21</v>
      </c>
      <c r="G40" s="239"/>
      <c r="H40" s="240">
        <v>1525050.21</v>
      </c>
    </row>
    <row r="41" spans="1:8" ht="15.75">
      <c r="A41" s="122">
        <v>20</v>
      </c>
      <c r="B41" s="51" t="s">
        <v>127</v>
      </c>
      <c r="C41" s="239">
        <v>25658.9</v>
      </c>
      <c r="D41" s="239"/>
      <c r="E41" s="234">
        <v>25658.9</v>
      </c>
      <c r="F41" s="239">
        <v>8879.7199999999993</v>
      </c>
      <c r="G41" s="239"/>
      <c r="H41" s="240">
        <v>8879.7199999999993</v>
      </c>
    </row>
    <row r="42" spans="1:8" ht="15.75">
      <c r="A42" s="122">
        <v>21</v>
      </c>
      <c r="B42" s="51" t="s">
        <v>128</v>
      </c>
      <c r="C42" s="239">
        <v>1452</v>
      </c>
      <c r="D42" s="239">
        <v>0</v>
      </c>
      <c r="E42" s="234">
        <v>1452</v>
      </c>
      <c r="F42" s="239">
        <v>937.8</v>
      </c>
      <c r="G42" s="239">
        <v>0</v>
      </c>
      <c r="H42" s="240">
        <v>937.8</v>
      </c>
    </row>
    <row r="43" spans="1:8" ht="15.75">
      <c r="A43" s="122">
        <v>22</v>
      </c>
      <c r="B43" s="51" t="s">
        <v>129</v>
      </c>
      <c r="C43" s="239">
        <v>0</v>
      </c>
      <c r="D43" s="239">
        <v>1352.75</v>
      </c>
      <c r="E43" s="234">
        <v>1352.75</v>
      </c>
      <c r="F43" s="239">
        <v>0</v>
      </c>
      <c r="G43" s="239">
        <v>0</v>
      </c>
      <c r="H43" s="240">
        <v>0</v>
      </c>
    </row>
    <row r="44" spans="1:8" ht="15.75">
      <c r="A44" s="122">
        <v>23</v>
      </c>
      <c r="B44" s="51" t="s">
        <v>130</v>
      </c>
      <c r="C44" s="239">
        <v>42165.29</v>
      </c>
      <c r="D44" s="239">
        <v>0</v>
      </c>
      <c r="E44" s="234">
        <v>42165.29</v>
      </c>
      <c r="F44" s="239">
        <v>62412.67</v>
      </c>
      <c r="G44" s="239">
        <v>78.11</v>
      </c>
      <c r="H44" s="240">
        <v>62490.78</v>
      </c>
    </row>
    <row r="45" spans="1:8" ht="15.75">
      <c r="A45" s="122">
        <v>24</v>
      </c>
      <c r="B45" s="54" t="s">
        <v>131</v>
      </c>
      <c r="C45" s="241">
        <v>2147217.6599999997</v>
      </c>
      <c r="D45" s="241">
        <v>-292163.98860000004</v>
      </c>
      <c r="E45" s="234">
        <v>1855053.6713999996</v>
      </c>
      <c r="F45" s="241">
        <v>1322230.7599999998</v>
      </c>
      <c r="G45" s="241">
        <v>-290519.46759999997</v>
      </c>
      <c r="H45" s="240">
        <v>1031711.2923999998</v>
      </c>
    </row>
    <row r="46" spans="1:8">
      <c r="A46" s="122"/>
      <c r="B46" s="49" t="s">
        <v>132</v>
      </c>
      <c r="C46" s="239"/>
      <c r="D46" s="239"/>
      <c r="E46" s="239"/>
      <c r="F46" s="239"/>
      <c r="G46" s="239"/>
      <c r="H46" s="246"/>
    </row>
    <row r="47" spans="1:8" ht="15.75">
      <c r="A47" s="122">
        <v>25</v>
      </c>
      <c r="B47" s="51" t="s">
        <v>133</v>
      </c>
      <c r="C47" s="239">
        <v>52052.45</v>
      </c>
      <c r="D47" s="239">
        <v>293.79000000000002</v>
      </c>
      <c r="E47" s="234">
        <v>52346.239999999998</v>
      </c>
      <c r="F47" s="239">
        <v>28146.49</v>
      </c>
      <c r="G47" s="239">
        <v>5301.36</v>
      </c>
      <c r="H47" s="240">
        <v>33447.85</v>
      </c>
    </row>
    <row r="48" spans="1:8" ht="15.75">
      <c r="A48" s="122">
        <v>26</v>
      </c>
      <c r="B48" s="51" t="s">
        <v>134</v>
      </c>
      <c r="C48" s="239">
        <v>255333.72</v>
      </c>
      <c r="D48" s="239">
        <v>0</v>
      </c>
      <c r="E48" s="234">
        <v>255333.72</v>
      </c>
      <c r="F48" s="239">
        <v>171815.95</v>
      </c>
      <c r="G48" s="239">
        <v>0</v>
      </c>
      <c r="H48" s="240">
        <v>171815.95</v>
      </c>
    </row>
    <row r="49" spans="1:9" ht="15.75">
      <c r="A49" s="122">
        <v>27</v>
      </c>
      <c r="B49" s="51" t="s">
        <v>135</v>
      </c>
      <c r="C49" s="239">
        <v>3418741.56</v>
      </c>
      <c r="D49" s="239"/>
      <c r="E49" s="234">
        <v>3418741.56</v>
      </c>
      <c r="F49" s="239">
        <v>3188687.29</v>
      </c>
      <c r="G49" s="239"/>
      <c r="H49" s="240">
        <v>3188687.29</v>
      </c>
    </row>
    <row r="50" spans="1:9" ht="15.75">
      <c r="A50" s="122">
        <v>28</v>
      </c>
      <c r="B50" s="51" t="s">
        <v>271</v>
      </c>
      <c r="C50" s="239">
        <v>6683.7</v>
      </c>
      <c r="D50" s="239"/>
      <c r="E50" s="234">
        <v>6683.7</v>
      </c>
      <c r="F50" s="239">
        <v>36248.639999999999</v>
      </c>
      <c r="G50" s="239"/>
      <c r="H50" s="240">
        <v>36248.639999999999</v>
      </c>
    </row>
    <row r="51" spans="1:9" ht="15.75">
      <c r="A51" s="122">
        <v>29</v>
      </c>
      <c r="B51" s="51" t="s">
        <v>136</v>
      </c>
      <c r="C51" s="239">
        <v>1153229.24</v>
      </c>
      <c r="D51" s="239"/>
      <c r="E51" s="234">
        <v>1153229.24</v>
      </c>
      <c r="F51" s="239">
        <v>1159328.96</v>
      </c>
      <c r="G51" s="239"/>
      <c r="H51" s="240">
        <v>1159328.96</v>
      </c>
    </row>
    <row r="52" spans="1:9" ht="15.75">
      <c r="A52" s="122">
        <v>30</v>
      </c>
      <c r="B52" s="51" t="s">
        <v>137</v>
      </c>
      <c r="C52" s="239">
        <v>962365.16</v>
      </c>
      <c r="D52" s="239">
        <v>15031.68</v>
      </c>
      <c r="E52" s="234">
        <v>977396.84000000008</v>
      </c>
      <c r="F52" s="239">
        <v>834277.58</v>
      </c>
      <c r="G52" s="239">
        <v>83661.919999999998</v>
      </c>
      <c r="H52" s="240">
        <v>917939.5</v>
      </c>
    </row>
    <row r="53" spans="1:9" ht="15.75">
      <c r="A53" s="122">
        <v>31</v>
      </c>
      <c r="B53" s="54" t="s">
        <v>138</v>
      </c>
      <c r="C53" s="241">
        <v>5848405.8300000001</v>
      </c>
      <c r="D53" s="241">
        <v>15325.470000000001</v>
      </c>
      <c r="E53" s="234">
        <v>5863731.2999999998</v>
      </c>
      <c r="F53" s="241">
        <v>5418504.9100000001</v>
      </c>
      <c r="G53" s="241">
        <v>88963.28</v>
      </c>
      <c r="H53" s="240">
        <v>5507468.1900000004</v>
      </c>
    </row>
    <row r="54" spans="1:9" ht="15.75">
      <c r="A54" s="122">
        <v>32</v>
      </c>
      <c r="B54" s="54" t="s">
        <v>139</v>
      </c>
      <c r="C54" s="241">
        <v>-3701188.1700000004</v>
      </c>
      <c r="D54" s="241">
        <v>-307489.45860000001</v>
      </c>
      <c r="E54" s="234">
        <v>-4008677.6286000004</v>
      </c>
      <c r="F54" s="241">
        <v>-4096274.1500000004</v>
      </c>
      <c r="G54" s="241">
        <v>-379482.7476</v>
      </c>
      <c r="H54" s="240">
        <v>-4475756.8976000007</v>
      </c>
    </row>
    <row r="55" spans="1:9">
      <c r="A55" s="122"/>
      <c r="B55" s="49"/>
      <c r="C55" s="243"/>
      <c r="D55" s="243"/>
      <c r="E55" s="243"/>
      <c r="F55" s="243"/>
      <c r="G55" s="243"/>
      <c r="H55" s="244"/>
    </row>
    <row r="56" spans="1:9" ht="15.75">
      <c r="A56" s="122">
        <v>33</v>
      </c>
      <c r="B56" s="54" t="s">
        <v>140</v>
      </c>
      <c r="C56" s="241">
        <v>5568202.8999999985</v>
      </c>
      <c r="D56" s="241">
        <v>1825336.0331999999</v>
      </c>
      <c r="E56" s="234">
        <v>7393538.933199998</v>
      </c>
      <c r="F56" s="241">
        <v>2962959.4499999993</v>
      </c>
      <c r="G56" s="241">
        <v>1320039.2923999997</v>
      </c>
      <c r="H56" s="240">
        <v>4282998.7423999989</v>
      </c>
    </row>
    <row r="57" spans="1:9">
      <c r="A57" s="122"/>
      <c r="B57" s="49"/>
      <c r="C57" s="243"/>
      <c r="D57" s="243"/>
      <c r="E57" s="243"/>
      <c r="F57" s="243"/>
      <c r="G57" s="243"/>
      <c r="H57" s="244"/>
    </row>
    <row r="58" spans="1:9" ht="15.75">
      <c r="A58" s="122">
        <v>34</v>
      </c>
      <c r="B58" s="51" t="s">
        <v>141</v>
      </c>
      <c r="C58" s="239">
        <v>-281375.95</v>
      </c>
      <c r="D58" s="239"/>
      <c r="E58" s="234">
        <v>-281375.95</v>
      </c>
      <c r="F58" s="239">
        <v>1279681.31</v>
      </c>
      <c r="G58" s="239"/>
      <c r="H58" s="240">
        <v>1279681.31</v>
      </c>
    </row>
    <row r="59" spans="1:9" s="197" customFormat="1" ht="15.75">
      <c r="A59" s="122">
        <v>35</v>
      </c>
      <c r="B59" s="48" t="s">
        <v>142</v>
      </c>
      <c r="C59" s="599">
        <v>0</v>
      </c>
      <c r="D59" s="247"/>
      <c r="E59" s="248">
        <v>0</v>
      </c>
      <c r="F59" s="249">
        <v>0</v>
      </c>
      <c r="G59" s="249"/>
      <c r="H59" s="250">
        <v>0</v>
      </c>
      <c r="I59" s="196"/>
    </row>
    <row r="60" spans="1:9" ht="15.75">
      <c r="A60" s="122">
        <v>36</v>
      </c>
      <c r="B60" s="51" t="s">
        <v>143</v>
      </c>
      <c r="C60" s="239">
        <v>140147.23000000001</v>
      </c>
      <c r="D60" s="239"/>
      <c r="E60" s="234">
        <v>140147.23000000001</v>
      </c>
      <c r="F60" s="239">
        <v>53639.09</v>
      </c>
      <c r="G60" s="239"/>
      <c r="H60" s="240">
        <v>53639.09</v>
      </c>
    </row>
    <row r="61" spans="1:9" ht="15.75">
      <c r="A61" s="122">
        <v>37</v>
      </c>
      <c r="B61" s="54" t="s">
        <v>144</v>
      </c>
      <c r="C61" s="241">
        <v>-141228.72</v>
      </c>
      <c r="D61" s="241">
        <v>0</v>
      </c>
      <c r="E61" s="234">
        <v>-141228.72</v>
      </c>
      <c r="F61" s="241">
        <v>1333320.4000000001</v>
      </c>
      <c r="G61" s="241">
        <v>0</v>
      </c>
      <c r="H61" s="240">
        <v>1333320.4000000001</v>
      </c>
    </row>
    <row r="62" spans="1:9">
      <c r="A62" s="122"/>
      <c r="B62" s="55"/>
      <c r="C62" s="239"/>
      <c r="D62" s="239"/>
      <c r="E62" s="239"/>
      <c r="F62" s="239"/>
      <c r="G62" s="239"/>
      <c r="H62" s="246"/>
    </row>
    <row r="63" spans="1:9" ht="15.75">
      <c r="A63" s="122">
        <v>38</v>
      </c>
      <c r="B63" s="56" t="s">
        <v>272</v>
      </c>
      <c r="C63" s="241">
        <v>5709431.6199999982</v>
      </c>
      <c r="D63" s="241">
        <v>1825336.0331999999</v>
      </c>
      <c r="E63" s="234">
        <v>7534767.6531999987</v>
      </c>
      <c r="F63" s="241">
        <v>1629639.0499999991</v>
      </c>
      <c r="G63" s="241">
        <v>1320039.2923999997</v>
      </c>
      <c r="H63" s="240">
        <v>2949678.3423999986</v>
      </c>
    </row>
    <row r="64" spans="1:9" ht="15.75">
      <c r="A64" s="120">
        <v>39</v>
      </c>
      <c r="B64" s="51" t="s">
        <v>145</v>
      </c>
      <c r="C64" s="251">
        <v>1432562.76</v>
      </c>
      <c r="D64" s="251"/>
      <c r="E64" s="234">
        <v>1432562.76</v>
      </c>
      <c r="F64" s="251">
        <v>286733</v>
      </c>
      <c r="G64" s="251"/>
      <c r="H64" s="240">
        <v>286733</v>
      </c>
    </row>
    <row r="65" spans="1:8" ht="15.75">
      <c r="A65" s="122">
        <v>40</v>
      </c>
      <c r="B65" s="54" t="s">
        <v>146</v>
      </c>
      <c r="C65" s="241">
        <v>4276868.8599999985</v>
      </c>
      <c r="D65" s="241">
        <v>1825336.0331999999</v>
      </c>
      <c r="E65" s="234">
        <v>6102204.8931999989</v>
      </c>
      <c r="F65" s="241">
        <v>1342906.0499999991</v>
      </c>
      <c r="G65" s="241">
        <v>1320039.2923999997</v>
      </c>
      <c r="H65" s="240">
        <v>2662945.3423999986</v>
      </c>
    </row>
    <row r="66" spans="1:8" ht="15.75">
      <c r="A66" s="120">
        <v>41</v>
      </c>
      <c r="B66" s="51" t="s">
        <v>147</v>
      </c>
      <c r="C66" s="251">
        <v>0</v>
      </c>
      <c r="D66" s="251"/>
      <c r="E66" s="234">
        <v>0</v>
      </c>
      <c r="F66" s="251">
        <v>0</v>
      </c>
      <c r="G66" s="251"/>
      <c r="H66" s="240">
        <v>0</v>
      </c>
    </row>
    <row r="67" spans="1:8" ht="16.5" thickBot="1">
      <c r="A67" s="124">
        <v>42</v>
      </c>
      <c r="B67" s="125" t="s">
        <v>148</v>
      </c>
      <c r="C67" s="252">
        <v>4276868.8599999985</v>
      </c>
      <c r="D67" s="252">
        <v>1825336.0331999999</v>
      </c>
      <c r="E67" s="237">
        <v>6102204.8931999989</v>
      </c>
      <c r="F67" s="252">
        <v>1342906.0499999991</v>
      </c>
      <c r="G67" s="252">
        <v>1320039.2923999997</v>
      </c>
      <c r="H67" s="253">
        <v>2662945.3423999986</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G23" sqref="G23"/>
    </sheetView>
  </sheetViews>
  <sheetFormatPr defaultRowHeight="15"/>
  <cols>
    <col min="1" max="1" width="9.5703125" bestFit="1" customWidth="1"/>
    <col min="2" max="2" width="72.28515625" customWidth="1"/>
    <col min="3" max="8" width="12.7109375" customWidth="1"/>
  </cols>
  <sheetData>
    <row r="1" spans="1:8">
      <c r="A1" s="2" t="s">
        <v>188</v>
      </c>
      <c r="B1" t="str">
        <f>Info!C2</f>
        <v>სს "ზირაათ ბანკი საქართველო"</v>
      </c>
    </row>
    <row r="2" spans="1:8">
      <c r="A2" s="2" t="s">
        <v>189</v>
      </c>
      <c r="B2" s="637">
        <f>'1. key ratios'!B2</f>
        <v>44926</v>
      </c>
    </row>
    <row r="3" spans="1:8">
      <c r="A3" s="2"/>
    </row>
    <row r="4" spans="1:8" ht="16.5" thickBot="1">
      <c r="A4" s="2" t="s">
        <v>408</v>
      </c>
      <c r="B4" s="2"/>
      <c r="C4" s="206"/>
      <c r="D4" s="206"/>
      <c r="E4" s="206"/>
      <c r="F4" s="207"/>
      <c r="G4" s="207"/>
      <c r="H4" s="208" t="s">
        <v>93</v>
      </c>
    </row>
    <row r="5" spans="1:8" ht="15.75">
      <c r="A5" s="797" t="s">
        <v>26</v>
      </c>
      <c r="B5" s="799" t="s">
        <v>245</v>
      </c>
      <c r="C5" s="801" t="s">
        <v>194</v>
      </c>
      <c r="D5" s="801"/>
      <c r="E5" s="801"/>
      <c r="F5" s="801" t="s">
        <v>195</v>
      </c>
      <c r="G5" s="801"/>
      <c r="H5" s="802"/>
    </row>
    <row r="6" spans="1:8">
      <c r="A6" s="798"/>
      <c r="B6" s="800"/>
      <c r="C6" s="36" t="s">
        <v>27</v>
      </c>
      <c r="D6" s="36" t="s">
        <v>94</v>
      </c>
      <c r="E6" s="36" t="s">
        <v>68</v>
      </c>
      <c r="F6" s="36" t="s">
        <v>27</v>
      </c>
      <c r="G6" s="36" t="s">
        <v>94</v>
      </c>
      <c r="H6" s="37" t="s">
        <v>68</v>
      </c>
    </row>
    <row r="7" spans="1:8" s="3" customFormat="1" ht="15.75">
      <c r="A7" s="209">
        <v>1</v>
      </c>
      <c r="B7" s="210" t="s">
        <v>483</v>
      </c>
      <c r="C7" s="235">
        <v>13872758.15</v>
      </c>
      <c r="D7" s="235">
        <v>26278329.3497</v>
      </c>
      <c r="E7" s="254">
        <v>40151087.499700002</v>
      </c>
      <c r="F7" s="235">
        <v>16992646.969999999</v>
      </c>
      <c r="G7" s="235">
        <v>16702086.1129</v>
      </c>
      <c r="H7" s="236">
        <v>33694733.082900003</v>
      </c>
    </row>
    <row r="8" spans="1:8" s="3" customFormat="1" ht="15.75">
      <c r="A8" s="209">
        <v>1.1000000000000001</v>
      </c>
      <c r="B8" s="211" t="s">
        <v>276</v>
      </c>
      <c r="C8" s="235">
        <v>10525246.15</v>
      </c>
      <c r="D8" s="235">
        <v>23394394.232700001</v>
      </c>
      <c r="E8" s="254">
        <v>33919640.382700004</v>
      </c>
      <c r="F8" s="235">
        <v>12127967.630000001</v>
      </c>
      <c r="G8" s="235">
        <v>11973277.9651</v>
      </c>
      <c r="H8" s="236">
        <v>24101245.595100001</v>
      </c>
    </row>
    <row r="9" spans="1:8" s="3" customFormat="1" ht="15.75">
      <c r="A9" s="209">
        <v>1.2</v>
      </c>
      <c r="B9" s="211" t="s">
        <v>277</v>
      </c>
      <c r="C9" s="235"/>
      <c r="D9" s="235"/>
      <c r="E9" s="254">
        <v>0</v>
      </c>
      <c r="F9" s="235"/>
      <c r="G9" s="235"/>
      <c r="H9" s="236">
        <v>0</v>
      </c>
    </row>
    <row r="10" spans="1:8" s="3" customFormat="1" ht="15.75">
      <c r="A10" s="209">
        <v>1.3</v>
      </c>
      <c r="B10" s="211" t="s">
        <v>278</v>
      </c>
      <c r="C10" s="638">
        <v>3347512</v>
      </c>
      <c r="D10" s="638">
        <v>2883935.1170000001</v>
      </c>
      <c r="E10" s="639">
        <v>6231447.1170000006</v>
      </c>
      <c r="F10" s="638">
        <v>4864679.34</v>
      </c>
      <c r="G10" s="638">
        <v>4728808.1478000004</v>
      </c>
      <c r="H10" s="640">
        <v>9593487.4878000002</v>
      </c>
    </row>
    <row r="11" spans="1:8" s="3" customFormat="1" ht="15.75">
      <c r="A11" s="209">
        <v>1.4</v>
      </c>
      <c r="B11" s="211" t="s">
        <v>279</v>
      </c>
      <c r="C11" s="235">
        <v>0</v>
      </c>
      <c r="D11" s="235">
        <v>0</v>
      </c>
      <c r="E11" s="254">
        <v>0</v>
      </c>
      <c r="F11" s="235">
        <v>0</v>
      </c>
      <c r="G11" s="235">
        <v>0</v>
      </c>
      <c r="H11" s="236">
        <v>0</v>
      </c>
    </row>
    <row r="12" spans="1:8" s="3" customFormat="1" ht="29.25" customHeight="1">
      <c r="A12" s="209">
        <v>2</v>
      </c>
      <c r="B12" s="210" t="s">
        <v>280</v>
      </c>
      <c r="C12" s="235"/>
      <c r="D12" s="235">
        <v>0</v>
      </c>
      <c r="E12" s="254">
        <v>0</v>
      </c>
      <c r="F12" s="235"/>
      <c r="G12" s="235">
        <v>0</v>
      </c>
      <c r="H12" s="236">
        <v>0</v>
      </c>
    </row>
    <row r="13" spans="1:8" s="3" customFormat="1" ht="25.5">
      <c r="A13" s="209">
        <v>3</v>
      </c>
      <c r="B13" s="210" t="s">
        <v>281</v>
      </c>
      <c r="C13" s="235">
        <v>0</v>
      </c>
      <c r="D13" s="235">
        <v>0</v>
      </c>
      <c r="E13" s="254">
        <v>0</v>
      </c>
      <c r="F13" s="235">
        <v>0</v>
      </c>
      <c r="G13" s="235">
        <v>0</v>
      </c>
      <c r="H13" s="236">
        <v>0</v>
      </c>
    </row>
    <row r="14" spans="1:8" s="3" customFormat="1" ht="15.75">
      <c r="A14" s="209">
        <v>3.1</v>
      </c>
      <c r="B14" s="211" t="s">
        <v>282</v>
      </c>
      <c r="C14" s="235"/>
      <c r="D14" s="235"/>
      <c r="E14" s="254">
        <v>0</v>
      </c>
      <c r="F14" s="235"/>
      <c r="G14" s="235"/>
      <c r="H14" s="236">
        <v>0</v>
      </c>
    </row>
    <row r="15" spans="1:8" s="3" customFormat="1" ht="15.75">
      <c r="A15" s="209">
        <v>3.2</v>
      </c>
      <c r="B15" s="211" t="s">
        <v>283</v>
      </c>
      <c r="C15" s="235"/>
      <c r="D15" s="235"/>
      <c r="E15" s="254">
        <v>0</v>
      </c>
      <c r="F15" s="235"/>
      <c r="G15" s="235"/>
      <c r="H15" s="236">
        <v>0</v>
      </c>
    </row>
    <row r="16" spans="1:8" s="3" customFormat="1" ht="15.75">
      <c r="A16" s="209">
        <v>4</v>
      </c>
      <c r="B16" s="210" t="s">
        <v>284</v>
      </c>
      <c r="C16" s="638">
        <v>295911595</v>
      </c>
      <c r="D16" s="638">
        <v>205486010.26069999</v>
      </c>
      <c r="E16" s="639">
        <v>501397605.26069999</v>
      </c>
      <c r="F16" s="638">
        <v>273280975</v>
      </c>
      <c r="G16" s="638">
        <v>207136256.6406</v>
      </c>
      <c r="H16" s="640">
        <v>480417231.64059997</v>
      </c>
    </row>
    <row r="17" spans="1:8" s="3" customFormat="1" ht="15.75">
      <c r="A17" s="209">
        <v>4.0999999999999996</v>
      </c>
      <c r="B17" s="211" t="s">
        <v>285</v>
      </c>
      <c r="C17" s="235">
        <v>292978500</v>
      </c>
      <c r="D17" s="235">
        <v>178906969.5</v>
      </c>
      <c r="E17" s="254">
        <v>471885469.5</v>
      </c>
      <c r="F17" s="235">
        <v>264561590</v>
      </c>
      <c r="G17" s="235">
        <v>189908784.96000001</v>
      </c>
      <c r="H17" s="236">
        <v>454470374.96000004</v>
      </c>
    </row>
    <row r="18" spans="1:8" s="3" customFormat="1" ht="15.75">
      <c r="A18" s="209">
        <v>4.2</v>
      </c>
      <c r="B18" s="211" t="s">
        <v>286</v>
      </c>
      <c r="C18" s="235">
        <v>2933095</v>
      </c>
      <c r="D18" s="235">
        <v>26579040.760699999</v>
      </c>
      <c r="E18" s="254">
        <v>29512135.760699999</v>
      </c>
      <c r="F18" s="235">
        <v>8719385</v>
      </c>
      <c r="G18" s="235">
        <v>17227471.680599999</v>
      </c>
      <c r="H18" s="236">
        <v>25946856.680599999</v>
      </c>
    </row>
    <row r="19" spans="1:8" s="3" customFormat="1" ht="25.5">
      <c r="A19" s="209">
        <v>5</v>
      </c>
      <c r="B19" s="210" t="s">
        <v>287</v>
      </c>
      <c r="C19" s="235">
        <v>87486872.88000001</v>
      </c>
      <c r="D19" s="235">
        <v>99453621.908399984</v>
      </c>
      <c r="E19" s="254">
        <v>186940494.78839999</v>
      </c>
      <c r="F19" s="235">
        <v>78851549.400000006</v>
      </c>
      <c r="G19" s="235">
        <v>121539650.5984</v>
      </c>
      <c r="H19" s="236">
        <v>200391199.9984</v>
      </c>
    </row>
    <row r="20" spans="1:8" s="3" customFormat="1" ht="15.75">
      <c r="A20" s="209">
        <v>5.0999999999999996</v>
      </c>
      <c r="B20" s="211" t="s">
        <v>288</v>
      </c>
      <c r="C20" s="235">
        <v>497297.68</v>
      </c>
      <c r="D20" s="235">
        <v>4065969.6</v>
      </c>
      <c r="E20" s="254">
        <v>4563267.28</v>
      </c>
      <c r="F20" s="235">
        <v>340425</v>
      </c>
      <c r="G20" s="235">
        <v>4057886.9759999998</v>
      </c>
      <c r="H20" s="236">
        <v>4398311.9759999998</v>
      </c>
    </row>
    <row r="21" spans="1:8" s="3" customFormat="1" ht="15.75">
      <c r="A21" s="209">
        <v>5.2</v>
      </c>
      <c r="B21" s="211" t="s">
        <v>289</v>
      </c>
      <c r="C21" s="235">
        <v>0</v>
      </c>
      <c r="D21" s="235">
        <v>0</v>
      </c>
      <c r="E21" s="254">
        <v>0</v>
      </c>
      <c r="F21" s="235">
        <v>0</v>
      </c>
      <c r="G21" s="235">
        <v>0</v>
      </c>
      <c r="H21" s="236">
        <v>0</v>
      </c>
    </row>
    <row r="22" spans="1:8" s="3" customFormat="1" ht="15.75">
      <c r="A22" s="209">
        <v>5.3</v>
      </c>
      <c r="B22" s="211" t="s">
        <v>290</v>
      </c>
      <c r="C22" s="235">
        <v>86989575.200000003</v>
      </c>
      <c r="D22" s="235">
        <v>95387652.30839999</v>
      </c>
      <c r="E22" s="254">
        <v>182377227.50839999</v>
      </c>
      <c r="F22" s="235">
        <v>78511124.400000006</v>
      </c>
      <c r="G22" s="235">
        <v>117481763.6224</v>
      </c>
      <c r="H22" s="236">
        <v>195992888.02240002</v>
      </c>
    </row>
    <row r="23" spans="1:8" s="3" customFormat="1" ht="15.75">
      <c r="A23" s="209" t="s">
        <v>291</v>
      </c>
      <c r="B23" s="212" t="s">
        <v>292</v>
      </c>
      <c r="C23" s="235">
        <v>20895543</v>
      </c>
      <c r="D23" s="235">
        <v>22850919.466400001</v>
      </c>
      <c r="E23" s="254">
        <v>43746462.466399997</v>
      </c>
      <c r="F23" s="235">
        <v>19102975.199999999</v>
      </c>
      <c r="G23" s="235">
        <v>25714706.931200001</v>
      </c>
      <c r="H23" s="236">
        <v>44817682.131200001</v>
      </c>
    </row>
    <row r="24" spans="1:8" s="3" customFormat="1" ht="15.75">
      <c r="A24" s="209" t="s">
        <v>293</v>
      </c>
      <c r="B24" s="212" t="s">
        <v>294</v>
      </c>
      <c r="C24" s="235">
        <v>35510150</v>
      </c>
      <c r="D24" s="235">
        <v>39873527.483999997</v>
      </c>
      <c r="E24" s="254">
        <v>75383677.483999997</v>
      </c>
      <c r="F24" s="235">
        <v>30349578</v>
      </c>
      <c r="G24" s="235">
        <v>39223335.2192</v>
      </c>
      <c r="H24" s="236">
        <v>69572913.2192</v>
      </c>
    </row>
    <row r="25" spans="1:8" s="3" customFormat="1" ht="15.75">
      <c r="A25" s="209" t="s">
        <v>295</v>
      </c>
      <c r="B25" s="213" t="s">
        <v>296</v>
      </c>
      <c r="C25" s="235">
        <v>21869517.199999999</v>
      </c>
      <c r="D25" s="235">
        <v>4702228.4539999999</v>
      </c>
      <c r="E25" s="254">
        <v>26571745.653999999</v>
      </c>
      <c r="F25" s="235">
        <v>19937374.199999999</v>
      </c>
      <c r="G25" s="235">
        <v>26271860.736000001</v>
      </c>
      <c r="H25" s="236">
        <v>46209234.936000004</v>
      </c>
    </row>
    <row r="26" spans="1:8" s="3" customFormat="1" ht="15.75">
      <c r="A26" s="209" t="s">
        <v>297</v>
      </c>
      <c r="B26" s="212" t="s">
        <v>298</v>
      </c>
      <c r="C26" s="235">
        <v>8714365</v>
      </c>
      <c r="D26" s="235">
        <v>27960976.903999999</v>
      </c>
      <c r="E26" s="254">
        <v>36675341.903999999</v>
      </c>
      <c r="F26" s="235">
        <v>9121197</v>
      </c>
      <c r="G26" s="235">
        <v>26271860.736000001</v>
      </c>
      <c r="H26" s="236">
        <v>35393057.736000001</v>
      </c>
    </row>
    <row r="27" spans="1:8" s="3" customFormat="1" ht="15.75">
      <c r="A27" s="209" t="s">
        <v>299</v>
      </c>
      <c r="B27" s="211" t="s">
        <v>300</v>
      </c>
      <c r="C27" s="235">
        <v>0</v>
      </c>
      <c r="D27" s="235">
        <v>0</v>
      </c>
      <c r="E27" s="254">
        <v>0</v>
      </c>
      <c r="F27" s="235">
        <v>0</v>
      </c>
      <c r="G27" s="235">
        <v>0</v>
      </c>
      <c r="H27" s="236">
        <v>0</v>
      </c>
    </row>
    <row r="28" spans="1:8" s="3" customFormat="1" ht="15.75">
      <c r="A28" s="209">
        <v>5.4</v>
      </c>
      <c r="B28" s="211" t="s">
        <v>301</v>
      </c>
      <c r="C28" s="235">
        <v>0</v>
      </c>
      <c r="D28" s="235">
        <v>0</v>
      </c>
      <c r="E28" s="254">
        <v>0</v>
      </c>
      <c r="F28" s="235">
        <v>0</v>
      </c>
      <c r="G28" s="235">
        <v>0</v>
      </c>
      <c r="H28" s="236">
        <v>0</v>
      </c>
    </row>
    <row r="29" spans="1:8" s="3" customFormat="1" ht="15.75">
      <c r="A29" s="209">
        <v>5.5</v>
      </c>
      <c r="B29" s="211" t="s">
        <v>302</v>
      </c>
      <c r="C29" s="235">
        <v>0</v>
      </c>
      <c r="D29" s="235">
        <v>0</v>
      </c>
      <c r="E29" s="254">
        <v>0</v>
      </c>
      <c r="F29" s="235">
        <v>0</v>
      </c>
      <c r="G29" s="235">
        <v>0</v>
      </c>
      <c r="H29" s="236">
        <v>0</v>
      </c>
    </row>
    <row r="30" spans="1:8" s="3" customFormat="1" ht="15.75">
      <c r="A30" s="209">
        <v>5.6</v>
      </c>
      <c r="B30" s="211" t="s">
        <v>303</v>
      </c>
      <c r="C30" s="235">
        <v>0</v>
      </c>
      <c r="D30" s="235">
        <v>0</v>
      </c>
      <c r="E30" s="254">
        <v>0</v>
      </c>
      <c r="F30" s="235">
        <v>0</v>
      </c>
      <c r="G30" s="235">
        <v>0</v>
      </c>
      <c r="H30" s="236">
        <v>0</v>
      </c>
    </row>
    <row r="31" spans="1:8" s="3" customFormat="1" ht="15.75">
      <c r="A31" s="209">
        <v>5.7</v>
      </c>
      <c r="B31" s="211" t="s">
        <v>304</v>
      </c>
      <c r="C31" s="235">
        <v>0</v>
      </c>
      <c r="D31" s="235">
        <v>0</v>
      </c>
      <c r="E31" s="254">
        <v>0</v>
      </c>
      <c r="F31" s="235">
        <v>0</v>
      </c>
      <c r="G31" s="235">
        <v>0</v>
      </c>
      <c r="H31" s="236">
        <v>0</v>
      </c>
    </row>
    <row r="32" spans="1:8" s="3" customFormat="1" ht="15.75">
      <c r="A32" s="209">
        <v>6</v>
      </c>
      <c r="B32" s="210" t="s">
        <v>305</v>
      </c>
      <c r="C32" s="235"/>
      <c r="D32" s="235"/>
      <c r="E32" s="254">
        <v>0</v>
      </c>
      <c r="F32" s="235"/>
      <c r="G32" s="235"/>
      <c r="H32" s="236">
        <v>0</v>
      </c>
    </row>
    <row r="33" spans="1:8" s="3" customFormat="1" ht="25.5">
      <c r="A33" s="209">
        <v>6.1</v>
      </c>
      <c r="B33" s="211" t="s">
        <v>484</v>
      </c>
      <c r="C33" s="235"/>
      <c r="D33" s="235"/>
      <c r="E33" s="254">
        <v>0</v>
      </c>
      <c r="F33" s="235"/>
      <c r="G33" s="235"/>
      <c r="H33" s="236">
        <v>0</v>
      </c>
    </row>
    <row r="34" spans="1:8" s="3" customFormat="1" ht="25.5">
      <c r="A34" s="209">
        <v>6.2</v>
      </c>
      <c r="B34" s="211" t="s">
        <v>306</v>
      </c>
      <c r="C34" s="235"/>
      <c r="D34" s="235"/>
      <c r="E34" s="254">
        <v>0</v>
      </c>
      <c r="F34" s="235"/>
      <c r="G34" s="235"/>
      <c r="H34" s="236">
        <v>0</v>
      </c>
    </row>
    <row r="35" spans="1:8" s="3" customFormat="1" ht="25.5">
      <c r="A35" s="209">
        <v>6.3</v>
      </c>
      <c r="B35" s="211" t="s">
        <v>307</v>
      </c>
      <c r="C35" s="235"/>
      <c r="D35" s="235"/>
      <c r="E35" s="254">
        <v>0</v>
      </c>
      <c r="F35" s="235"/>
      <c r="G35" s="235"/>
      <c r="H35" s="236">
        <v>0</v>
      </c>
    </row>
    <row r="36" spans="1:8" s="3" customFormat="1" ht="15.75">
      <c r="A36" s="209">
        <v>6.4</v>
      </c>
      <c r="B36" s="211" t="s">
        <v>308</v>
      </c>
      <c r="C36" s="235"/>
      <c r="D36" s="235"/>
      <c r="E36" s="254">
        <v>0</v>
      </c>
      <c r="F36" s="235"/>
      <c r="G36" s="235"/>
      <c r="H36" s="236">
        <v>0</v>
      </c>
    </row>
    <row r="37" spans="1:8" s="3" customFormat="1" ht="15.75">
      <c r="A37" s="209">
        <v>6.5</v>
      </c>
      <c r="B37" s="211" t="s">
        <v>309</v>
      </c>
      <c r="C37" s="235"/>
      <c r="D37" s="235"/>
      <c r="E37" s="254">
        <v>0</v>
      </c>
      <c r="F37" s="235"/>
      <c r="G37" s="235"/>
      <c r="H37" s="236">
        <v>0</v>
      </c>
    </row>
    <row r="38" spans="1:8" s="3" customFormat="1" ht="25.5">
      <c r="A38" s="209">
        <v>6.6</v>
      </c>
      <c r="B38" s="211" t="s">
        <v>310</v>
      </c>
      <c r="C38" s="235"/>
      <c r="D38" s="235"/>
      <c r="E38" s="254">
        <v>0</v>
      </c>
      <c r="F38" s="235"/>
      <c r="G38" s="235"/>
      <c r="H38" s="236">
        <v>0</v>
      </c>
    </row>
    <row r="39" spans="1:8" s="3" customFormat="1" ht="25.5">
      <c r="A39" s="209">
        <v>6.7</v>
      </c>
      <c r="B39" s="211" t="s">
        <v>311</v>
      </c>
      <c r="C39" s="235"/>
      <c r="D39" s="235"/>
      <c r="E39" s="254">
        <v>0</v>
      </c>
      <c r="F39" s="235"/>
      <c r="G39" s="235"/>
      <c r="H39" s="236">
        <v>0</v>
      </c>
    </row>
    <row r="40" spans="1:8" s="3" customFormat="1" ht="15.75">
      <c r="A40" s="209">
        <v>7</v>
      </c>
      <c r="B40" s="210" t="s">
        <v>312</v>
      </c>
      <c r="C40" s="235">
        <v>669771.88000000012</v>
      </c>
      <c r="D40" s="235">
        <v>252251.18141999998</v>
      </c>
      <c r="E40" s="254">
        <v>922023.06142000016</v>
      </c>
      <c r="F40" s="235">
        <v>390431.58</v>
      </c>
      <c r="G40" s="235">
        <v>249844.14540800004</v>
      </c>
      <c r="H40" s="236">
        <v>640275.72540800006</v>
      </c>
    </row>
    <row r="41" spans="1:8" s="3" customFormat="1" ht="25.5">
      <c r="A41" s="209">
        <v>7.1</v>
      </c>
      <c r="B41" s="211" t="s">
        <v>313</v>
      </c>
      <c r="C41" s="235">
        <v>11000</v>
      </c>
      <c r="D41" s="235">
        <v>0</v>
      </c>
      <c r="E41" s="254">
        <v>11000</v>
      </c>
      <c r="F41" s="235">
        <v>0</v>
      </c>
      <c r="G41" s="235">
        <v>27184.072960000001</v>
      </c>
      <c r="H41" s="236">
        <v>27184.072960000001</v>
      </c>
    </row>
    <row r="42" spans="1:8" s="3" customFormat="1" ht="25.5">
      <c r="A42" s="209">
        <v>7.2</v>
      </c>
      <c r="B42" s="211" t="s">
        <v>314</v>
      </c>
      <c r="C42" s="235">
        <v>200386.85</v>
      </c>
      <c r="D42" s="235">
        <v>23064.163920000003</v>
      </c>
      <c r="E42" s="254">
        <v>223451.01392</v>
      </c>
      <c r="F42" s="235">
        <v>175692.79</v>
      </c>
      <c r="G42" s="235">
        <v>25174.04032</v>
      </c>
      <c r="H42" s="236">
        <v>200866.83032000001</v>
      </c>
    </row>
    <row r="43" spans="1:8" s="3" customFormat="1" ht="25.5">
      <c r="A43" s="209">
        <v>7.3</v>
      </c>
      <c r="B43" s="211" t="s">
        <v>315</v>
      </c>
      <c r="C43" s="235">
        <v>15593.869999999999</v>
      </c>
      <c r="D43" s="235">
        <v>45478.902139999998</v>
      </c>
      <c r="E43" s="254">
        <v>61072.772140000001</v>
      </c>
      <c r="F43" s="235">
        <v>7378.41</v>
      </c>
      <c r="G43" s="235">
        <v>52137.471231999996</v>
      </c>
      <c r="H43" s="236">
        <v>59515.881232</v>
      </c>
    </row>
    <row r="44" spans="1:8" s="3" customFormat="1" ht="25.5">
      <c r="A44" s="209">
        <v>7.4</v>
      </c>
      <c r="B44" s="211" t="s">
        <v>316</v>
      </c>
      <c r="C44" s="235">
        <v>442791.16000000009</v>
      </c>
      <c r="D44" s="235">
        <v>183708.11536</v>
      </c>
      <c r="E44" s="254">
        <v>626499.27536000009</v>
      </c>
      <c r="F44" s="235">
        <v>207360.38</v>
      </c>
      <c r="G44" s="235">
        <v>145348.56089600004</v>
      </c>
      <c r="H44" s="236">
        <v>352708.94089600001</v>
      </c>
    </row>
    <row r="45" spans="1:8" s="3" customFormat="1" ht="15.75">
      <c r="A45" s="209">
        <v>8</v>
      </c>
      <c r="B45" s="210" t="s">
        <v>317</v>
      </c>
      <c r="C45" s="235"/>
      <c r="D45" s="235"/>
      <c r="E45" s="254">
        <v>0</v>
      </c>
      <c r="F45" s="235"/>
      <c r="G45" s="235"/>
      <c r="H45" s="236">
        <v>0</v>
      </c>
    </row>
    <row r="46" spans="1:8" s="3" customFormat="1" ht="15.75">
      <c r="A46" s="209">
        <v>8.1</v>
      </c>
      <c r="B46" s="211" t="s">
        <v>318</v>
      </c>
      <c r="C46" s="235"/>
      <c r="D46" s="235"/>
      <c r="E46" s="254">
        <v>0</v>
      </c>
      <c r="F46" s="235"/>
      <c r="G46" s="235"/>
      <c r="H46" s="236">
        <v>0</v>
      </c>
    </row>
    <row r="47" spans="1:8" s="3" customFormat="1" ht="15.75">
      <c r="A47" s="209">
        <v>8.1999999999999993</v>
      </c>
      <c r="B47" s="211" t="s">
        <v>319</v>
      </c>
      <c r="C47" s="235"/>
      <c r="D47" s="235"/>
      <c r="E47" s="254">
        <v>0</v>
      </c>
      <c r="F47" s="235"/>
      <c r="G47" s="235"/>
      <c r="H47" s="236">
        <v>0</v>
      </c>
    </row>
    <row r="48" spans="1:8" s="3" customFormat="1" ht="15.75">
      <c r="A48" s="209">
        <v>8.3000000000000007</v>
      </c>
      <c r="B48" s="211" t="s">
        <v>320</v>
      </c>
      <c r="C48" s="235"/>
      <c r="D48" s="235"/>
      <c r="E48" s="254">
        <v>0</v>
      </c>
      <c r="F48" s="235"/>
      <c r="G48" s="235"/>
      <c r="H48" s="236">
        <v>0</v>
      </c>
    </row>
    <row r="49" spans="1:8" s="3" customFormat="1" ht="15.75">
      <c r="A49" s="209">
        <v>8.4</v>
      </c>
      <c r="B49" s="211" t="s">
        <v>321</v>
      </c>
      <c r="C49" s="235"/>
      <c r="D49" s="235"/>
      <c r="E49" s="254">
        <v>0</v>
      </c>
      <c r="F49" s="235"/>
      <c r="G49" s="235"/>
      <c r="H49" s="236">
        <v>0</v>
      </c>
    </row>
    <row r="50" spans="1:8" s="3" customFormat="1" ht="15.75">
      <c r="A50" s="209">
        <v>8.5</v>
      </c>
      <c r="B50" s="211" t="s">
        <v>322</v>
      </c>
      <c r="C50" s="235"/>
      <c r="D50" s="235"/>
      <c r="E50" s="254">
        <v>0</v>
      </c>
      <c r="F50" s="235"/>
      <c r="G50" s="235"/>
      <c r="H50" s="236">
        <v>0</v>
      </c>
    </row>
    <row r="51" spans="1:8" s="3" customFormat="1" ht="15.75">
      <c r="A51" s="209">
        <v>8.6</v>
      </c>
      <c r="B51" s="211" t="s">
        <v>323</v>
      </c>
      <c r="C51" s="235"/>
      <c r="D51" s="235"/>
      <c r="E51" s="254">
        <v>0</v>
      </c>
      <c r="F51" s="235"/>
      <c r="G51" s="235"/>
      <c r="H51" s="236">
        <v>0</v>
      </c>
    </row>
    <row r="52" spans="1:8" s="3" customFormat="1" ht="15.75">
      <c r="A52" s="209">
        <v>8.6999999999999993</v>
      </c>
      <c r="B52" s="211" t="s">
        <v>324</v>
      </c>
      <c r="C52" s="235"/>
      <c r="D52" s="235"/>
      <c r="E52" s="254">
        <v>0</v>
      </c>
      <c r="F52" s="235"/>
      <c r="G52" s="235"/>
      <c r="H52" s="236">
        <v>0</v>
      </c>
    </row>
    <row r="53" spans="1:8" s="3" customFormat="1" ht="16.5" thickBot="1">
      <c r="A53" s="214">
        <v>9</v>
      </c>
      <c r="B53" s="215" t="s">
        <v>325</v>
      </c>
      <c r="C53" s="255"/>
      <c r="D53" s="255"/>
      <c r="E53" s="256">
        <v>0</v>
      </c>
      <c r="F53" s="255"/>
      <c r="G53" s="255"/>
      <c r="H53" s="238">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14" sqref="C14"/>
    </sheetView>
  </sheetViews>
  <sheetFormatPr defaultColWidth="9.140625" defaultRowHeight="12.75"/>
  <cols>
    <col min="1" max="1" width="9.5703125" style="2" bestFit="1" customWidth="1"/>
    <col min="2" max="2" width="89.85546875" style="2" customWidth="1"/>
    <col min="3" max="4" width="12.7109375" style="2" customWidth="1"/>
    <col min="5" max="5" width="9.7109375" style="13" customWidth="1"/>
    <col min="6" max="6" width="9.85546875" style="13" customWidth="1"/>
    <col min="7" max="11" width="9.7109375" style="13" customWidth="1"/>
    <col min="12" max="16384" width="9.140625" style="13"/>
  </cols>
  <sheetData>
    <row r="1" spans="1:8" ht="15">
      <c r="A1" s="643" t="s">
        <v>188</v>
      </c>
      <c r="B1" s="700" t="str">
        <f>Info!C2</f>
        <v>სს "ზირაათ ბანკი საქართველო"</v>
      </c>
      <c r="C1" s="17"/>
      <c r="D1" s="328"/>
    </row>
    <row r="2" spans="1:8" ht="15">
      <c r="A2" s="643" t="s">
        <v>189</v>
      </c>
      <c r="B2" s="695">
        <f>'1. key ratios'!B2</f>
        <v>44926</v>
      </c>
      <c r="C2" s="28"/>
      <c r="D2" s="19"/>
      <c r="E2" s="12"/>
      <c r="F2" s="12"/>
      <c r="G2" s="12"/>
      <c r="H2" s="12"/>
    </row>
    <row r="3" spans="1:8" ht="15">
      <c r="A3" s="18"/>
      <c r="B3" s="17"/>
      <c r="C3" s="28"/>
      <c r="D3" s="19"/>
      <c r="E3" s="12"/>
      <c r="F3" s="12"/>
      <c r="G3" s="12"/>
      <c r="H3" s="12"/>
    </row>
    <row r="4" spans="1:8" ht="15" customHeight="1" thickBot="1">
      <c r="A4" s="203" t="s">
        <v>409</v>
      </c>
      <c r="B4" s="204" t="s">
        <v>187</v>
      </c>
      <c r="C4" s="205" t="s">
        <v>93</v>
      </c>
    </row>
    <row r="5" spans="1:8" ht="15" customHeight="1">
      <c r="A5" s="201" t="s">
        <v>26</v>
      </c>
      <c r="B5" s="202"/>
      <c r="C5" s="647" t="str">
        <f>INT((MONTH($B$2))/3)&amp;"Q"&amp;"-"&amp;YEAR($B$2)</f>
        <v>4Q-2022</v>
      </c>
      <c r="D5" s="647" t="str">
        <f>IF(INT(MONTH($B$2))=3, "4"&amp;"Q"&amp;"-"&amp;YEAR($B$2)-1, IF(INT(MONTH($B$2))=6, "1"&amp;"Q"&amp;"-"&amp;YEAR($B$2), IF(INT(MONTH($B$2))=9, "2"&amp;"Q"&amp;"-"&amp;YEAR($B$2),IF(INT(MONTH($B$2))=12, "3"&amp;"Q"&amp;"-"&amp;YEAR($B$2), 0))))</f>
        <v>3Q-2022</v>
      </c>
      <c r="E5" s="647" t="str">
        <f>IF(INT(MONTH($B$2))=3, "3"&amp;"Q"&amp;"-"&amp;YEAR($B$2)-1, IF(INT(MONTH($B$2))=6, "4"&amp;"Q"&amp;"-"&amp;YEAR($B$2)-1, IF(INT(MONTH($B$2))=9, "1"&amp;"Q"&amp;"-"&amp;YEAR($B$2),IF(INT(MONTH($B$2))=12, "2"&amp;"Q"&amp;"-"&amp;YEAR($B$2), 0))))</f>
        <v>2Q-2022</v>
      </c>
      <c r="F5" s="647" t="str">
        <f>IF(INT(MONTH($B$2))=3, "2"&amp;"Q"&amp;"-"&amp;YEAR($B$2)-1, IF(INT(MONTH($B$2))=6, "3"&amp;"Q"&amp;"-"&amp;YEAR($B$2)-1, IF(INT(MONTH($B$2))=9, "4"&amp;"Q"&amp;"-"&amp;YEAR($B$2)-1,IF(INT(MONTH($B$2))=12, "1"&amp;"Q"&amp;"-"&amp;YEAR($B$2), 0))))</f>
        <v>1Q-2022</v>
      </c>
      <c r="G5" s="647" t="str">
        <f>IF(INT(MONTH($B$2))=3, "1"&amp;"Q"&amp;"-"&amp;YEAR($B$2)-1, IF(INT(MONTH($B$2))=6, "2"&amp;"Q"&amp;"-"&amp;YEAR($B$2)-1, IF(INT(MONTH($B$2))=9, "3"&amp;"Q"&amp;"-"&amp;YEAR($B$2)-1,IF(INT(MONTH($B$2))=12, "4"&amp;"Q"&amp;"-"&amp;YEAR($B$2)-1, 0))))</f>
        <v>4Q-2021</v>
      </c>
    </row>
    <row r="6" spans="1:8" ht="15" customHeight="1">
      <c r="A6" s="370">
        <v>1</v>
      </c>
      <c r="B6" s="411" t="s">
        <v>192</v>
      </c>
      <c r="C6" s="965">
        <f>C7+C9+C10</f>
        <v>169818172.69445997</v>
      </c>
      <c r="D6" s="966">
        <f>D7+D9+D10</f>
        <v>155703722.24915001</v>
      </c>
      <c r="E6" s="967">
        <f t="shared" ref="E6:G6" si="0">E7+E9+E10</f>
        <v>164908713.95235997</v>
      </c>
      <c r="F6" s="965">
        <f t="shared" si="0"/>
        <v>164908713.95235997</v>
      </c>
      <c r="G6" s="968">
        <f t="shared" si="0"/>
        <v>146329177.96381</v>
      </c>
    </row>
    <row r="7" spans="1:8" ht="15" customHeight="1">
      <c r="A7" s="370">
        <v>1.1000000000000001</v>
      </c>
      <c r="B7" s="371" t="s">
        <v>604</v>
      </c>
      <c r="C7" s="969">
        <v>151231287.98289996</v>
      </c>
      <c r="D7" s="970">
        <v>146574604.62455001</v>
      </c>
      <c r="E7" s="969">
        <v>153206179.98089999</v>
      </c>
      <c r="F7" s="969">
        <v>153206179.98089999</v>
      </c>
      <c r="G7" s="971">
        <v>131562795.99205001</v>
      </c>
    </row>
    <row r="8" spans="1:8" ht="25.5">
      <c r="A8" s="370" t="s">
        <v>252</v>
      </c>
      <c r="B8" s="372" t="s">
        <v>403</v>
      </c>
      <c r="C8" s="969"/>
      <c r="D8" s="970"/>
      <c r="E8" s="969"/>
      <c r="F8" s="969"/>
      <c r="G8" s="971"/>
    </row>
    <row r="9" spans="1:8" ht="15" customHeight="1">
      <c r="A9" s="370">
        <v>1.2</v>
      </c>
      <c r="B9" s="371" t="s">
        <v>22</v>
      </c>
      <c r="C9" s="969">
        <v>18586884.711560003</v>
      </c>
      <c r="D9" s="970">
        <v>9129117.6246000007</v>
      </c>
      <c r="E9" s="969">
        <v>11702533.97146</v>
      </c>
      <c r="F9" s="969">
        <v>11702533.97146</v>
      </c>
      <c r="G9" s="971">
        <v>14766381.971760001</v>
      </c>
    </row>
    <row r="10" spans="1:8" ht="15" customHeight="1">
      <c r="A10" s="370">
        <v>1.3</v>
      </c>
      <c r="B10" s="412" t="s">
        <v>77</v>
      </c>
      <c r="C10" s="972">
        <v>0</v>
      </c>
      <c r="D10" s="970">
        <v>0</v>
      </c>
      <c r="E10" s="972">
        <v>0</v>
      </c>
      <c r="F10" s="969">
        <v>0</v>
      </c>
      <c r="G10" s="973">
        <v>0</v>
      </c>
    </row>
    <row r="11" spans="1:8" ht="15" customHeight="1">
      <c r="A11" s="370">
        <v>2</v>
      </c>
      <c r="B11" s="411" t="s">
        <v>193</v>
      </c>
      <c r="C11" s="969">
        <v>666957.43799999997</v>
      </c>
      <c r="D11" s="970">
        <v>216770.57680000001</v>
      </c>
      <c r="E11" s="969">
        <v>98332.986799999999</v>
      </c>
      <c r="F11" s="969">
        <v>98332.986799999999</v>
      </c>
      <c r="G11" s="971">
        <v>466222.63990000001</v>
      </c>
    </row>
    <row r="12" spans="1:8" ht="15" customHeight="1">
      <c r="A12" s="383">
        <v>3</v>
      </c>
      <c r="B12" s="413" t="s">
        <v>191</v>
      </c>
      <c r="C12" s="972">
        <v>19560940</v>
      </c>
      <c r="D12" s="970">
        <v>16748963</v>
      </c>
      <c r="E12" s="972">
        <v>16748963</v>
      </c>
      <c r="F12" s="969">
        <v>16748963</v>
      </c>
      <c r="G12" s="973">
        <v>16748963</v>
      </c>
    </row>
    <row r="13" spans="1:8" ht="15" customHeight="1" thickBot="1">
      <c r="A13" s="127">
        <v>4</v>
      </c>
      <c r="B13" s="414" t="s">
        <v>253</v>
      </c>
      <c r="C13" s="974">
        <f>C6+C11+C12</f>
        <v>190046070.13245997</v>
      </c>
      <c r="D13" s="975">
        <f>D6+D11+D12</f>
        <v>172669455.82595</v>
      </c>
      <c r="E13" s="976">
        <f t="shared" ref="E13:G13" si="1">E6+E11+E12</f>
        <v>181756009.93915996</v>
      </c>
      <c r="F13" s="974">
        <f t="shared" si="1"/>
        <v>181756009.93915996</v>
      </c>
      <c r="G13" s="977">
        <f t="shared" si="1"/>
        <v>163544363.60371</v>
      </c>
    </row>
    <row r="14" spans="1:8">
      <c r="B14" s="22"/>
    </row>
    <row r="15" spans="1:8" ht="25.5">
      <c r="B15" s="101" t="s">
        <v>605</v>
      </c>
    </row>
    <row r="16" spans="1:8">
      <c r="B16" s="101"/>
    </row>
    <row r="17" spans="2:2">
      <c r="B17" s="101"/>
    </row>
    <row r="18" spans="2:2">
      <c r="B18" s="10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D13" sqref="D13"/>
    </sheetView>
  </sheetViews>
  <sheetFormatPr defaultRowHeight="15"/>
  <cols>
    <col min="1" max="1" width="9.5703125" style="2" bestFit="1" customWidth="1"/>
    <col min="2" max="2" width="58.85546875" style="2" customWidth="1"/>
    <col min="3" max="3" width="52.140625" style="2" customWidth="1"/>
  </cols>
  <sheetData>
    <row r="1" spans="1:8">
      <c r="A1" s="2" t="s">
        <v>188</v>
      </c>
      <c r="B1" s="725" t="str">
        <f>Info!C2</f>
        <v>სს "ზირაათ ბანკი საქართველო"</v>
      </c>
    </row>
    <row r="2" spans="1:8">
      <c r="A2" s="2" t="s">
        <v>189</v>
      </c>
      <c r="B2" s="637">
        <f>'1. key ratios'!B2</f>
        <v>44926</v>
      </c>
    </row>
    <row r="4" spans="1:8" ht="25.5" customHeight="1" thickBot="1">
      <c r="A4" s="226" t="s">
        <v>410</v>
      </c>
      <c r="B4" s="58" t="s">
        <v>149</v>
      </c>
      <c r="C4" s="14"/>
    </row>
    <row r="5" spans="1:8" ht="15.75">
      <c r="A5" s="11"/>
      <c r="B5" s="408" t="s">
        <v>150</v>
      </c>
      <c r="C5" s="419" t="s">
        <v>619</v>
      </c>
    </row>
    <row r="6" spans="1:8">
      <c r="A6" s="15">
        <v>1</v>
      </c>
      <c r="B6" s="600" t="s">
        <v>1012</v>
      </c>
      <c r="C6" s="415" t="s">
        <v>1028</v>
      </c>
    </row>
    <row r="7" spans="1:8">
      <c r="A7" s="15">
        <v>2</v>
      </c>
      <c r="B7" s="600" t="s">
        <v>1015</v>
      </c>
      <c r="C7" s="415" t="s">
        <v>1029</v>
      </c>
    </row>
    <row r="8" spans="1:8">
      <c r="A8" s="15">
        <v>3</v>
      </c>
      <c r="B8" s="600" t="s">
        <v>1016</v>
      </c>
      <c r="C8" s="415" t="s">
        <v>1029</v>
      </c>
    </row>
    <row r="9" spans="1:8">
      <c r="A9" s="15">
        <v>4</v>
      </c>
      <c r="B9" s="600" t="s">
        <v>1017</v>
      </c>
      <c r="C9" s="415" t="s">
        <v>1030</v>
      </c>
    </row>
    <row r="10" spans="1:8">
      <c r="A10" s="15">
        <v>5</v>
      </c>
      <c r="B10" s="600" t="s">
        <v>1018</v>
      </c>
      <c r="C10" s="415" t="s">
        <v>1030</v>
      </c>
    </row>
    <row r="11" spans="1:8">
      <c r="A11" s="15">
        <v>6</v>
      </c>
      <c r="B11" s="59"/>
      <c r="C11" s="415"/>
    </row>
    <row r="12" spans="1:8">
      <c r="A12" s="15">
        <v>7</v>
      </c>
      <c r="B12" s="59"/>
      <c r="C12" s="415"/>
      <c r="H12" s="4"/>
    </row>
    <row r="13" spans="1:8">
      <c r="A13" s="15">
        <v>8</v>
      </c>
      <c r="B13" s="59"/>
      <c r="C13" s="415"/>
    </row>
    <row r="14" spans="1:8">
      <c r="A14" s="15">
        <v>9</v>
      </c>
      <c r="B14" s="59"/>
      <c r="C14" s="415"/>
    </row>
    <row r="15" spans="1:8">
      <c r="A15" s="15">
        <v>10</v>
      </c>
      <c r="B15" s="59"/>
      <c r="C15" s="415"/>
    </row>
    <row r="16" spans="1:8">
      <c r="A16" s="15"/>
      <c r="B16" s="803"/>
      <c r="C16" s="804"/>
    </row>
    <row r="17" spans="1:3" ht="30">
      <c r="A17" s="15"/>
      <c r="B17" s="409" t="s">
        <v>151</v>
      </c>
      <c r="C17" s="420" t="s">
        <v>620</v>
      </c>
    </row>
    <row r="18" spans="1:3" ht="15.75">
      <c r="A18" s="15">
        <v>1</v>
      </c>
      <c r="B18" s="601" t="s">
        <v>1013</v>
      </c>
      <c r="C18" s="417" t="s">
        <v>1019</v>
      </c>
    </row>
    <row r="19" spans="1:3" ht="15.75">
      <c r="A19" s="15">
        <v>2</v>
      </c>
      <c r="B19" s="601" t="s">
        <v>1020</v>
      </c>
      <c r="C19" s="417" t="s">
        <v>1021</v>
      </c>
    </row>
    <row r="20" spans="1:3" ht="15.75">
      <c r="A20" s="15">
        <v>3</v>
      </c>
      <c r="B20" s="601" t="s">
        <v>1022</v>
      </c>
      <c r="C20" s="417" t="s">
        <v>1023</v>
      </c>
    </row>
    <row r="21" spans="1:3" ht="15.75">
      <c r="A21" s="15">
        <v>4</v>
      </c>
      <c r="B21" s="601" t="s">
        <v>1031</v>
      </c>
      <c r="C21" s="417" t="s">
        <v>1032</v>
      </c>
    </row>
    <row r="22" spans="1:3" ht="15.75">
      <c r="A22" s="15">
        <v>5</v>
      </c>
      <c r="B22" s="26"/>
      <c r="C22" s="417"/>
    </row>
    <row r="23" spans="1:3" ht="15.75">
      <c r="A23" s="15">
        <v>6</v>
      </c>
      <c r="B23" s="26"/>
      <c r="C23" s="417"/>
    </row>
    <row r="24" spans="1:3" ht="15.75">
      <c r="A24" s="15">
        <v>7</v>
      </c>
      <c r="B24" s="26"/>
      <c r="C24" s="417"/>
    </row>
    <row r="25" spans="1:3" ht="15.75">
      <c r="A25" s="15">
        <v>8</v>
      </c>
      <c r="B25" s="26"/>
      <c r="C25" s="417"/>
    </row>
    <row r="26" spans="1:3" ht="15.75">
      <c r="A26" s="15">
        <v>9</v>
      </c>
      <c r="B26" s="26"/>
      <c r="C26" s="417"/>
    </row>
    <row r="27" spans="1:3" ht="15.75" customHeight="1">
      <c r="A27" s="15">
        <v>10</v>
      </c>
      <c r="B27" s="26"/>
      <c r="C27" s="418"/>
    </row>
    <row r="28" spans="1:3" ht="15.75" customHeight="1">
      <c r="A28" s="15"/>
      <c r="B28" s="26"/>
      <c r="C28" s="27"/>
    </row>
    <row r="29" spans="1:3" ht="30" customHeight="1">
      <c r="A29" s="15"/>
      <c r="B29" s="805" t="s">
        <v>152</v>
      </c>
      <c r="C29" s="806"/>
    </row>
    <row r="30" spans="1:3" ht="15.75">
      <c r="A30" s="15">
        <v>1</v>
      </c>
      <c r="B30" s="26" t="s">
        <v>1033</v>
      </c>
      <c r="C30" s="696">
        <v>1</v>
      </c>
    </row>
    <row r="31" spans="1:3" ht="15.75" customHeight="1">
      <c r="A31" s="15"/>
      <c r="B31" s="59"/>
      <c r="C31" s="60"/>
    </row>
    <row r="32" spans="1:3" ht="29.25" customHeight="1">
      <c r="A32" s="15"/>
      <c r="B32" s="805" t="s">
        <v>273</v>
      </c>
      <c r="C32" s="806"/>
    </row>
    <row r="33" spans="1:3">
      <c r="A33" s="15">
        <v>1</v>
      </c>
      <c r="B33" s="59"/>
      <c r="C33" s="415" t="s">
        <v>243</v>
      </c>
    </row>
    <row r="34" spans="1:3" ht="16.5" thickBot="1">
      <c r="A34" s="16"/>
      <c r="B34" s="61"/>
      <c r="C34" s="416"/>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6" activePane="bottomRight" state="frozen"/>
      <selection activeCell="H6" sqref="H6"/>
      <selection pane="topRight" activeCell="H6" sqref="H6"/>
      <selection pane="bottomLeft" activeCell="H6" sqref="H6"/>
      <selection pane="bottomRight" activeCell="J14" sqref="I14:J14"/>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82" t="s">
        <v>188</v>
      </c>
      <c r="B1" s="741" t="str">
        <f>Info!C2</f>
        <v>სს "ზირაათ ბანკი საქართველო"</v>
      </c>
    </row>
    <row r="2" spans="1:7" s="20" customFormat="1" ht="15.75" customHeight="1">
      <c r="A2" s="182" t="s">
        <v>189</v>
      </c>
      <c r="B2" s="637">
        <f>'1. key ratios'!B2</f>
        <v>44926</v>
      </c>
    </row>
    <row r="3" spans="1:7" s="20" customFormat="1" ht="15.75" customHeight="1"/>
    <row r="4" spans="1:7" s="20" customFormat="1" ht="15.75" customHeight="1" thickBot="1">
      <c r="A4" s="227" t="s">
        <v>411</v>
      </c>
      <c r="B4" s="228" t="s">
        <v>263</v>
      </c>
      <c r="C4" s="182"/>
      <c r="D4" s="182"/>
      <c r="E4" s="183" t="s">
        <v>93</v>
      </c>
    </row>
    <row r="5" spans="1:7" s="116" customFormat="1" ht="17.45" customHeight="1">
      <c r="A5" s="341"/>
      <c r="B5" s="342"/>
      <c r="C5" s="181" t="s">
        <v>0</v>
      </c>
      <c r="D5" s="181" t="s">
        <v>1</v>
      </c>
      <c r="E5" s="343" t="s">
        <v>2</v>
      </c>
    </row>
    <row r="6" spans="1:7" s="148" customFormat="1" ht="14.45" customHeight="1">
      <c r="A6" s="344"/>
      <c r="B6" s="807" t="s">
        <v>231</v>
      </c>
      <c r="C6" s="807" t="s">
        <v>230</v>
      </c>
      <c r="D6" s="808" t="s">
        <v>229</v>
      </c>
      <c r="E6" s="809"/>
      <c r="G6"/>
    </row>
    <row r="7" spans="1:7" s="148" customFormat="1" ht="99.6" customHeight="1">
      <c r="A7" s="344"/>
      <c r="B7" s="807"/>
      <c r="C7" s="807"/>
      <c r="D7" s="338" t="s">
        <v>228</v>
      </c>
      <c r="E7" s="339" t="s">
        <v>521</v>
      </c>
      <c r="G7"/>
    </row>
    <row r="8" spans="1:7">
      <c r="A8" s="345">
        <v>1</v>
      </c>
      <c r="B8" s="346" t="s">
        <v>154</v>
      </c>
      <c r="C8" s="347">
        <v>6527040.9505000003</v>
      </c>
      <c r="D8" s="347"/>
      <c r="E8" s="348">
        <v>6527040.9505000003</v>
      </c>
    </row>
    <row r="9" spans="1:7">
      <c r="A9" s="345">
        <v>2</v>
      </c>
      <c r="B9" s="346" t="s">
        <v>155</v>
      </c>
      <c r="C9" s="347">
        <v>45197916.414899997</v>
      </c>
      <c r="D9" s="347"/>
      <c r="E9" s="348">
        <v>45197916.414899997</v>
      </c>
    </row>
    <row r="10" spans="1:7">
      <c r="A10" s="345">
        <v>3</v>
      </c>
      <c r="B10" s="346" t="s">
        <v>227</v>
      </c>
      <c r="C10" s="347">
        <v>40648819.752499998</v>
      </c>
      <c r="D10" s="347"/>
      <c r="E10" s="348">
        <v>40648819.752499998</v>
      </c>
    </row>
    <row r="11" spans="1:7">
      <c r="A11" s="345">
        <v>4</v>
      </c>
      <c r="B11" s="346" t="s">
        <v>185</v>
      </c>
      <c r="C11" s="347">
        <v>0</v>
      </c>
      <c r="D11" s="347"/>
      <c r="E11" s="348">
        <v>0</v>
      </c>
    </row>
    <row r="12" spans="1:7">
      <c r="A12" s="345">
        <v>5</v>
      </c>
      <c r="B12" s="346" t="s">
        <v>157</v>
      </c>
      <c r="C12" s="347">
        <v>1986530.28</v>
      </c>
      <c r="D12" s="347"/>
      <c r="E12" s="348">
        <v>1986530.28</v>
      </c>
    </row>
    <row r="13" spans="1:7">
      <c r="A13" s="345">
        <v>6.1</v>
      </c>
      <c r="B13" s="346" t="s">
        <v>158</v>
      </c>
      <c r="C13" s="349">
        <v>98698749.087399989</v>
      </c>
      <c r="D13" s="347"/>
      <c r="E13" s="348">
        <v>98698749.087399989</v>
      </c>
    </row>
    <row r="14" spans="1:7">
      <c r="A14" s="345">
        <v>6.2</v>
      </c>
      <c r="B14" s="350" t="s">
        <v>159</v>
      </c>
      <c r="C14" s="349">
        <v>-4948070.6320000002</v>
      </c>
      <c r="D14" s="347"/>
      <c r="E14" s="348">
        <v>-4948070.6320000002</v>
      </c>
    </row>
    <row r="15" spans="1:7">
      <c r="A15" s="345">
        <v>6</v>
      </c>
      <c r="B15" s="346" t="s">
        <v>226</v>
      </c>
      <c r="C15" s="347">
        <v>93750678.45539999</v>
      </c>
      <c r="D15" s="347"/>
      <c r="E15" s="348">
        <v>93750678.45539999</v>
      </c>
    </row>
    <row r="16" spans="1:7">
      <c r="A16" s="345">
        <v>7</v>
      </c>
      <c r="B16" s="346" t="s">
        <v>161</v>
      </c>
      <c r="C16" s="347">
        <v>740268.28669999994</v>
      </c>
      <c r="D16" s="347"/>
      <c r="E16" s="348">
        <v>740268.28669999994</v>
      </c>
    </row>
    <row r="17" spans="1:7">
      <c r="A17" s="345">
        <v>8</v>
      </c>
      <c r="B17" s="346" t="s">
        <v>162</v>
      </c>
      <c r="C17" s="347">
        <v>0</v>
      </c>
      <c r="D17" s="347"/>
      <c r="E17" s="348">
        <v>0</v>
      </c>
      <c r="F17" s="6"/>
      <c r="G17" s="6"/>
    </row>
    <row r="18" spans="1:7">
      <c r="A18" s="345">
        <v>9</v>
      </c>
      <c r="B18" s="346" t="s">
        <v>163</v>
      </c>
      <c r="C18" s="347">
        <v>0</v>
      </c>
      <c r="D18" s="347"/>
      <c r="E18" s="348">
        <v>0</v>
      </c>
      <c r="G18" s="6"/>
    </row>
    <row r="19" spans="1:7" ht="25.5">
      <c r="A19" s="345">
        <v>10</v>
      </c>
      <c r="B19" s="346" t="s">
        <v>164</v>
      </c>
      <c r="C19" s="347">
        <v>6592376.04</v>
      </c>
      <c r="D19" s="347">
        <v>976798.92</v>
      </c>
      <c r="E19" s="348">
        <v>5615577.1200000001</v>
      </c>
      <c r="G19" s="6"/>
    </row>
    <row r="20" spans="1:7">
      <c r="A20" s="345">
        <v>11</v>
      </c>
      <c r="B20" s="346" t="s">
        <v>165</v>
      </c>
      <c r="C20" s="347">
        <v>2087691.5294999999</v>
      </c>
      <c r="D20" s="347"/>
      <c r="E20" s="348">
        <v>2087691.5294999999</v>
      </c>
    </row>
    <row r="21" spans="1:7" ht="39" thickBot="1">
      <c r="A21" s="351"/>
      <c r="B21" s="352" t="s">
        <v>485</v>
      </c>
      <c r="C21" s="307">
        <v>197531321.70949998</v>
      </c>
      <c r="D21" s="307">
        <v>976798.92</v>
      </c>
      <c r="E21" s="353">
        <v>196554522.7895</v>
      </c>
    </row>
    <row r="22" spans="1:7">
      <c r="A22"/>
      <c r="B22"/>
      <c r="C22"/>
      <c r="D22"/>
      <c r="E22"/>
    </row>
    <row r="23" spans="1:7">
      <c r="A23"/>
      <c r="B23"/>
      <c r="C23"/>
      <c r="D23"/>
      <c r="E23"/>
    </row>
    <row r="25" spans="1:7" s="2" customFormat="1">
      <c r="B25" s="63"/>
      <c r="F25"/>
      <c r="G25"/>
    </row>
    <row r="26" spans="1:7" s="2" customFormat="1">
      <c r="B26" s="64"/>
      <c r="F26"/>
      <c r="G26"/>
    </row>
    <row r="27" spans="1:7" s="2" customFormat="1">
      <c r="B27" s="63"/>
      <c r="F27"/>
      <c r="G27"/>
    </row>
    <row r="28" spans="1:7" s="2" customFormat="1">
      <c r="B28" s="63"/>
      <c r="F28"/>
      <c r="G28"/>
    </row>
    <row r="29" spans="1:7" s="2" customFormat="1">
      <c r="B29" s="63"/>
      <c r="F29"/>
      <c r="G29"/>
    </row>
    <row r="30" spans="1:7" s="2" customFormat="1">
      <c r="B30" s="63"/>
      <c r="F30"/>
      <c r="G30"/>
    </row>
    <row r="31" spans="1:7" s="2" customFormat="1">
      <c r="B31" s="63"/>
      <c r="F31"/>
      <c r="G31"/>
    </row>
    <row r="32" spans="1:7" s="2" customFormat="1">
      <c r="B32" s="64"/>
      <c r="F32"/>
      <c r="G32"/>
    </row>
    <row r="33" spans="2:7" s="2" customFormat="1">
      <c r="B33" s="64"/>
      <c r="F33"/>
      <c r="G33"/>
    </row>
    <row r="34" spans="2:7" s="2" customFormat="1">
      <c r="B34" s="64"/>
      <c r="F34"/>
      <c r="G34"/>
    </row>
    <row r="35" spans="2:7" s="2" customFormat="1">
      <c r="B35" s="64"/>
      <c r="F35"/>
      <c r="G35"/>
    </row>
    <row r="36" spans="2:7" s="2" customFormat="1">
      <c r="B36" s="64"/>
      <c r="F36"/>
      <c r="G36"/>
    </row>
    <row r="37" spans="2:7" s="2" customFormat="1">
      <c r="B37" s="64"/>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188</v>
      </c>
      <c r="B1" s="17" t="str">
        <f>Info!C2</f>
        <v>სს "ზირაათ ბანკი საქართველო"</v>
      </c>
    </row>
    <row r="2" spans="1:6" s="20" customFormat="1" ht="15.75" customHeight="1">
      <c r="A2" s="20" t="s">
        <v>189</v>
      </c>
      <c r="B2" s="637">
        <f>'1. key ratios'!B2</f>
        <v>44926</v>
      </c>
      <c r="C2"/>
      <c r="D2"/>
      <c r="E2"/>
      <c r="F2"/>
    </row>
    <row r="3" spans="1:6" s="20" customFormat="1" ht="15.75" customHeight="1">
      <c r="C3"/>
      <c r="D3"/>
      <c r="E3"/>
      <c r="F3"/>
    </row>
    <row r="4" spans="1:6" s="20" customFormat="1" ht="26.25" thickBot="1">
      <c r="A4" s="20" t="s">
        <v>412</v>
      </c>
      <c r="B4" s="189" t="s">
        <v>266</v>
      </c>
      <c r="C4" s="183" t="s">
        <v>93</v>
      </c>
      <c r="D4"/>
      <c r="E4"/>
      <c r="F4"/>
    </row>
    <row r="5" spans="1:6" ht="26.25">
      <c r="A5" s="184">
        <v>1</v>
      </c>
      <c r="B5" s="185" t="s">
        <v>434</v>
      </c>
      <c r="C5" s="257">
        <v>196554522.7895</v>
      </c>
    </row>
    <row r="6" spans="1:6" s="174" customFormat="1">
      <c r="A6" s="115">
        <v>2.1</v>
      </c>
      <c r="B6" s="191" t="s">
        <v>267</v>
      </c>
      <c r="C6" s="751">
        <v>40151087.499700002</v>
      </c>
    </row>
    <row r="7" spans="1:6" s="4" customFormat="1" ht="25.5" outlineLevel="1">
      <c r="A7" s="190">
        <v>2.2000000000000002</v>
      </c>
      <c r="B7" s="186" t="s">
        <v>268</v>
      </c>
      <c r="C7" s="752"/>
    </row>
    <row r="8" spans="1:6" s="4" customFormat="1" ht="26.25">
      <c r="A8" s="190">
        <v>3</v>
      </c>
      <c r="B8" s="187" t="s">
        <v>435</v>
      </c>
      <c r="C8" s="258">
        <v>236705610.28920001</v>
      </c>
    </row>
    <row r="9" spans="1:6" s="174" customFormat="1">
      <c r="A9" s="115">
        <v>4</v>
      </c>
      <c r="B9" s="194" t="s">
        <v>264</v>
      </c>
      <c r="C9" s="751">
        <v>1659109.1192000001</v>
      </c>
    </row>
    <row r="10" spans="1:6" s="4" customFormat="1" ht="25.5" outlineLevel="1">
      <c r="A10" s="190">
        <v>5.0999999999999996</v>
      </c>
      <c r="B10" s="186" t="s">
        <v>274</v>
      </c>
      <c r="C10" s="752">
        <v>-21564202.788139999</v>
      </c>
    </row>
    <row r="11" spans="1:6" s="4" customFormat="1" ht="25.5" outlineLevel="1">
      <c r="A11" s="190">
        <v>5.2</v>
      </c>
      <c r="B11" s="186" t="s">
        <v>275</v>
      </c>
      <c r="C11" s="752"/>
    </row>
    <row r="12" spans="1:6" s="4" customFormat="1">
      <c r="A12" s="190">
        <v>6</v>
      </c>
      <c r="B12" s="192" t="s">
        <v>606</v>
      </c>
      <c r="C12" s="753">
        <v>0</v>
      </c>
    </row>
    <row r="13" spans="1:6" s="4" customFormat="1" ht="15.75" thickBot="1">
      <c r="A13" s="193">
        <v>7</v>
      </c>
      <c r="B13" s="188" t="s">
        <v>265</v>
      </c>
      <c r="C13" s="259">
        <v>216800516.62026</v>
      </c>
    </row>
    <row r="15" spans="1:6" ht="26.25">
      <c r="B15" s="22" t="s">
        <v>607</v>
      </c>
    </row>
    <row r="17" spans="2:9" s="2" customFormat="1">
      <c r="B17" s="65"/>
      <c r="C17"/>
      <c r="D17"/>
      <c r="E17"/>
      <c r="F17"/>
      <c r="G17"/>
      <c r="H17"/>
      <c r="I17"/>
    </row>
    <row r="18" spans="2:9" s="2" customFormat="1">
      <c r="B18" s="62"/>
      <c r="C18"/>
      <c r="D18"/>
      <c r="E18"/>
      <c r="F18"/>
      <c r="G18"/>
      <c r="H18"/>
      <c r="I18"/>
    </row>
    <row r="19" spans="2:9" s="2" customFormat="1">
      <c r="B19" s="62"/>
      <c r="C19"/>
      <c r="D19"/>
      <c r="E19"/>
      <c r="F19"/>
      <c r="G19"/>
      <c r="H19"/>
      <c r="I19"/>
    </row>
    <row r="20" spans="2:9" s="2" customFormat="1">
      <c r="B20" s="64"/>
      <c r="C20"/>
      <c r="D20"/>
      <c r="E20"/>
      <c r="F20"/>
      <c r="G20"/>
      <c r="H20"/>
      <c r="I20"/>
    </row>
    <row r="21" spans="2:9" s="2" customFormat="1">
      <c r="B21" s="63"/>
      <c r="C21"/>
      <c r="D21"/>
      <c r="E21"/>
      <c r="F21"/>
      <c r="G21"/>
      <c r="H21"/>
      <c r="I21"/>
    </row>
    <row r="22" spans="2:9" s="2" customFormat="1">
      <c r="B22" s="64"/>
      <c r="C22"/>
      <c r="D22"/>
      <c r="E22"/>
      <c r="F22"/>
      <c r="G22"/>
      <c r="H22"/>
      <c r="I22"/>
    </row>
    <row r="23" spans="2:9" s="2" customFormat="1">
      <c r="B23" s="63"/>
      <c r="C23"/>
      <c r="D23"/>
      <c r="E23"/>
      <c r="F23"/>
      <c r="G23"/>
      <c r="H23"/>
      <c r="I23"/>
    </row>
    <row r="24" spans="2:9" s="2" customFormat="1">
      <c r="B24" s="63"/>
      <c r="C24"/>
      <c r="D24"/>
      <c r="E24"/>
      <c r="F24"/>
      <c r="G24"/>
      <c r="H24"/>
      <c r="I24"/>
    </row>
    <row r="25" spans="2:9" s="2" customFormat="1">
      <c r="B25" s="63"/>
      <c r="C25"/>
      <c r="D25"/>
      <c r="E25"/>
      <c r="F25"/>
      <c r="G25"/>
      <c r="H25"/>
      <c r="I25"/>
    </row>
    <row r="26" spans="2:9" s="2" customFormat="1">
      <c r="B26" s="63"/>
      <c r="C26"/>
      <c r="D26"/>
      <c r="E26"/>
      <c r="F26"/>
      <c r="G26"/>
      <c r="H26"/>
      <c r="I26"/>
    </row>
    <row r="27" spans="2:9" s="2" customFormat="1">
      <c r="B27" s="63"/>
      <c r="C27"/>
      <c r="D27"/>
      <c r="E27"/>
      <c r="F27"/>
      <c r="G27"/>
      <c r="H27"/>
      <c r="I27"/>
    </row>
    <row r="28" spans="2:9" s="2" customFormat="1">
      <c r="B28" s="64"/>
      <c r="C28"/>
      <c r="D28"/>
      <c r="E28"/>
      <c r="F28"/>
      <c r="G28"/>
      <c r="H28"/>
      <c r="I28"/>
    </row>
    <row r="29" spans="2:9" s="2" customFormat="1">
      <c r="B29" s="64"/>
      <c r="C29"/>
      <c r="D29"/>
      <c r="E29"/>
      <c r="F29"/>
      <c r="G29"/>
      <c r="H29"/>
      <c r="I29"/>
    </row>
    <row r="30" spans="2:9" s="2" customFormat="1">
      <c r="B30" s="64"/>
      <c r="C30"/>
      <c r="D30"/>
      <c r="E30"/>
      <c r="F30"/>
      <c r="G30"/>
      <c r="H30"/>
      <c r="I30"/>
    </row>
    <row r="31" spans="2:9" s="2" customFormat="1">
      <c r="B31" s="64"/>
      <c r="C31"/>
      <c r="D31"/>
      <c r="E31"/>
      <c r="F31"/>
      <c r="G31"/>
      <c r="H31"/>
      <c r="I31"/>
    </row>
    <row r="32" spans="2:9" s="2" customFormat="1">
      <c r="B32" s="64"/>
      <c r="C32"/>
      <c r="D32"/>
      <c r="E32"/>
      <c r="F32"/>
      <c r="G32"/>
      <c r="H32"/>
      <c r="I32"/>
    </row>
    <row r="33" spans="2:9" s="2" customFormat="1">
      <c r="B33" s="64"/>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ErjZAgNY1jLyRUr3nhkbkGcHFPWimuGqbIB+pmnc1TI=</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EFzldAzCVKMDGsx1EuVJRfRAbwCRu5S95BGG88H+pxg=</DigestValue>
    </Reference>
  </SignedInfo>
  <SignatureValue>JyrIEtxJhwBq3Ygme2ywlB60MDEkUhg0nFbFPUQ64RKhyksTPOtLjEzo0YRqDNzM5pXXTO2T80Iy
7Dsgor9giJM4+Ns59kXoNRTuEWaXzDBSCqhIb0SnD7u/1psokywY+aXbbXvJS+ERKevvL2FWqCL3
M6v9gq4RxLqQMr5HWEWfp0rW5HJUZ5TC+81JnPKIo6gVAK0kCGrGTBElxAHARt+jE0Dw1WfxBU9i
KE3vtKsydAr3FUsoM8sC4ozMAnl8Z0yYngx6oImgauBQjUWnc4OvXQiQnv68v/yZruOZgrW8E/nF
LVHx+q+jKsUqLhCckotSTbJSAWXY/lptcjEqZw==</SignatureValue>
  <KeyInfo>
    <X509Data>
      <X509Certificate>MIIGPzCCBSegAwIBAgIKQfjgeQADAAIEsjANBgkqhkiG9w0BAQsFADBKMRIwEAYKCZImiZPyLGQBGRYCZ2UxEzARBgoJkiaJk/IsZAEZFgNuYmcxHzAdBgNVBAMTFk5CRyBDbGFzcyAyIElOVCBTdWIgQ0EwHhcNMjIwMTA0MDkyMDUzWhcNMjQwMTA0MDkyMDUzWjA9MSAwHgYDVQQKExdKU0MgWklSQUFUIEJBTksgR0VPUkdJQTEZMBcGA1UEAxMQQlpCIC0gT21lciBBeWRpbjCCASIwDQYJKoZIhvcNAQEBBQADggEPADCCAQoCggEBAPAHU0Y5Ap3KBsQ44E10bkUBWPvz/1JzVze+lGFycjpDO/ZhE9qfarqOyQpAOlULouWHTXsyqPw51DX0rN8VZi0OpQMqD5cO0QwdgG95DpqxRmPfissLijrwJxt8ImRR3MTfd/lTzy1JysD+XbglkCxA9HdK9srpd713o0ruTR7kK/Ufwd24y5872arirpPSolBeal2sXqAcTG0aLKISUqtXI7mt6JQ2VmIxbxk30eih02MBHEXyscB48JzNlWNa0fEt/Jb/58WcvwoK+OQgQ7xyg8zc1ZGhzSp+xAu8Osjh4+ViM+YO/WKtL/g4UKfOdhBWmBqFvU/OsBDonTwDa5UCAwEAAaOCAzIwggMuMDwGCSsGAQQBgjcVBwQvMC0GJSsGAQQBgjcVCOayYION9USGgZkJg7ihSoO+hHEEg8SRM4SDiF0CAWQCASMwHQYDVR0lBBYwFAYIKwYBBQUHAwIGCCsGAQUFBwMEMAsGA1UdDwQEAwIHgDAnBgkrBgEEAYI3FQoEGjAYMAoGCCsGAQUFBwMCMAoGCCsGAQUFBwMEMB0GA1UdDgQWBBQdS46BxtkGtsm7kg29zYP+6fyXYz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QDWrBGKF0yl5RHJMTSdZ2tbw53eLEpI/7h8EMdX248k0NhIoIHSQl3Z6+rhfwT9mFbWvmgxqwhR9QgYwfcMEOlOCruTmWlB8E8PoZk75bvATn4lAdjzFiT13MG7I+/gzhVKDcwkjcekVwG54FF2OJ6qE4Ndwz5yEPmI8KszXiA8BwVueVGh8J+u4PRdP2pC7dU2FzfommRTSpHTi1OPtk4WZbx3eCbfxE13NczOQvjHvv8NoBQNjOENpeAbO6PDAuua+BO47hL7+/9O1YJC3iI5F8s+UBb7IRX1ANlleYPAUhvdXmIn00Ek3w4YeDtrY24znEGs3wormjCnHKmlG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/fbV9IxPjXyR+ygY3Qt4E/MAitvZ9XnYvBZjgKBIcPk=</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S5zCF6a1rqES08RWXfkzd/snAJupY9gpQPNFZtKt4ww=</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PAbJXuzpjwBnwsgwBYA5khj7ToXo0XH/KIeD/UMRhxI=</DigestValue>
      </Reference>
      <Reference URI="/xl/printerSettings/printerSettings16.bin?ContentType=application/vnd.openxmlformats-officedocument.spreadsheetml.printerSettings">
        <DigestMethod Algorithm="http://www.w3.org/2001/04/xmlenc#sha256"/>
        <DigestValue>2m6CW85rBYKpJKifjkFVt0n58BwBksWMXfva2VqaA+I=</DigestValue>
      </Reference>
      <Reference URI="/xl/printerSettings/printerSettings17.bin?ContentType=application/vnd.openxmlformats-officedocument.spreadsheetml.printerSettings">
        <DigestMethod Algorithm="http://www.w3.org/2001/04/xmlenc#sha256"/>
        <DigestValue>PAbJXuzpjwBnwsgwBYA5khj7ToXo0XH/KIeD/UMRhxI=</DigestValue>
      </Reference>
      <Reference URI="/xl/printerSettings/printerSettings18.bin?ContentType=application/vnd.openxmlformats-officedocument.spreadsheetml.printerSettings">
        <DigestMethod Algorithm="http://www.w3.org/2001/04/xmlenc#sha256"/>
        <DigestValue>72nCArfr8PaIQaCjsL5ohnZvZ9DXY6XNb0zuXBej4jY=</DigestValue>
      </Reference>
      <Reference URI="/xl/printerSettings/printerSettings19.bin?ContentType=application/vnd.openxmlformats-officedocument.spreadsheetml.printerSettings">
        <DigestMethod Algorithm="http://www.w3.org/2001/04/xmlenc#sha256"/>
        <DigestValue>zxLIGjiJ19gUsPtQr72salfkFKrVFBCr1X8320JEcsQ=</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PAbJXuzpjwBnwsgwBYA5khj7ToXo0XH/KIeD/UMRhxI=</DigestValue>
      </Reference>
      <Reference URI="/xl/printerSettings/printerSettings21.bin?ContentType=application/vnd.openxmlformats-officedocument.spreadsheetml.printerSettings">
        <DigestMethod Algorithm="http://www.w3.org/2001/04/xmlenc#sha256"/>
        <DigestValue>nkR1lu9OLM1UMxWiPa7wm3YcnQOlFOICy95qYiodDz0=</DigestValue>
      </Reference>
      <Reference URI="/xl/printerSettings/printerSettings22.bin?ContentType=application/vnd.openxmlformats-officedocument.spreadsheetml.printerSettings">
        <DigestMethod Algorithm="http://www.w3.org/2001/04/xmlenc#sha256"/>
        <DigestValue>2bvX94YA3UVSaKlpfCjo157kRTaGD9ZFW7t96/Nk1uk=</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SWiohiWSuPjjcblZxueyphOzVidWJvXmdfCiNQW6SiY=</DigestValue>
      </Reference>
      <Reference URI="/xl/printerSettings/printerSettings25.bin?ContentType=application/vnd.openxmlformats-officedocument.spreadsheetml.printerSettings">
        <DigestMethod Algorithm="http://www.w3.org/2001/04/xmlenc#sha256"/>
        <DigestValue>WHC6n0eHdUuPY9JHuaw0GbOVA9NJZXkOHwvxNiAoTpM=</DigestValue>
      </Reference>
      <Reference URI="/xl/printerSettings/printerSettings26.bin?ContentType=application/vnd.openxmlformats-officedocument.spreadsheetml.printerSettings">
        <DigestMethod Algorithm="http://www.w3.org/2001/04/xmlenc#sha256"/>
        <DigestValue>qqKz7UtelGHdfiWdqNc1EvL8LqlQ7O4MTpeoyQcgyv0=</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28.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72nCArfr8PaIQaCjsL5ohnZvZ9DXY6XNb0zuXBej4jY=</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S5zCF6a1rqES08RWXfkzd/snAJupY9gpQPNFZtKt4ww=</DigestValue>
      </Reference>
      <Reference URI="/xl/printerSettings/printerSettings6.bin?ContentType=application/vnd.openxmlformats-officedocument.spreadsheetml.printerSettings">
        <DigestMethod Algorithm="http://www.w3.org/2001/04/xmlenc#sha256"/>
        <DigestValue>S5zCF6a1rqES08RWXfkzd/snAJupY9gpQPNFZtKt4ww=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8kUZLwjBSz2fCyWQBMG5cjrTqtVyEhDupJzWDOAlA5s=</DigestValue>
      </Reference>
      <Reference URI="/xl/styles.xml?ContentType=application/vnd.openxmlformats-officedocument.spreadsheetml.styles+xml">
        <DigestMethod Algorithm="http://www.w3.org/2001/04/xmlenc#sha256"/>
        <DigestValue>hS/SxpU+d3M0YsmLC7ZcRu9ZTjpsS1TmhmrQ9jWNuD4=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6WkalS/mONyVrVOBaj+qRLeGv2wrwLWamAm8/98FbPE=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W0OcLLC/k2R34WbaLDtJr3yqIWDp/R6qHvSOawzE7xI=</DigestValue>
      </Reference>
      <Reference URI="/xl/worksheets/sheet10.xml?ContentType=application/vnd.openxmlformats-officedocument.spreadsheetml.worksheet+xml">
        <DigestMethod Algorithm="http://www.w3.org/2001/04/xmlenc#sha256"/>
        <DigestValue>KwDVNPX+pMNjDtEAe0/jel1xV4y2Qn0ly4E+UcLYzLg=</DigestValue>
      </Reference>
      <Reference URI="/xl/worksheets/sheet11.xml?ContentType=application/vnd.openxmlformats-officedocument.spreadsheetml.worksheet+xml">
        <DigestMethod Algorithm="http://www.w3.org/2001/04/xmlenc#sha256"/>
        <DigestValue>/i3pFbGRNioElJy70tR6ECBYJApvQF5Niu8XnzFYMRc=</DigestValue>
      </Reference>
      <Reference URI="/xl/worksheets/sheet12.xml?ContentType=application/vnd.openxmlformats-officedocument.spreadsheetml.worksheet+xml">
        <DigestMethod Algorithm="http://www.w3.org/2001/04/xmlenc#sha256"/>
        <DigestValue>+4uQX/UJx+9pIhuigl+F7unegLd+SBOIA6N7LSCYfX0=</DigestValue>
      </Reference>
      <Reference URI="/xl/worksheets/sheet13.xml?ContentType=application/vnd.openxmlformats-officedocument.spreadsheetml.worksheet+xml">
        <DigestMethod Algorithm="http://www.w3.org/2001/04/xmlenc#sha256"/>
        <DigestValue>lbh3+J4jIWcYf1AQuqj7k+ZEd/6ZzwNNy0LBkGHPjbc=</DigestValue>
      </Reference>
      <Reference URI="/xl/worksheets/sheet14.xml?ContentType=application/vnd.openxmlformats-officedocument.spreadsheetml.worksheet+xml">
        <DigestMethod Algorithm="http://www.w3.org/2001/04/xmlenc#sha256"/>
        <DigestValue>/q00dzK8ShYkIekqAIFvcj9d62vPeOgqZ5zfiGevIxI=</DigestValue>
      </Reference>
      <Reference URI="/xl/worksheets/sheet15.xml?ContentType=application/vnd.openxmlformats-officedocument.spreadsheetml.worksheet+xml">
        <DigestMethod Algorithm="http://www.w3.org/2001/04/xmlenc#sha256"/>
        <DigestValue>nOWNMXQpwhjrjfzYe+PSDupwMI4O8TxoYxvfNcgyino=</DigestValue>
      </Reference>
      <Reference URI="/xl/worksheets/sheet16.xml?ContentType=application/vnd.openxmlformats-officedocument.spreadsheetml.worksheet+xml">
        <DigestMethod Algorithm="http://www.w3.org/2001/04/xmlenc#sha256"/>
        <DigestValue>IhBsBNeMguUKq+jnpz4Ulgkcs3ntb/+mEkVgQgKVrCU=</DigestValue>
      </Reference>
      <Reference URI="/xl/worksheets/sheet17.xml?ContentType=application/vnd.openxmlformats-officedocument.spreadsheetml.worksheet+xml">
        <DigestMethod Algorithm="http://www.w3.org/2001/04/xmlenc#sha256"/>
        <DigestValue>whGBOufV1tlsmyEGS6/hflIeuU6zBMYgy7exHAQqljI=</DigestValue>
      </Reference>
      <Reference URI="/xl/worksheets/sheet18.xml?ContentType=application/vnd.openxmlformats-officedocument.spreadsheetml.worksheet+xml">
        <DigestMethod Algorithm="http://www.w3.org/2001/04/xmlenc#sha256"/>
        <DigestValue>K2yuuq8x+65wJLeUOTRIL1KLeHpuZj3PGo+kecgqCiQ=</DigestValue>
      </Reference>
      <Reference URI="/xl/worksheets/sheet19.xml?ContentType=application/vnd.openxmlformats-officedocument.spreadsheetml.worksheet+xml">
        <DigestMethod Algorithm="http://www.w3.org/2001/04/xmlenc#sha256"/>
        <DigestValue>hPWK3Np1BWpzw5hFCLL0QJSiLtx7uMpP0fWDXb+v4gQ=</DigestValue>
      </Reference>
      <Reference URI="/xl/worksheets/sheet2.xml?ContentType=application/vnd.openxmlformats-officedocument.spreadsheetml.worksheet+xml">
        <DigestMethod Algorithm="http://www.w3.org/2001/04/xmlenc#sha256"/>
        <DigestValue>s1SWvQ8Y3jMkyRI9IncDoiQUjXmdAOkhkx8ZOmv2UWY=</DigestValue>
      </Reference>
      <Reference URI="/xl/worksheets/sheet20.xml?ContentType=application/vnd.openxmlformats-officedocument.spreadsheetml.worksheet+xml">
        <DigestMethod Algorithm="http://www.w3.org/2001/04/xmlenc#sha256"/>
        <DigestValue>8LkWI2cnPDFsSn/wMLevLAMA+I6J7SRzXv1izXTCSBQ=</DigestValue>
      </Reference>
      <Reference URI="/xl/worksheets/sheet21.xml?ContentType=application/vnd.openxmlformats-officedocument.spreadsheetml.worksheet+xml">
        <DigestMethod Algorithm="http://www.w3.org/2001/04/xmlenc#sha256"/>
        <DigestValue>IKjsZ3JhqRWK+sKGUOvUdRnGvmmE4WYTUmuqOJarwfg=</DigestValue>
      </Reference>
      <Reference URI="/xl/worksheets/sheet22.xml?ContentType=application/vnd.openxmlformats-officedocument.spreadsheetml.worksheet+xml">
        <DigestMethod Algorithm="http://www.w3.org/2001/04/xmlenc#sha256"/>
        <DigestValue>WQU2YjrNqGIxdzp90aSRrZSbEa3HTPrkIqHasjOKxTM=</DigestValue>
      </Reference>
      <Reference URI="/xl/worksheets/sheet23.xml?ContentType=application/vnd.openxmlformats-officedocument.spreadsheetml.worksheet+xml">
        <DigestMethod Algorithm="http://www.w3.org/2001/04/xmlenc#sha256"/>
        <DigestValue>253sXOdGOM3LIG0rgDT2Rv2DDNBJMIiPVApUELLk9mk=</DigestValue>
      </Reference>
      <Reference URI="/xl/worksheets/sheet24.xml?ContentType=application/vnd.openxmlformats-officedocument.spreadsheetml.worksheet+xml">
        <DigestMethod Algorithm="http://www.w3.org/2001/04/xmlenc#sha256"/>
        <DigestValue>FBgtVBQnDM6sP0WFDsFZO7YWucV/NTKc462ImMAE1Yk=</DigestValue>
      </Reference>
      <Reference URI="/xl/worksheets/sheet25.xml?ContentType=application/vnd.openxmlformats-officedocument.spreadsheetml.worksheet+xml">
        <DigestMethod Algorithm="http://www.w3.org/2001/04/xmlenc#sha256"/>
        <DigestValue>xddJQccAT4toMUTmPwMvfh2tJDHGxzvmfqc0HiksjBQ=</DigestValue>
      </Reference>
      <Reference URI="/xl/worksheets/sheet26.xml?ContentType=application/vnd.openxmlformats-officedocument.spreadsheetml.worksheet+xml">
        <DigestMethod Algorithm="http://www.w3.org/2001/04/xmlenc#sha256"/>
        <DigestValue>33J8G9NL3f1fNDX/9Yn8Zo1oCn2/Pvvqfare4iI8cto=</DigestValue>
      </Reference>
      <Reference URI="/xl/worksheets/sheet27.xml?ContentType=application/vnd.openxmlformats-officedocument.spreadsheetml.worksheet+xml">
        <DigestMethod Algorithm="http://www.w3.org/2001/04/xmlenc#sha256"/>
        <DigestValue>BUaX53FKKocNhb/sQ8MVHIdQpURRX/KPJPnXEHpk4OI=</DigestValue>
      </Reference>
      <Reference URI="/xl/worksheets/sheet28.xml?ContentType=application/vnd.openxmlformats-officedocument.spreadsheetml.worksheet+xml">
        <DigestMethod Algorithm="http://www.w3.org/2001/04/xmlenc#sha256"/>
        <DigestValue>P6/aCVImQeDxvKtp8wr4yh92niLCr8w4bZSVAH2GrjA=</DigestValue>
      </Reference>
      <Reference URI="/xl/worksheets/sheet29.xml?ContentType=application/vnd.openxmlformats-officedocument.spreadsheetml.worksheet+xml">
        <DigestMethod Algorithm="http://www.w3.org/2001/04/xmlenc#sha256"/>
        <DigestValue>XACZslynm9YNZkmAIT/cRqvjuYlAs8QPyO4bSMQDeHM=</DigestValue>
      </Reference>
      <Reference URI="/xl/worksheets/sheet3.xml?ContentType=application/vnd.openxmlformats-officedocument.spreadsheetml.worksheet+xml">
        <DigestMethod Algorithm="http://www.w3.org/2001/04/xmlenc#sha256"/>
        <DigestValue>vs6RKCbqAs5/euzDpdfF2BNqp7NflCx9N7B+znSztlg=</DigestValue>
      </Reference>
      <Reference URI="/xl/worksheets/sheet30.xml?ContentType=application/vnd.openxmlformats-officedocument.spreadsheetml.worksheet+xml">
        <DigestMethod Algorithm="http://www.w3.org/2001/04/xmlenc#sha256"/>
        <DigestValue>kWLrW5N5JfR0dgOFCzgrQCUcDKSv/+9iO86Vc874y7M=</DigestValue>
      </Reference>
      <Reference URI="/xl/worksheets/sheet4.xml?ContentType=application/vnd.openxmlformats-officedocument.spreadsheetml.worksheet+xml">
        <DigestMethod Algorithm="http://www.w3.org/2001/04/xmlenc#sha256"/>
        <DigestValue>2mUtB8TNEnpUMIj2bREXWvZNjq/FO8BO+NqjrlwRAO8=</DigestValue>
      </Reference>
      <Reference URI="/xl/worksheets/sheet5.xml?ContentType=application/vnd.openxmlformats-officedocument.spreadsheetml.worksheet+xml">
        <DigestMethod Algorithm="http://www.w3.org/2001/04/xmlenc#sha256"/>
        <DigestValue>wU2E4Q6bOBk2iskM417VKzoxNQfXrPMUOhotaR4vJV4=</DigestValue>
      </Reference>
      <Reference URI="/xl/worksheets/sheet6.xml?ContentType=application/vnd.openxmlformats-officedocument.spreadsheetml.worksheet+xml">
        <DigestMethod Algorithm="http://www.w3.org/2001/04/xmlenc#sha256"/>
        <DigestValue>X5KR//SFog9OLf3K+OfNFmRcME3AwOymxjVdp2AqaZ0=</DigestValue>
      </Reference>
      <Reference URI="/xl/worksheets/sheet7.xml?ContentType=application/vnd.openxmlformats-officedocument.spreadsheetml.worksheet+xml">
        <DigestMethod Algorithm="http://www.w3.org/2001/04/xmlenc#sha256"/>
        <DigestValue>dpTFnc5F5ArW3yKIbe6Os+Nv7TueAweUDylJF9C16EE=</DigestValue>
      </Reference>
      <Reference URI="/xl/worksheets/sheet8.xml?ContentType=application/vnd.openxmlformats-officedocument.spreadsheetml.worksheet+xml">
        <DigestMethod Algorithm="http://www.w3.org/2001/04/xmlenc#sha256"/>
        <DigestValue>l1alxnbEIxgl4ghgwRjUJHBe0z4y2+8De85esoxDJko=</DigestValue>
      </Reference>
      <Reference URI="/xl/worksheets/sheet9.xml?ContentType=application/vnd.openxmlformats-officedocument.spreadsheetml.worksheet+xml">
        <DigestMethod Algorithm="http://www.w3.org/2001/04/xmlenc#sha256"/>
        <DigestValue>eup+h68rz+fbyg7zMCBOas3jSk/WbvsHfscw9Oq4oXA=</DigestValue>
      </Reference>
    </Manifest>
    <SignatureProperties>
      <SignatureProperty Id="idSignatureTime" Target="#idPackageSignature">
        <mdssi:SignatureTime xmlns:mdssi="http://schemas.openxmlformats.org/package/2006/digital-signature">
          <mdssi:Format>YYYY-MM-DDThh:mm:ssTZD</mdssi:Format>
          <mdssi:Value>2023-02-13T14:50:16Z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2023-02-13T14:50:16Z</xd:SigningTime>
          <xd:SigningCertificate>
            <xd:Cert>
              <xd:CertDigest>
                <DigestMethod Algorithm="http://www.w3.org/2001/04/xmlenc#sha256"/>
                <DigestValue>mQIuoPldNoZyhPKSMTaMdJE3pSu/IvIDk7Tv7etSl68=</DigestValue>
              </xd:CertDigest>
              <xd:IssuerSerial>
                <X509IssuerName>CN=NBG Class 2 INT Sub CA, DC=nbg, DC=ge</X509IssuerName>
                <X509SerialNumber>311544788876356470572210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oGJFoA1VKuhAh7dKeJZrwJxDrfbLecYxg3GhIJg5gCw=</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ghdI8yzbFmA0aBhMua+fHx/7JO+glDxZzWd7vDietDo=</DigestValue>
    </Reference>
  </SignedInfo>
  <SignatureValue>CL8HNM421KyExsvI3NarSNT/AwX7PWtFvUtwi7y0jRMTauyqvfOd8fYiEJsm4/pbh+R9R442/k3d
pom/HUX6fMtvywG9WcH3XPsCva7HVr0rKixshYI7RmKPdrBJJm8fEyz7fn2MpM2PI36m40hwjV1y
KtGjww8TR1HStNGRjLG3hf0naDl0Bctte5+aQPyFCt0oB7fvvCkphWL5PCB704+RV8pVPiI+5dTQ
5/F2bYpm6PWiqVRc3bOp38j+USUKrXmEGmPuCJ7WSizF8AN27fgZ4JVQ0FuQMNkafCtopyy75X/l
6J4ENjkaygqurFtku5HKlYaqWFWmDcAPgcnilA==</SignatureValue>
  <KeyInfo>
    <X509Data>
      <X509Certificate>MIIGSTCCBTGgAwIBAgIKMMOPkwADAAIAozANBgkqhkiG9w0BAQsFADBKMRIwEAYKCZImiZPyLGQBGRYCZ2UxEzARBgoJkiaJk/IsZAEZFgNuYmcxHzAdBgNVBAMTFk5CRyBDbGFzcyAyIElOVCBTdWIgQ0EwHhcNMjExMjIwMTM1NDM2WhcNMjMxMjIwMTM1NDM2WjBHMSAwHgYDVQQKExdKU0MgWklSQUFUIEJBTksgR0VPUkdJQTEjMCEGA1UEAxMaQlpCIC0gU29waGlvIEpsYW50aWFzaHZpbGkwggEiMA0GCSqGSIb3DQEBAQUAA4IBDwAwggEKAoIBAQDXLfHCZ0p9B+gJUiC6YPVhwEtoBbdtmDQirtrgJo3eCovF2O7DCPB5FQztH2fuOknw2AXPmHiGyZL2qNfCOoNhdif3t/Ze63BcdJjaGwXHyhUP78x21hUbONxOs9C87HBsNHMXwQvEF6zvQI0hHzomk/hkDXccYhzDD5/EuNwuLEtwmLLdx73s7i0wVW1xrwgfLhKwMeOZESElWI/iHCGvSK5gn2mO4BngSmia1uGRNVANGgGO45DvdDpAucwbIaqpLNnr2KNgk0Ujj9LvfBiCOYBYmjsUQiI4ToGPgHKcmhzqo0iDZCdr9RJdqgx+HNbfxIi+SXt1lrk6XeCEZ+W9AgMBAAGjggMyMIIDLjA8BgkrBgEEAYI3FQcELzAtBiUrBgEEAYI3FQjmsmCDjfVEhoGZCYO4oUqDvoRxBIPEkTOEg4hdAgFkAgEjMB0GA1UdJQQWMBQGCCsGAQUFBwMCBggrBgEFBQcDBDALBgNVHQ8EBAMCB4AwJwYJKwYBBAGCNxUKBBowGDAKBggrBgEFBQcDAjAKBggrBgEFBQcDBDAdBgNVHQ4EFgQUULV0UrweV3n1wveYk2FYp5RD1nw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A6tnSYpKe6v9q+X5oqKbTx/s07u3+FdYw6/MbJgZvDocwrGkQuW+ea//x3SOjIfGiKK2HzpOLT6VWYoLILUpq1eY6IvPaABZj5G2ADbpelNGTwIhcBPnv5SvLLFl0rpvCpR6XjTTa8MWIRSHyJ6P6W7E4DQsZ+4FIkX4mlwuUjgQz24Yp2k7QO2bxGE9LO7Y/OLmwI1OydoMEV5VsNE1US+NN2p/Yw12b1fFD+s+JcPc+AeIgVdcsBgRZKckrEUNlmKWcYuCJPaxbLBAW4Y9u17y7wfoDihsqgeanPkDBLszXm8zcXwhBmIqhqG2MMviku4SeSgWpQyA/zsaYRtsC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/fbV9IxPjXyR+ygY3Qt4E/MAitvZ9XnYvBZjgKBIcPk=</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S5zCF6a1rqES08RWXfkzd/snAJupY9gpQPNFZtKt4ww=</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PAbJXuzpjwBnwsgwBYA5khj7ToXo0XH/KIeD/UMRhxI=</DigestValue>
      </Reference>
      <Reference URI="/xl/printerSettings/printerSettings16.bin?ContentType=application/vnd.openxmlformats-officedocument.spreadsheetml.printerSettings">
        <DigestMethod Algorithm="http://www.w3.org/2001/04/xmlenc#sha256"/>
        <DigestValue>2m6CW85rBYKpJKifjkFVt0n58BwBksWMXfva2VqaA+I=</DigestValue>
      </Reference>
      <Reference URI="/xl/printerSettings/printerSettings17.bin?ContentType=application/vnd.openxmlformats-officedocument.spreadsheetml.printerSettings">
        <DigestMethod Algorithm="http://www.w3.org/2001/04/xmlenc#sha256"/>
        <DigestValue>PAbJXuzpjwBnwsgwBYA5khj7ToXo0XH/KIeD/UMRhxI=</DigestValue>
      </Reference>
      <Reference URI="/xl/printerSettings/printerSettings18.bin?ContentType=application/vnd.openxmlformats-officedocument.spreadsheetml.printerSettings">
        <DigestMethod Algorithm="http://www.w3.org/2001/04/xmlenc#sha256"/>
        <DigestValue>72nCArfr8PaIQaCjsL5ohnZvZ9DXY6XNb0zuXBej4jY=</DigestValue>
      </Reference>
      <Reference URI="/xl/printerSettings/printerSettings19.bin?ContentType=application/vnd.openxmlformats-officedocument.spreadsheetml.printerSettings">
        <DigestMethod Algorithm="http://www.w3.org/2001/04/xmlenc#sha256"/>
        <DigestValue>zxLIGjiJ19gUsPtQr72salfkFKrVFBCr1X8320JEcsQ=</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PAbJXuzpjwBnwsgwBYA5khj7ToXo0XH/KIeD/UMRhxI=</DigestValue>
      </Reference>
      <Reference URI="/xl/printerSettings/printerSettings21.bin?ContentType=application/vnd.openxmlformats-officedocument.spreadsheetml.printerSettings">
        <DigestMethod Algorithm="http://www.w3.org/2001/04/xmlenc#sha256"/>
        <DigestValue>nkR1lu9OLM1UMxWiPa7wm3YcnQOlFOICy95qYiodDz0=</DigestValue>
      </Reference>
      <Reference URI="/xl/printerSettings/printerSettings22.bin?ContentType=application/vnd.openxmlformats-officedocument.spreadsheetml.printerSettings">
        <DigestMethod Algorithm="http://www.w3.org/2001/04/xmlenc#sha256"/>
        <DigestValue>2bvX94YA3UVSaKlpfCjo157kRTaGD9ZFW7t96/Nk1uk=</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SWiohiWSuPjjcblZxueyphOzVidWJvXmdfCiNQW6SiY=</DigestValue>
      </Reference>
      <Reference URI="/xl/printerSettings/printerSettings25.bin?ContentType=application/vnd.openxmlformats-officedocument.spreadsheetml.printerSettings">
        <DigestMethod Algorithm="http://www.w3.org/2001/04/xmlenc#sha256"/>
        <DigestValue>WHC6n0eHdUuPY9JHuaw0GbOVA9NJZXkOHwvxNiAoTpM=</DigestValue>
      </Reference>
      <Reference URI="/xl/printerSettings/printerSettings26.bin?ContentType=application/vnd.openxmlformats-officedocument.spreadsheetml.printerSettings">
        <DigestMethod Algorithm="http://www.w3.org/2001/04/xmlenc#sha256"/>
        <DigestValue>qqKz7UtelGHdfiWdqNc1EvL8LqlQ7O4MTpeoyQcgyv0=</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28.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72nCArfr8PaIQaCjsL5ohnZvZ9DXY6XNb0zuXBej4jY=</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S5zCF6a1rqES08RWXfkzd/snAJupY9gpQPNFZtKt4ww=</DigestValue>
      </Reference>
      <Reference URI="/xl/printerSettings/printerSettings6.bin?ContentType=application/vnd.openxmlformats-officedocument.spreadsheetml.printerSettings">
        <DigestMethod Algorithm="http://www.w3.org/2001/04/xmlenc#sha256"/>
        <DigestValue>S5zCF6a1rqES08RWXfkzd/snAJupY9gpQPNFZtKt4ww=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8kUZLwjBSz2fCyWQBMG5cjrTqtVyEhDupJzWDOAlA5s=</DigestValue>
      </Reference>
      <Reference URI="/xl/styles.xml?ContentType=application/vnd.openxmlformats-officedocument.spreadsheetml.styles+xml">
        <DigestMethod Algorithm="http://www.w3.org/2001/04/xmlenc#sha256"/>
        <DigestValue>hS/SxpU+d3M0YsmLC7ZcRu9ZTjpsS1TmhmrQ9jWNuD4=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6WkalS/mONyVrVOBaj+qRLeGv2wrwLWamAm8/98FbPE=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W0OcLLC/k2R34WbaLDtJr3yqIWDp/R6qHvSOawzE7xI=</DigestValue>
      </Reference>
      <Reference URI="/xl/worksheets/sheet10.xml?ContentType=application/vnd.openxmlformats-officedocument.spreadsheetml.worksheet+xml">
        <DigestMethod Algorithm="http://www.w3.org/2001/04/xmlenc#sha256"/>
        <DigestValue>KwDVNPX+pMNjDtEAe0/jel1xV4y2Qn0ly4E+UcLYzLg=</DigestValue>
      </Reference>
      <Reference URI="/xl/worksheets/sheet11.xml?ContentType=application/vnd.openxmlformats-officedocument.spreadsheetml.worksheet+xml">
        <DigestMethod Algorithm="http://www.w3.org/2001/04/xmlenc#sha256"/>
        <DigestValue>/i3pFbGRNioElJy70tR6ECBYJApvQF5Niu8XnzFYMRc=</DigestValue>
      </Reference>
      <Reference URI="/xl/worksheets/sheet12.xml?ContentType=application/vnd.openxmlformats-officedocument.spreadsheetml.worksheet+xml">
        <DigestMethod Algorithm="http://www.w3.org/2001/04/xmlenc#sha256"/>
        <DigestValue>+4uQX/UJx+9pIhuigl+F7unegLd+SBOIA6N7LSCYfX0=</DigestValue>
      </Reference>
      <Reference URI="/xl/worksheets/sheet13.xml?ContentType=application/vnd.openxmlformats-officedocument.spreadsheetml.worksheet+xml">
        <DigestMethod Algorithm="http://www.w3.org/2001/04/xmlenc#sha256"/>
        <DigestValue>lbh3+J4jIWcYf1AQuqj7k+ZEd/6ZzwNNy0LBkGHPjbc=</DigestValue>
      </Reference>
      <Reference URI="/xl/worksheets/sheet14.xml?ContentType=application/vnd.openxmlformats-officedocument.spreadsheetml.worksheet+xml">
        <DigestMethod Algorithm="http://www.w3.org/2001/04/xmlenc#sha256"/>
        <DigestValue>/q00dzK8ShYkIekqAIFvcj9d62vPeOgqZ5zfiGevIxI=</DigestValue>
      </Reference>
      <Reference URI="/xl/worksheets/sheet15.xml?ContentType=application/vnd.openxmlformats-officedocument.spreadsheetml.worksheet+xml">
        <DigestMethod Algorithm="http://www.w3.org/2001/04/xmlenc#sha256"/>
        <DigestValue>nOWNMXQpwhjrjfzYe+PSDupwMI4O8TxoYxvfNcgyino=</DigestValue>
      </Reference>
      <Reference URI="/xl/worksheets/sheet16.xml?ContentType=application/vnd.openxmlformats-officedocument.spreadsheetml.worksheet+xml">
        <DigestMethod Algorithm="http://www.w3.org/2001/04/xmlenc#sha256"/>
        <DigestValue>IhBsBNeMguUKq+jnpz4Ulgkcs3ntb/+mEkVgQgKVrCU=</DigestValue>
      </Reference>
      <Reference URI="/xl/worksheets/sheet17.xml?ContentType=application/vnd.openxmlformats-officedocument.spreadsheetml.worksheet+xml">
        <DigestMethod Algorithm="http://www.w3.org/2001/04/xmlenc#sha256"/>
        <DigestValue>whGBOufV1tlsmyEGS6/hflIeuU6zBMYgy7exHAQqljI=</DigestValue>
      </Reference>
      <Reference URI="/xl/worksheets/sheet18.xml?ContentType=application/vnd.openxmlformats-officedocument.spreadsheetml.worksheet+xml">
        <DigestMethod Algorithm="http://www.w3.org/2001/04/xmlenc#sha256"/>
        <DigestValue>K2yuuq8x+65wJLeUOTRIL1KLeHpuZj3PGo+kecgqCiQ=</DigestValue>
      </Reference>
      <Reference URI="/xl/worksheets/sheet19.xml?ContentType=application/vnd.openxmlformats-officedocument.spreadsheetml.worksheet+xml">
        <DigestMethod Algorithm="http://www.w3.org/2001/04/xmlenc#sha256"/>
        <DigestValue>hPWK3Np1BWpzw5hFCLL0QJSiLtx7uMpP0fWDXb+v4gQ=</DigestValue>
      </Reference>
      <Reference URI="/xl/worksheets/sheet2.xml?ContentType=application/vnd.openxmlformats-officedocument.spreadsheetml.worksheet+xml">
        <DigestMethod Algorithm="http://www.w3.org/2001/04/xmlenc#sha256"/>
        <DigestValue>s1SWvQ8Y3jMkyRI9IncDoiQUjXmdAOkhkx8ZOmv2UWY=</DigestValue>
      </Reference>
      <Reference URI="/xl/worksheets/sheet20.xml?ContentType=application/vnd.openxmlformats-officedocument.spreadsheetml.worksheet+xml">
        <DigestMethod Algorithm="http://www.w3.org/2001/04/xmlenc#sha256"/>
        <DigestValue>8LkWI2cnPDFsSn/wMLevLAMA+I6J7SRzXv1izXTCSBQ=</DigestValue>
      </Reference>
      <Reference URI="/xl/worksheets/sheet21.xml?ContentType=application/vnd.openxmlformats-officedocument.spreadsheetml.worksheet+xml">
        <DigestMethod Algorithm="http://www.w3.org/2001/04/xmlenc#sha256"/>
        <DigestValue>IKjsZ3JhqRWK+sKGUOvUdRnGvmmE4WYTUmuqOJarwfg=</DigestValue>
      </Reference>
      <Reference URI="/xl/worksheets/sheet22.xml?ContentType=application/vnd.openxmlformats-officedocument.spreadsheetml.worksheet+xml">
        <DigestMethod Algorithm="http://www.w3.org/2001/04/xmlenc#sha256"/>
        <DigestValue>WQU2YjrNqGIxdzp90aSRrZSbEa3HTPrkIqHasjOKxTM=</DigestValue>
      </Reference>
      <Reference URI="/xl/worksheets/sheet23.xml?ContentType=application/vnd.openxmlformats-officedocument.spreadsheetml.worksheet+xml">
        <DigestMethod Algorithm="http://www.w3.org/2001/04/xmlenc#sha256"/>
        <DigestValue>253sXOdGOM3LIG0rgDT2Rv2DDNBJMIiPVApUELLk9mk=</DigestValue>
      </Reference>
      <Reference URI="/xl/worksheets/sheet24.xml?ContentType=application/vnd.openxmlformats-officedocument.spreadsheetml.worksheet+xml">
        <DigestMethod Algorithm="http://www.w3.org/2001/04/xmlenc#sha256"/>
        <DigestValue>FBgtVBQnDM6sP0WFDsFZO7YWucV/NTKc462ImMAE1Yk=</DigestValue>
      </Reference>
      <Reference URI="/xl/worksheets/sheet25.xml?ContentType=application/vnd.openxmlformats-officedocument.spreadsheetml.worksheet+xml">
        <DigestMethod Algorithm="http://www.w3.org/2001/04/xmlenc#sha256"/>
        <DigestValue>xddJQccAT4toMUTmPwMvfh2tJDHGxzvmfqc0HiksjBQ=</DigestValue>
      </Reference>
      <Reference URI="/xl/worksheets/sheet26.xml?ContentType=application/vnd.openxmlformats-officedocument.spreadsheetml.worksheet+xml">
        <DigestMethod Algorithm="http://www.w3.org/2001/04/xmlenc#sha256"/>
        <DigestValue>33J8G9NL3f1fNDX/9Yn8Zo1oCn2/Pvvqfare4iI8cto=</DigestValue>
      </Reference>
      <Reference URI="/xl/worksheets/sheet27.xml?ContentType=application/vnd.openxmlformats-officedocument.spreadsheetml.worksheet+xml">
        <DigestMethod Algorithm="http://www.w3.org/2001/04/xmlenc#sha256"/>
        <DigestValue>BUaX53FKKocNhb/sQ8MVHIdQpURRX/KPJPnXEHpk4OI=</DigestValue>
      </Reference>
      <Reference URI="/xl/worksheets/sheet28.xml?ContentType=application/vnd.openxmlformats-officedocument.spreadsheetml.worksheet+xml">
        <DigestMethod Algorithm="http://www.w3.org/2001/04/xmlenc#sha256"/>
        <DigestValue>P6/aCVImQeDxvKtp8wr4yh92niLCr8w4bZSVAH2GrjA=</DigestValue>
      </Reference>
      <Reference URI="/xl/worksheets/sheet29.xml?ContentType=application/vnd.openxmlformats-officedocument.spreadsheetml.worksheet+xml">
        <DigestMethod Algorithm="http://www.w3.org/2001/04/xmlenc#sha256"/>
        <DigestValue>XACZslynm9YNZkmAIT/cRqvjuYlAs8QPyO4bSMQDeHM=</DigestValue>
      </Reference>
      <Reference URI="/xl/worksheets/sheet3.xml?ContentType=application/vnd.openxmlformats-officedocument.spreadsheetml.worksheet+xml">
        <DigestMethod Algorithm="http://www.w3.org/2001/04/xmlenc#sha256"/>
        <DigestValue>vs6RKCbqAs5/euzDpdfF2BNqp7NflCx9N7B+znSztlg=</DigestValue>
      </Reference>
      <Reference URI="/xl/worksheets/sheet30.xml?ContentType=application/vnd.openxmlformats-officedocument.spreadsheetml.worksheet+xml">
        <DigestMethod Algorithm="http://www.w3.org/2001/04/xmlenc#sha256"/>
        <DigestValue>kWLrW5N5JfR0dgOFCzgrQCUcDKSv/+9iO86Vc874y7M=</DigestValue>
      </Reference>
      <Reference URI="/xl/worksheets/sheet4.xml?ContentType=application/vnd.openxmlformats-officedocument.spreadsheetml.worksheet+xml">
        <DigestMethod Algorithm="http://www.w3.org/2001/04/xmlenc#sha256"/>
        <DigestValue>2mUtB8TNEnpUMIj2bREXWvZNjq/FO8BO+NqjrlwRAO8=</DigestValue>
      </Reference>
      <Reference URI="/xl/worksheets/sheet5.xml?ContentType=application/vnd.openxmlformats-officedocument.spreadsheetml.worksheet+xml">
        <DigestMethod Algorithm="http://www.w3.org/2001/04/xmlenc#sha256"/>
        <DigestValue>wU2E4Q6bOBk2iskM417VKzoxNQfXrPMUOhotaR4vJV4=</DigestValue>
      </Reference>
      <Reference URI="/xl/worksheets/sheet6.xml?ContentType=application/vnd.openxmlformats-officedocument.spreadsheetml.worksheet+xml">
        <DigestMethod Algorithm="http://www.w3.org/2001/04/xmlenc#sha256"/>
        <DigestValue>X5KR//SFog9OLf3K+OfNFmRcME3AwOymxjVdp2AqaZ0=</DigestValue>
      </Reference>
      <Reference URI="/xl/worksheets/sheet7.xml?ContentType=application/vnd.openxmlformats-officedocument.spreadsheetml.worksheet+xml">
        <DigestMethod Algorithm="http://www.w3.org/2001/04/xmlenc#sha256"/>
        <DigestValue>dpTFnc5F5ArW3yKIbe6Os+Nv7TueAweUDylJF9C16EE=</DigestValue>
      </Reference>
      <Reference URI="/xl/worksheets/sheet8.xml?ContentType=application/vnd.openxmlformats-officedocument.spreadsheetml.worksheet+xml">
        <DigestMethod Algorithm="http://www.w3.org/2001/04/xmlenc#sha256"/>
        <DigestValue>l1alxnbEIxgl4ghgwRjUJHBe0z4y2+8De85esoxDJko=</DigestValue>
      </Reference>
      <Reference URI="/xl/worksheets/sheet9.xml?ContentType=application/vnd.openxmlformats-officedocument.spreadsheetml.worksheet+xml">
        <DigestMethod Algorithm="http://www.w3.org/2001/04/xmlenc#sha256"/>
        <DigestValue>eup+h68rz+fbyg7zMCBOas3jSk/WbvsHfscw9Oq4oXA=</DigestValue>
      </Reference>
    </Manifest>
    <SignatureProperties>
      <SignatureProperty Id="idSignatureTime" Target="#idPackageSignature">
        <mdssi:SignatureTime xmlns:mdssi="http://schemas.openxmlformats.org/package/2006/digital-signature">
          <mdssi:Format>YYYY-MM-DDThh:mm:ssTZD</mdssi:Format>
          <mdssi:Value>2023-02-13T14:50:31Z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2023-02-13T14:50:31Z</xd:SigningTime>
          <xd:SigningCertificate>
            <xd:Cert>
              <xd:CertDigest>
                <DigestMethod Algorithm="http://www.w3.org/2001/04/xmlenc#sha256"/>
                <DigestValue>nhAINtxDleuU+GUrafZFsyHlI7myeUszRJwPqudoe1w=</DigestValue>
              </xd:CertDigest>
              <xd:IssuerSerial>
                <X509IssuerName>CN=NBG Class 2 INT Sub CA, DC=nbg, DC=ge</X509IssuerName>
                <X509SerialNumber>230281051884898218016931</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1BF9F5F1-FB11-403F-B519-B08BD1ACFB29}">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Instruction</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2023-02-13T14:40:14Z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