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5" i="114" l="1"/>
  <c r="K25" i="93" l="1"/>
  <c r="J25" i="93"/>
  <c r="I25" i="93"/>
  <c r="H25" i="93"/>
  <c r="G25" i="93"/>
  <c r="F25" i="93"/>
  <c r="E9" i="92" l="1"/>
  <c r="E9" i="88"/>
  <c r="E10" i="88"/>
  <c r="E11" i="88"/>
  <c r="C12" i="88"/>
  <c r="E12" i="88" s="1"/>
  <c r="C13" i="88"/>
  <c r="E13" i="88" s="1"/>
  <c r="C14" i="88"/>
  <c r="E14" i="88" s="1"/>
  <c r="C15" i="88"/>
  <c r="E15" i="88" s="1"/>
  <c r="E21" i="88"/>
  <c r="E22" i="88"/>
  <c r="C23" i="88"/>
  <c r="E23" i="88" s="1"/>
  <c r="C24" i="88"/>
  <c r="E24" i="88" s="1"/>
  <c r="E26" i="88"/>
  <c r="C27" i="88"/>
  <c r="E27" i="88" s="1"/>
  <c r="D30" i="88"/>
  <c r="E30" i="88" l="1"/>
  <c r="C19" i="94"/>
  <c r="C20" i="94"/>
  <c r="C21" i="94"/>
  <c r="C48" i="89"/>
  <c r="C44" i="89"/>
  <c r="C53" i="89" s="1"/>
  <c r="C42" i="89"/>
  <c r="C36" i="89"/>
  <c r="C32" i="89"/>
  <c r="C31" i="89"/>
  <c r="C36" i="88"/>
  <c r="E36" i="88" s="1"/>
  <c r="C34" i="88"/>
  <c r="C33" i="88"/>
  <c r="C29" i="88"/>
  <c r="E29" i="88" s="1"/>
  <c r="C19" i="88"/>
  <c r="E19" i="88" s="1"/>
  <c r="C18" i="88"/>
  <c r="E18" i="88" s="1"/>
  <c r="C17" i="88"/>
  <c r="E35" i="88"/>
  <c r="E34" i="88"/>
  <c r="E33" i="88"/>
  <c r="E32" i="88"/>
  <c r="D31" i="88"/>
  <c r="D28" i="88"/>
  <c r="D25" i="88"/>
  <c r="D20" i="88"/>
  <c r="E17" i="88"/>
  <c r="D16" i="88"/>
  <c r="D8" i="88"/>
  <c r="C29" i="89" l="1"/>
  <c r="C20" i="88"/>
  <c r="E28" i="88"/>
  <c r="E25" i="88"/>
  <c r="E31" i="88"/>
  <c r="E8" i="88"/>
  <c r="D37" i="88"/>
  <c r="E16" i="88"/>
  <c r="C8" i="88"/>
  <c r="E20" i="88"/>
  <c r="C28" i="88"/>
  <c r="C31" i="88"/>
  <c r="C16" i="88"/>
  <c r="C25" i="88"/>
  <c r="E37" i="88" l="1"/>
  <c r="C37" i="88"/>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G5" i="84"/>
  <c r="L5" i="84" s="1"/>
  <c r="F5" i="84"/>
  <c r="K5" i="84" s="1"/>
  <c r="E5" i="84"/>
  <c r="J5" i="84" s="1"/>
  <c r="D5" i="84"/>
  <c r="I5" i="84" s="1"/>
  <c r="C5" i="84"/>
  <c r="E6" i="86" l="1"/>
  <c r="E13" i="86" s="1"/>
  <c r="F6" i="86"/>
  <c r="F13" i="86" s="1"/>
  <c r="G6" i="86"/>
  <c r="G13" i="86" s="1"/>
  <c r="B1" i="91" l="1"/>
  <c r="B1" i="84"/>
  <c r="D6" i="86" l="1"/>
  <c r="D13" i="86" s="1"/>
  <c r="C6" i="86" l="1"/>
  <c r="C13" i="86" s="1"/>
  <c r="D19" i="94" l="1"/>
  <c r="D13" i="94"/>
  <c r="D11" i="94"/>
  <c r="D12" i="94"/>
  <c r="D20" i="94"/>
  <c r="D21"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5" i="73" l="1"/>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<sst xmlns="http://schemas.openxmlformats.org/spreadsheetml/2006/main" count="1190" uniqueCount="736">
  <si>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</si>
  <si>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</si>
  <si>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</si>
  <si>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</si>
  <si>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</si>
  <si>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</si>
  <si>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</si>
  <si>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</si>
  <si>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</si>
  <si>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</si>
  <si>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</si>
  <si>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</si>
  <si>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</si>
  <si>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</si>
  <si>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</si>
  <si>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</si>
  <si>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</si>
  <si>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</si>
  <si>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</si>
  <si>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</si>
  <si>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</si>
  <si>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</si>
  <si>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</si>
  <si>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</si>
  <si>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</si>
  <si>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</si>
  <si>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</si>
  <si>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</si>
  <si>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</si>
  <si>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</si>
  <si>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</si>
  <si>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</si>
  <si>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</si>
  <si>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</si>
  <si>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</si>
  <si>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</si>
  <si>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</si>
  <si>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</si>
  <si>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</si>
  <si>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</si>
  <si>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</si>
  <si>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</si>
  <si>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</si>
  <si>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</si>
  <si>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</si>
  <si>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</si>
  <si>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</si>
  <si>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</si>
  <si>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</si>
  <si>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</si>
  <si>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</si>
  <si>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</si>
  <si>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</si>
  <si>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</si>
  <si>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</si>
  <si>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</si>
  <si>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</si>
  <si>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</si>
  <si>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</si>
  <si>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</si>
  <si>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</si>
  <si>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</si>
  <si>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</si>
  <si>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</si>
  <si>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</si>
  <si>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</si>
  <si>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</si>
  <si>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</si>
  <si>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</si>
  <si>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</si>
  <si>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</si>
  <si>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</si>
  <si>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</si>
  <si>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</si>
  <si>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</si>
  <si>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</si>
  <si>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</si>
  <si>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</si>
  <si>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</si>
  <si>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</si>
  <si>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</si>
  <si>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</si>
  <si>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</si>
  <si>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</si>
  <si>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</si>
  <si>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</si>
  <si>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</si>
  <si>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</si>
  <si>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</si>
  <si>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</si>
  <si>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</si>
  <si>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</si>
  <si>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</si>
  <si>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</si>
  <si>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</si>
  <si>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</si>
  <si>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</si>
  <si>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</si>
  <si>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</si>
  <si>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</si>
  <si>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</si>
  <si>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</si>
  <si>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</si>
  <si>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</si>
  <si>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</si>
  <si>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</si>
  <si>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</si>
  <si>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</si>
  <si>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</si>
  <si>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</si>
  <si>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</si>
  <si>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</si>
  <si>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</si>
  <si>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</si>
  <si>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</si>
  <si>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</si>
  <si>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</si>
  <si>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</si>
  <si>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</si>
  <si>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</si>
  <si>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</si>
  <si>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</si>
  <si>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</si>
  <si>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</si>
  <si>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</si>
  <si>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</si>
  <si>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</si>
  <si>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</si>
  <si>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</si>
  <si>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</si>
  <si>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</si>
  <si>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</si>
  <si>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</si>
  <si>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</si>
  <si>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</si>
  <si>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</si>
  <si>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</si>
  <si>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</si>
  <si>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</si>
  <si>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</si>
  <si>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</si>
  <si>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</si>
  <si>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</si>
  <si>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</si>
  <si>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</si>
  <si>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</si>
  <si>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</si>
  <si>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</si>
  <si>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</si>
  <si>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</si>
  <si>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</si>
  <si>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</si>
  <si>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</si>
  <si>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</si>
  <si>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</si>
  <si>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</si>
  <si>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</si>
  <si>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</si>
  <si>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</si>
  <si>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</si>
  <si>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</si>
  <si>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</si>
  <si>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</si>
  <si>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</si>
  <si>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</si>
  <si>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</si>
  <si>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</si>
  <si>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</si>
  <si>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</si>
  <si>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</si>
  <si>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</si>
  <si>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</si>
  <si>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</si>
  <si>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</si>
  <si>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</si>
  <si>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</si>
  <si>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</si>
  <si>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</si>
  <si>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</si>
  <si>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</si>
  <si>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</si>
  <si>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</si>
  <si>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</si>
  <si>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</si>
  <si>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</si>
  <si>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</si>
  <si>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</si>
  <si>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</si>
  <si>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</si>
  <si>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</si>
  <si>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</si>
  <si>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</si>
  <si>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</si>
  <si>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</si>
  <si>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</si>
  <si>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</si>
  <si>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</si>
  <si>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</si>
  <si>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</si>
  <si>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</si>
  <si>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</si>
  <si>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</si>
  <si>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</si>
  <si>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</si>
  <si>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</si>
  <si>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</si>
  <si>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</si>
  <si>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</si>
  <si>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</si>
  <si>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</si>
  <si>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</si>
  <si>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</si>
  <si>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</si>
  <si>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</si>
  <si>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</si>
  <si>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</si>
  <si>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</si>
  <si>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</si>
  <si>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</si>
  <si>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</si>
  <si>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</si>
  <si>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</si>
  <si>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</si>
  <si>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</si>
  <si>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</si>
  <si>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</si>
  <si>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</si>
  <si>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</si>
  <si>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</si>
  <si>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</si>
  <si>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</si>
  <si>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</si>
  <si>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</si>
  <si>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</si>
  <si>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</si>
  <si>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</si>
  <si>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</si>
  <si>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</si>
  <si>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</si>
  <si>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</si>
  <si>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</si>
  <si>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</si>
  <si>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</si>
  <si>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</si>
  <si>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</si>
  <si>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</si>
  <si>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</si>
  <si>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</si>
  <si>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</si>
  <si>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</si>
  <si>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</si>
  <si>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</si>
  <si>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</si>
  <si>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</si>
  <si>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</si>
  <si>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</si>
  <si>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</si>
  <si>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</si>
  <si>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</si>
  <si>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</si>
  <si>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</si>
  <si>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</si>
  <si>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</si>
  <si>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</si>
  <si>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</si>
  <si>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</si>
  <si>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</si>
  <si>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</si>
  <si>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</si>
  <si>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</si>
  <si>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</si>
  <si>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</si>
  <si>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</si>
  <si>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</si>
  <si>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</si>
  <si>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</si>
  <si>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</si>
  <si>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</si>
  <si>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</si>
  <si>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</si>
  <si>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</si>
  <si>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</si>
  <si>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</si>
  <si>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</si>
  <si>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</si>
  <si>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</si>
  <si>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</si>
  <si>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</si>
  <si>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</si>
  <si>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</si>
  <si>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</si>
  <si>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</si>
  <si>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</si>
  <si>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</si>
  <si>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</si>
  <si>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</si>
  <si>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</si>
  <si>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</si>
  <si>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</si>
  <si>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</si>
  <si>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</si>
  <si>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</si>
  <si>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</si>
  <si>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</si>
  <si>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</si>
  <si>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</si>
  <si>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</si>
  <si>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</si>
  <si>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</si>
  <si>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</si>
  <si>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</si>
  <si>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</si>
  <si>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</si>
  <si>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</si>
  <si>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</si>
  <si>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</si>
  <si>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</si>
  <si>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</si>
  <si>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</si>
  <si>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</si>
  <si>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</si>
  <si>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</si>
  <si>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</si>
  <si>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</si>
  <si>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</si>
  <si>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</si>
  <si>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</si>
  <si>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</si>
  <si>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</si>
  <si>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</si>
  <si>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</si>
  <si>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</si>
  <si>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</si>
  <si>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</si>
  <si>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</si>
  <si>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</si>
  <si>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</si>
  <si>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</si>
  <si>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</si>
  <si>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</si>
  <si>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</si>
  <si>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</si>
  <si>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</si>
  <si>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</si>
  <si>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</si>
  <si>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</si>
  <si>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</si>
  <si>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</si>
  <si>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</si>
  <si>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</si>
  <si>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</si>
  <si>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</si>
  <si>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</si>
  <si>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</si>
  <si>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</si>
  <si>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</si>
  <si>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</si>
  <si>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</si>
  <si>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</si>
  <si>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</si>
  <si>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</si>
  <si>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</si>
  <si>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</si>
  <si>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</si>
  <si>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</si>
  <si>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</si>
  <si>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</si>
  <si>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</si>
  <si>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</si>
  <si>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</si>
  <si>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</si>
  <si>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</si>
  <si>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</si>
  <si>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</si>
  <si>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</si>
  <si>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</si>
  <si>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</si>
  <si>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</si>
  <si>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</si>
  <si>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</si>
  <si>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</si>
  <si>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</si>
  <si>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</si>
  <si>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</si>
  <si>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</si>
  <si>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</si>
  <si>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</si>
  <si>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</si>
  <si>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</si>
  <si>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</si>
  <si>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</si>
  <si>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</si>
  <si>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</si>
  <si>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</si>
  <si>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</si>
  <si>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</si>
  <si>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</si>
  <si>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</si>
  <si>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</si>
  <si>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</si>
  <si>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</si>
  <si>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</si>
  <si>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</si>
  <si>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</si>
  <si>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</si>
  <si>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</si>
  <si>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</si>
  <si>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</si>
  <si>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</si>
  <si>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</si>
  <si>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</si>
  <si>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</si>
  <si>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</si>
  <si>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</si>
  <si>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</si>
  <si>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</si>
  <si>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</si>
  <si>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</si>
  <si>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</si>
  <si>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</si>
  <si>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</si>
  <si>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</si>
  <si>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</si>
  <si>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</si>
  <si>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</si>
  <si>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</si>
  <si>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</si>
  <si>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</si>
  <si>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</si>
  <si>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</si>
  <si>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</si>
  <si>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</si>
  <si>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</si>
  <si>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</si>
  <si>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</si>
  <si>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</si>
  <si>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</si>
  <si>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</si>
  <si>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</si>
  <si>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</si>
  <si>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</si>
  <si>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</si>
  <si>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</si>
  <si>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</si>
  <si>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</si>
  <si>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</si>
  <si>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</si>
  <si>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</si>
  <si>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</si>
  <si>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</si>
  <si>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</si>
  <si>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</si>
  <si>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</si>
  <si>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</si>
  <si>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</si>
  <si>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</si>
  <si>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</si>
  <si>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</si>
  <si>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</si>
  <si>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</si>
  <si>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</si>
  <si>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</si>
  <si>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</si>
  <si>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</si>
  <si>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</si>
  <si>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</si>
  <si>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</si>
  <si>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</si>
  <si>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</si>
  <si>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</si>
  <si>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</si>
  <si>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</si>
  <si>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</si>
  <si>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</si>
  <si>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</si>
  <si>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</si>
  <si>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</si>
  <si>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</si>
  <si>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</si>
  <si>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</si>
  <si>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</si>
  <si>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</si>
  <si>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</si>
  <si>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</si>
  <si>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</si>
  <si>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</si>
  <si>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</si>
  <si>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</si>
  <si>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</si>
  <si>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</si>
  <si>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</si>
  <si>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</si>
  <si>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</si>
  <si>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</si>
  <si>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</si>
  <si>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</si>
  <si>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</si>
  <si>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</si>
  <si>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</si>
  <si>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</si>
  <si>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</si>
  <si>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</si>
  <si>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</si>
  <si>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</si>
  <si>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</si>
  <si>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</si>
  <si>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</si>
  <si>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</si>
  <si>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</si>
  <si>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</si>
  <si>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</si>
  <si>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</si>
  <si>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</si>
  <si>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</si>
  <si>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</si>
  <si>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</si>
  <si>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</si>
  <si>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</si>
  <si>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</si>
  <si>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</si>
  <si>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</si>
  <si>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</si>
  <si>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</si>
  <si>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</si>
  <si>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</si>
  <si>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</si>
  <si>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</si>
  <si>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</si>
  <si>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</si>
  <si>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</si>
  <si>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</si>
  <si>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</si>
  <si>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</si>
  <si>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</si>
  <si>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</si>
  <si>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</si>
  <si>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</si>
  <si>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</si>
  <si>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</si>
  <si>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</si>
  <si>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</si>
  <si>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</si>
  <si>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</si>
  <si>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</si>
  <si>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</si>
  <si>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</si>
  <si>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</si>
  <si>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</si>
  <si>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</si>
  <si>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</si>
  <si>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</si>
  <si>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</si>
  <si>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</si>
  <si>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</si>
  <si>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</si>
  <si>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</si>
  <si>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</si>
  <si>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</si>
  <si>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</si>
  <si>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</si>
  <si>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</si>
  <si>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</si>
  <si>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</si>
  <si>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</si>
  <si>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</si>
  <si>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</si>
  <si>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</si>
  <si>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</si>
  <si>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</si>
  <si>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</si>
  <si>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</si>
  <si>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</si>
  <si>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</si>
  <si>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</si>
  <si>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</si>
  <si>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</si>
  <si>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</si>
  <si>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</si>
  <si>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</si>
  <si>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</si>
  <si>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</si>
  <si>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</si>
  <si>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</si>
  <si>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</si>
  <si>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</si>
  <si>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</si>
  <si>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</si>
  <si>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</si>
  <si>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</si>
  <si>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</si>
  <si>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</si>
  <si>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</si>
  <si>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</si>
  <si>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</si>
  <si>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</si>
  <si>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</si>
  <si>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</si>
  <si>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</si>
  <si>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</si>
  <si>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</si>
  <si>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</si>
  <si>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</si>
  <si>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</si>
  <si>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</si>
  <si>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</si>
  <si>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</si>
  <si>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</si>
  <si>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</si>
  <si>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</si>
  <si>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</si>
  <si>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</si>
  <si>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</si>
  <si>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</si>
  <si>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</si>
  <si>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</si>
  <si>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</si>
  <si>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</si>
  <si>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</si>
  <si>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</si>
  <si>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</si>
  <si>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</si>
  <si>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</si>
  <si>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</si>
  <si>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</si>
  <si>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</si>
  <si>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</si>
  <si>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</si>
  <si>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</si>
  <si>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</si>
  <si>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</si>
  <si>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</si>
  <si>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</si>
  <si>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</si>
  <si>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</si>
  <si>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</si>
  <si>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</si>
  <si>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</si>
  <si>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</si>
  <si>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</si>
  <si>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</si>
  <si>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</si>
  <si>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</si>
  <si>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</si>
  <si>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</si>
  <si>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</si>
  <si>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</si>
  <si>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</si>
  <si>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</si>
  <si>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</si>
  <si>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</si>
  <si>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</si>
  <si>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</si>
  <si>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</si>
  <si>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</si>
  <si>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</si>
  <si>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</si>
  <si>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</si>
  <si>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</si>
  <si>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</si>
  <si>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</si>
  <si>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</si>
  <si>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</si>
  <si>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</si>
  <si>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</si>
  <si>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</si>
  <si>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</si>
  <si>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</si>
  <si>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</si>
  <si>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</si>
  <si>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</si>
  <si>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</si>
  <si>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</si>
  <si>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</si>
  <si>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</si>
  <si>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</si>
  <si>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</si>
  <si>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</si>
  <si>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</si>
  <si>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</si>
  <si>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</si>
  <si>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</si>
  <si>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</si>
  <si>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</si>
  <si>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</si>
  <si>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</si>
  <si>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</si>
  <si>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</si>
  <si>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</si>
  <si>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</si>
  <si>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</si>
  <si>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</si>
  <si>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</si>
  <si>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</si>
  <si>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</si>
  <si>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</si>
  <si>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</si>
  <si>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</si>
  <si>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</si>
  <si>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</si>
  <si>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</si>
  <si>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</si>
  <si>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</si>
  <si>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</si>
  <si>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</si>
  <si>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</si>
  <si>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</si>
  <si>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</si>
  <si>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</si>
  <si>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</si>
  <si>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</si>
  <si>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</si>
  <si>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</si>
  <si>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</si>
  <si>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Omer AYDIN</t>
  </si>
  <si>
    <t>www.ziraatbank.ge</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</si>
  <si>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</si>
  <si>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</si>
  <si>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</si>
  <si>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</si>
  <si>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</si>
  <si>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</si>
  <si>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</si>
  <si>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</si>
  <si>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</si>
  <si>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</si>
  <si>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</si>
  <si>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Director (Credit and Marcketing)</t>
  </si>
  <si>
    <t>Archil ZHIZHAVADZE</t>
  </si>
  <si>
    <t>Director (Compliance and Risk)</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</si>
  <si>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</si>
  <si>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</si>
  <si>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</si>
  <si>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</si>
  <si>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</si>
  <si>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</si>
  <si>
    <t>Özlem MELEK SEZER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</si>
</sst>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7">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0" borderId="18" xfId="0" applyNumberFormat="1" applyFont="1" applyBorder="1" applyAlignment="1">
      <alignment wrapText="1"/>
    </xf>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0" fontId="2" fillId="81" borderId="0" xfId="13" applyFont="1" applyFill="1" applyBorder="1" applyAlignment="1" applyProtection="1">
      <alignment wrapText="1"/>
      <protection locked="0"/>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37" fontId="4" fillId="0" borderId="123" xfId="7" applyNumberFormat="1" applyFont="1" applyFill="1" applyBorder="1" applyAlignment="1">
      <alignment vertical="center" wrapText="1"/>
    </xf>
    <xf numFmtId="37" fontId="3" fillId="0" borderId="123" xfId="7" applyNumberFormat="1" applyFont="1" applyFill="1" applyBorder="1" applyAlignment="1">
      <alignment vertical="center" wrapText="1"/>
    </xf>
    <xf numFmtId="37" fontId="4" fillId="0" borderId="79" xfId="7" applyNumberFormat="1" applyFont="1" applyFill="1" applyBorder="1" applyAlignment="1">
      <alignment vertical="center" wrapText="1"/>
    </xf>
    <xf numFmtId="37" fontId="3" fillId="0" borderId="79" xfId="7" applyNumberFormat="1" applyFont="1" applyFill="1" applyBorder="1" applyAlignment="1">
      <alignment vertical="center" wrapText="1"/>
    </xf>
    <xf numFmtId="37" fontId="3" fillId="0" borderId="123" xfId="7" applyNumberFormat="1" applyFont="1" applyFill="1" applyBorder="1" applyAlignment="1">
      <alignment vertical="center"/>
    </xf>
    <xf numFmtId="37" fontId="4" fillId="0" borderId="123" xfId="7" applyNumberFormat="1" applyFont="1" applyFill="1" applyBorder="1" applyAlignment="1">
      <alignment vertical="center"/>
    </xf>
    <xf numFmtId="37" fontId="4" fillId="0" borderId="79" xfId="7" applyNumberFormat="1" applyFont="1" applyFill="1" applyBorder="1" applyAlignment="1">
      <alignment vertical="center"/>
    </xf>
    <xf numFmtId="37" fontId="3" fillId="77" borderId="123" xfId="7" applyNumberFormat="1" applyFont="1" applyFill="1" applyBorder="1" applyAlignment="1">
      <alignment vertical="center" wrapText="1"/>
    </xf>
    <xf numFmtId="37" fontId="3" fillId="77" borderId="79" xfId="7"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0" fillId="0" borderId="79" xfId="0" applyNumberFormat="1" applyFont="1" applyFill="1" applyBorder="1" applyAlignment="1">
      <alignment horizontal="right"/>
    </xf>
    <xf numFmtId="193" fontId="0" fillId="0" borderId="79" xfId="0" applyNumberFormat="1" applyFont="1" applyFill="1" applyBorder="1" applyAlignment="1">
      <alignment horizontal="right" wrapText="1"/>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2" borderId="90" xfId="9960" applyNumberFormat="1" applyFont="1" applyFill="1" applyBorder="1" applyAlignment="1">
      <alignment vertical="center"/>
    </xf>
    <xf numFmtId="10" fontId="3" fillId="82"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textRotation="90"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4" fontId="116" fillId="0" borderId="123" xfId="0" applyNumberFormat="1" applyFont="1" applyFill="1" applyBorder="1" applyAlignment="1">
      <alignment horizontal="center"/>
    </xf>
    <xf numFmtId="4" fontId="113" fillId="0" borderId="123" xfId="0" applyNumberFormat="1" applyFont="1" applyFill="1" applyBorder="1" applyAlignment="1">
      <alignment horizontal="center"/>
    </xf>
    <xf numFmtId="0" fontId="112" fillId="0" borderId="0" xfId="0" applyFont="1" applyFill="1" applyBorder="1"/>
    <xf numFmtId="0" fontId="115" fillId="0" borderId="123" xfId="0" applyFont="1" applyFill="1" applyBorder="1" applyAlignment="1">
      <alignment horizontal="center"/>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A6" sqref="A6:C6"/>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71" t="s">
        <v>224</v>
      </c>
      <c r="C2" s="640" t="s">
        <v>712</v>
      </c>
    </row>
    <row r="3" spans="1:3" ht="15">
      <c r="A3" s="147">
        <v>2</v>
      </c>
      <c r="B3" s="272" t="s">
        <v>220</v>
      </c>
      <c r="C3" s="641" t="s">
        <v>716</v>
      </c>
    </row>
    <row r="4" spans="1:3" ht="15">
      <c r="A4" s="147">
        <v>3</v>
      </c>
      <c r="B4" s="273" t="s">
        <v>225</v>
      </c>
      <c r="C4" s="641" t="s">
        <v>713</v>
      </c>
    </row>
    <row r="5" spans="1:3" ht="15">
      <c r="A5" s="148">
        <v>4</v>
      </c>
      <c r="B5" s="274" t="s">
        <v>221</v>
      </c>
      <c r="C5" s="641" t="s">
        <v>714</v>
      </c>
    </row>
    <row r="6" spans="1:3" s="149" customFormat="1" ht="45.75" customHeight="1">
      <c r="A6" s="713" t="s">
        <v>296</v>
      </c>
      <c r="B6" s="714"/>
      <c r="C6" s="714"/>
    </row>
    <row r="7" spans="1:3" ht="15">
      <c r="A7" s="150" t="s">
        <v>30</v>
      </c>
      <c r="B7" s="146" t="s">
        <v>222</v>
      </c>
    </row>
    <row r="8" spans="1:3">
      <c r="A8" s="110">
        <v>1</v>
      </c>
      <c r="B8" s="184" t="s">
        <v>21</v>
      </c>
    </row>
    <row r="9" spans="1:3">
      <c r="A9" s="110">
        <v>2</v>
      </c>
      <c r="B9" s="185" t="s">
        <v>22</v>
      </c>
    </row>
    <row r="10" spans="1:3">
      <c r="A10" s="110">
        <v>3</v>
      </c>
      <c r="B10" s="185" t="s">
        <v>23</v>
      </c>
    </row>
    <row r="11" spans="1:3">
      <c r="A11" s="110">
        <v>4</v>
      </c>
      <c r="B11" s="185" t="s">
        <v>24</v>
      </c>
      <c r="C11" s="50"/>
    </row>
    <row r="12" spans="1:3">
      <c r="A12" s="110">
        <v>5</v>
      </c>
      <c r="B12" s="185" t="s">
        <v>25</v>
      </c>
    </row>
    <row r="13" spans="1:3">
      <c r="A13" s="110">
        <v>6</v>
      </c>
      <c r="B13" s="186" t="s">
        <v>232</v>
      </c>
    </row>
    <row r="14" spans="1:3">
      <c r="A14" s="110">
        <v>7</v>
      </c>
      <c r="B14" s="185" t="s">
        <v>226</v>
      </c>
    </row>
    <row r="15" spans="1:3">
      <c r="A15" s="110">
        <v>8</v>
      </c>
      <c r="B15" s="185" t="s">
        <v>227</v>
      </c>
    </row>
    <row r="16" spans="1:3">
      <c r="A16" s="110">
        <v>9</v>
      </c>
      <c r="B16" s="185" t="s">
        <v>26</v>
      </c>
    </row>
    <row r="17" spans="1:2">
      <c r="A17" s="270" t="s">
        <v>295</v>
      </c>
      <c r="B17" s="269" t="s">
        <v>282</v>
      </c>
    </row>
    <row r="18" spans="1:2">
      <c r="A18" s="110">
        <v>10</v>
      </c>
      <c r="B18" s="185" t="s">
        <v>27</v>
      </c>
    </row>
    <row r="19" spans="1:2">
      <c r="A19" s="110">
        <v>11</v>
      </c>
      <c r="B19" s="186" t="s">
        <v>228</v>
      </c>
    </row>
    <row r="20" spans="1:2">
      <c r="A20" s="110">
        <v>12</v>
      </c>
      <c r="B20" s="186" t="s">
        <v>28</v>
      </c>
    </row>
    <row r="21" spans="1:2">
      <c r="A21" s="320">
        <v>13</v>
      </c>
      <c r="B21" s="321" t="s">
        <v>229</v>
      </c>
    </row>
    <row r="22" spans="1:2">
      <c r="A22" s="320">
        <v>14</v>
      </c>
      <c r="B22" s="322" t="s">
        <v>254</v>
      </c>
    </row>
    <row r="23" spans="1:2">
      <c r="A23" s="323">
        <v>15</v>
      </c>
      <c r="B23" s="324" t="s">
        <v>29</v>
      </c>
    </row>
    <row r="24" spans="1:2">
      <c r="A24" s="323">
        <v>15.1</v>
      </c>
      <c r="B24" s="325" t="s">
        <v>308</v>
      </c>
    </row>
    <row r="25" spans="1:2">
      <c r="A25" s="323">
        <v>16</v>
      </c>
      <c r="B25" s="325" t="s">
        <v>372</v>
      </c>
    </row>
    <row r="26" spans="1:2">
      <c r="A26" s="323">
        <v>17</v>
      </c>
      <c r="B26" s="325" t="s">
        <v>413</v>
      </c>
    </row>
    <row r="27" spans="1:2">
      <c r="A27" s="323">
        <v>18</v>
      </c>
      <c r="B27" s="325" t="s">
        <v>702</v>
      </c>
    </row>
    <row r="28" spans="1:2">
      <c r="A28" s="323">
        <v>19</v>
      </c>
      <c r="B28" s="325" t="s">
        <v>703</v>
      </c>
    </row>
    <row r="29" spans="1:2">
      <c r="A29" s="323">
        <v>20</v>
      </c>
      <c r="B29" s="378" t="s">
        <v>704</v>
      </c>
    </row>
    <row r="30" spans="1:2">
      <c r="A30" s="323">
        <v>21</v>
      </c>
      <c r="B30" s="325" t="s">
        <v>529</v>
      </c>
    </row>
    <row r="31" spans="1:2">
      <c r="A31" s="323">
        <v>22</v>
      </c>
      <c r="B31" s="325" t="s">
        <v>705</v>
      </c>
    </row>
    <row r="32" spans="1:2">
      <c r="A32" s="323">
        <v>23</v>
      </c>
      <c r="B32" s="325" t="s">
        <v>706</v>
      </c>
    </row>
    <row r="33" spans="1:2">
      <c r="A33" s="323">
        <v>24</v>
      </c>
      <c r="B33" s="325" t="s">
        <v>707</v>
      </c>
    </row>
    <row r="34" spans="1:2">
      <c r="A34" s="323">
        <v>25</v>
      </c>
      <c r="B34" s="325" t="s">
        <v>414</v>
      </c>
    </row>
    <row r="35" spans="1:2">
      <c r="A35" s="323">
        <v>26</v>
      </c>
      <c r="B35" s="325"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5" sqref="C5"/>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649">
        <f>'1. key ratios '!B2</f>
        <v>45199</v>
      </c>
    </row>
    <row r="3" spans="1:3" s="43" customFormat="1" ht="15.75" customHeight="1"/>
    <row r="4" spans="1:3" ht="13.5" thickBot="1">
      <c r="A4" s="53" t="s">
        <v>144</v>
      </c>
      <c r="B4" s="91" t="s">
        <v>143</v>
      </c>
    </row>
    <row r="5" spans="1:3">
      <c r="A5" s="54" t="s">
        <v>6</v>
      </c>
      <c r="B5" s="55"/>
      <c r="C5" s="56" t="s">
        <v>36</v>
      </c>
    </row>
    <row r="6" spans="1:3">
      <c r="A6" s="57">
        <v>1</v>
      </c>
      <c r="B6" s="58" t="s">
        <v>142</v>
      </c>
      <c r="C6" s="630">
        <v>75953048.910399973</v>
      </c>
    </row>
    <row r="7" spans="1:3">
      <c r="A7" s="57">
        <v>2</v>
      </c>
      <c r="B7" s="59" t="s">
        <v>141</v>
      </c>
      <c r="C7" s="631">
        <v>50000000</v>
      </c>
    </row>
    <row r="8" spans="1:3">
      <c r="A8" s="57">
        <v>3</v>
      </c>
      <c r="B8" s="60" t="s">
        <v>140</v>
      </c>
      <c r="C8" s="631"/>
    </row>
    <row r="9" spans="1:3">
      <c r="A9" s="57">
        <v>4</v>
      </c>
      <c r="B9" s="60" t="s">
        <v>139</v>
      </c>
      <c r="C9" s="631"/>
    </row>
    <row r="10" spans="1:3">
      <c r="A10" s="57">
        <v>5</v>
      </c>
      <c r="B10" s="60" t="s">
        <v>138</v>
      </c>
      <c r="C10" s="631"/>
    </row>
    <row r="11" spans="1:3">
      <c r="A11" s="57">
        <v>6</v>
      </c>
      <c r="B11" s="61" t="s">
        <v>137</v>
      </c>
      <c r="C11" s="631">
        <v>25953048.910399973</v>
      </c>
    </row>
    <row r="12" spans="1:3" s="28" customFormat="1">
      <c r="A12" s="57">
        <v>7</v>
      </c>
      <c r="B12" s="58" t="s">
        <v>136</v>
      </c>
      <c r="C12" s="632">
        <v>889574.78</v>
      </c>
    </row>
    <row r="13" spans="1:3" s="28" customFormat="1">
      <c r="A13" s="57">
        <v>8</v>
      </c>
      <c r="B13" s="62" t="s">
        <v>135</v>
      </c>
      <c r="C13" s="633"/>
    </row>
    <row r="14" spans="1:3" s="28" customFormat="1" ht="25.5">
      <c r="A14" s="57">
        <v>9</v>
      </c>
      <c r="B14" s="63" t="s">
        <v>134</v>
      </c>
      <c r="C14" s="633"/>
    </row>
    <row r="15" spans="1:3" s="28" customFormat="1">
      <c r="A15" s="57">
        <v>10</v>
      </c>
      <c r="B15" s="64" t="s">
        <v>133</v>
      </c>
      <c r="C15" s="634">
        <v>889574.78</v>
      </c>
    </row>
    <row r="16" spans="1:3" s="28" customFormat="1">
      <c r="A16" s="57">
        <v>11</v>
      </c>
      <c r="B16" s="65" t="s">
        <v>132</v>
      </c>
      <c r="C16" s="633"/>
    </row>
    <row r="17" spans="1:3" s="28" customFormat="1">
      <c r="A17" s="57">
        <v>12</v>
      </c>
      <c r="B17" s="64" t="s">
        <v>131</v>
      </c>
      <c r="C17" s="633"/>
    </row>
    <row r="18" spans="1:3" s="28" customFormat="1">
      <c r="A18" s="57">
        <v>13</v>
      </c>
      <c r="B18" s="64" t="s">
        <v>130</v>
      </c>
      <c r="C18" s="633"/>
    </row>
    <row r="19" spans="1:3" s="28" customFormat="1">
      <c r="A19" s="57">
        <v>14</v>
      </c>
      <c r="B19" s="64" t="s">
        <v>129</v>
      </c>
      <c r="C19" s="633"/>
    </row>
    <row r="20" spans="1:3" s="28" customFormat="1">
      <c r="A20" s="57">
        <v>15</v>
      </c>
      <c r="B20" s="64" t="s">
        <v>128</v>
      </c>
      <c r="C20" s="633"/>
    </row>
    <row r="21" spans="1:3" s="28" customFormat="1" ht="25.5">
      <c r="A21" s="57">
        <v>16</v>
      </c>
      <c r="B21" s="63" t="s">
        <v>127</v>
      </c>
      <c r="C21" s="633"/>
    </row>
    <row r="22" spans="1:3" s="28" customFormat="1">
      <c r="A22" s="57">
        <v>17</v>
      </c>
      <c r="B22" s="66" t="s">
        <v>126</v>
      </c>
      <c r="C22" s="633"/>
    </row>
    <row r="23" spans="1:3" s="28" customFormat="1">
      <c r="A23" s="57">
        <v>18</v>
      </c>
      <c r="B23" s="565" t="s">
        <v>552</v>
      </c>
      <c r="C23" s="633"/>
    </row>
    <row r="24" spans="1:3" s="28" customFormat="1">
      <c r="A24" s="57">
        <v>19</v>
      </c>
      <c r="B24" s="63" t="s">
        <v>125</v>
      </c>
      <c r="C24" s="633"/>
    </row>
    <row r="25" spans="1:3" s="28" customFormat="1" ht="25.5">
      <c r="A25" s="57">
        <v>20</v>
      </c>
      <c r="B25" s="63" t="s">
        <v>102</v>
      </c>
      <c r="C25" s="633"/>
    </row>
    <row r="26" spans="1:3" s="28" customFormat="1">
      <c r="A26" s="57">
        <v>21</v>
      </c>
      <c r="B26" s="67" t="s">
        <v>124</v>
      </c>
      <c r="C26" s="633"/>
    </row>
    <row r="27" spans="1:3" s="28" customFormat="1">
      <c r="A27" s="57">
        <v>22</v>
      </c>
      <c r="B27" s="67" t="s">
        <v>123</v>
      </c>
      <c r="C27" s="633"/>
    </row>
    <row r="28" spans="1:3" s="28" customFormat="1">
      <c r="A28" s="57">
        <v>23</v>
      </c>
      <c r="B28" s="67" t="s">
        <v>122</v>
      </c>
      <c r="C28" s="633"/>
    </row>
    <row r="29" spans="1:3" s="28" customFormat="1">
      <c r="A29" s="57">
        <v>24</v>
      </c>
      <c r="B29" s="68" t="s">
        <v>121</v>
      </c>
      <c r="C29" s="632">
        <f>C6-C12</f>
        <v>75063474.130399972</v>
      </c>
    </row>
    <row r="30" spans="1:3" s="28" customFormat="1">
      <c r="A30" s="69"/>
      <c r="B30" s="70"/>
      <c r="C30" s="633"/>
    </row>
    <row r="31" spans="1:3" s="28" customFormat="1">
      <c r="A31" s="69">
        <v>25</v>
      </c>
      <c r="B31" s="68" t="s">
        <v>120</v>
      </c>
      <c r="C31" s="632">
        <f>C32+C35</f>
        <v>0</v>
      </c>
    </row>
    <row r="32" spans="1:3" s="28" customFormat="1">
      <c r="A32" s="69">
        <v>26</v>
      </c>
      <c r="B32" s="60" t="s">
        <v>119</v>
      </c>
      <c r="C32" s="635">
        <f>C33+C34</f>
        <v>0</v>
      </c>
    </row>
    <row r="33" spans="1:3" s="28" customFormat="1">
      <c r="A33" s="69">
        <v>27</v>
      </c>
      <c r="B33" s="71" t="s">
        <v>193</v>
      </c>
      <c r="C33" s="633"/>
    </row>
    <row r="34" spans="1:3" s="28" customFormat="1">
      <c r="A34" s="69">
        <v>28</v>
      </c>
      <c r="B34" s="71" t="s">
        <v>118</v>
      </c>
      <c r="C34" s="633"/>
    </row>
    <row r="35" spans="1:3" s="28" customFormat="1">
      <c r="A35" s="69">
        <v>29</v>
      </c>
      <c r="B35" s="60" t="s">
        <v>117</v>
      </c>
      <c r="C35" s="633"/>
    </row>
    <row r="36" spans="1:3" s="28" customFormat="1">
      <c r="A36" s="69">
        <v>30</v>
      </c>
      <c r="B36" s="68" t="s">
        <v>116</v>
      </c>
      <c r="C36" s="632">
        <f>SUM(C37:C41)</f>
        <v>0</v>
      </c>
    </row>
    <row r="37" spans="1:3" s="28" customFormat="1">
      <c r="A37" s="69">
        <v>31</v>
      </c>
      <c r="B37" s="63" t="s">
        <v>115</v>
      </c>
      <c r="C37" s="633"/>
    </row>
    <row r="38" spans="1:3" s="28" customFormat="1">
      <c r="A38" s="69">
        <v>32</v>
      </c>
      <c r="B38" s="64" t="s">
        <v>114</v>
      </c>
      <c r="C38" s="633"/>
    </row>
    <row r="39" spans="1:3" s="28" customFormat="1" ht="25.5">
      <c r="A39" s="69">
        <v>33</v>
      </c>
      <c r="B39" s="63" t="s">
        <v>113</v>
      </c>
      <c r="C39" s="633"/>
    </row>
    <row r="40" spans="1:3" s="28" customFormat="1" ht="25.5">
      <c r="A40" s="69">
        <v>34</v>
      </c>
      <c r="B40" s="63" t="s">
        <v>102</v>
      </c>
      <c r="C40" s="633"/>
    </row>
    <row r="41" spans="1:3" s="28" customFormat="1">
      <c r="A41" s="69">
        <v>35</v>
      </c>
      <c r="B41" s="67" t="s">
        <v>112</v>
      </c>
      <c r="C41" s="633"/>
    </row>
    <row r="42" spans="1:3" s="28" customFormat="1">
      <c r="A42" s="69">
        <v>36</v>
      </c>
      <c r="B42" s="68" t="s">
        <v>111</v>
      </c>
      <c r="C42" s="632">
        <f>C31-C36</f>
        <v>0</v>
      </c>
    </row>
    <row r="43" spans="1:3" s="28" customFormat="1">
      <c r="A43" s="69"/>
      <c r="B43" s="70"/>
      <c r="C43" s="633"/>
    </row>
    <row r="44" spans="1:3" s="28" customFormat="1">
      <c r="A44" s="69">
        <v>37</v>
      </c>
      <c r="B44" s="72" t="s">
        <v>110</v>
      </c>
      <c r="C44" s="632">
        <f>SUM(C45:C47)</f>
        <v>0</v>
      </c>
    </row>
    <row r="45" spans="1:3" s="28" customFormat="1">
      <c r="A45" s="69">
        <v>38</v>
      </c>
      <c r="B45" s="60" t="s">
        <v>109</v>
      </c>
      <c r="C45" s="633"/>
    </row>
    <row r="46" spans="1:3" s="28" customFormat="1">
      <c r="A46" s="69">
        <v>39</v>
      </c>
      <c r="B46" s="60" t="s">
        <v>108</v>
      </c>
      <c r="C46" s="633"/>
    </row>
    <row r="47" spans="1:3" s="28" customFormat="1">
      <c r="A47" s="69">
        <v>40</v>
      </c>
      <c r="B47" s="60" t="s">
        <v>107</v>
      </c>
      <c r="C47" s="633"/>
    </row>
    <row r="48" spans="1:3" s="28" customFormat="1">
      <c r="A48" s="69">
        <v>41</v>
      </c>
      <c r="B48" s="72" t="s">
        <v>106</v>
      </c>
      <c r="C48" s="632">
        <f>SUM(C49:C52)</f>
        <v>0</v>
      </c>
    </row>
    <row r="49" spans="1:3" s="28" customFormat="1">
      <c r="A49" s="69">
        <v>42</v>
      </c>
      <c r="B49" s="63" t="s">
        <v>105</v>
      </c>
      <c r="C49" s="633"/>
    </row>
    <row r="50" spans="1:3" s="28" customFormat="1">
      <c r="A50" s="69">
        <v>43</v>
      </c>
      <c r="B50" s="64" t="s">
        <v>104</v>
      </c>
      <c r="C50" s="633"/>
    </row>
    <row r="51" spans="1:3" s="28" customFormat="1">
      <c r="A51" s="69">
        <v>44</v>
      </c>
      <c r="B51" s="63" t="s">
        <v>103</v>
      </c>
      <c r="C51" s="633"/>
    </row>
    <row r="52" spans="1:3" s="28" customFormat="1" ht="25.5">
      <c r="A52" s="69">
        <v>45</v>
      </c>
      <c r="B52" s="63" t="s">
        <v>102</v>
      </c>
      <c r="C52" s="633"/>
    </row>
    <row r="53" spans="1:3" s="28" customFormat="1" ht="13.5" thickBot="1">
      <c r="A53" s="69">
        <v>46</v>
      </c>
      <c r="B53" s="73" t="s">
        <v>101</v>
      </c>
      <c r="C53" s="636">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D20" sqref="D20"/>
    </sheetView>
  </sheetViews>
  <sheetFormatPr defaultColWidth="9.140625" defaultRowHeight="12.75"/>
  <cols>
    <col min="1" max="1" width="9.42578125" style="198" bestFit="1" customWidth="1"/>
    <col min="2" max="2" width="59" style="198" customWidth="1"/>
    <col min="3" max="3" width="16.7109375" style="198" bestFit="1" customWidth="1"/>
    <col min="4" max="4" width="13.28515625" style="198" bestFit="1" customWidth="1"/>
    <col min="5" max="16384" width="9.140625" style="198"/>
  </cols>
  <sheetData>
    <row r="1" spans="1:4" ht="15">
      <c r="A1" s="250" t="s">
        <v>31</v>
      </c>
      <c r="B1" s="3" t="str">
        <f>'Info '!C2</f>
        <v>JSC Ziraat Bank Georgia</v>
      </c>
    </row>
    <row r="2" spans="1:4" s="172" customFormat="1" ht="15.75" customHeight="1">
      <c r="A2" s="172" t="s">
        <v>32</v>
      </c>
      <c r="B2" s="649">
        <f>'1. key ratios '!B2</f>
        <v>45199</v>
      </c>
    </row>
    <row r="3" spans="1:4" s="172" customFormat="1" ht="15.75" customHeight="1"/>
    <row r="4" spans="1:4" ht="13.5" thickBot="1">
      <c r="A4" s="217" t="s">
        <v>281</v>
      </c>
      <c r="B4" s="258" t="s">
        <v>282</v>
      </c>
    </row>
    <row r="5" spans="1:4" s="259" customFormat="1" ht="12.75" customHeight="1">
      <c r="A5" s="318"/>
      <c r="B5" s="319" t="s">
        <v>285</v>
      </c>
      <c r="C5" s="251" t="s">
        <v>283</v>
      </c>
      <c r="D5" s="252" t="s">
        <v>284</v>
      </c>
    </row>
    <row r="6" spans="1:4" s="260" customFormat="1">
      <c r="A6" s="253">
        <v>1</v>
      </c>
      <c r="B6" s="311" t="s">
        <v>286</v>
      </c>
      <c r="C6" s="311"/>
      <c r="D6" s="254"/>
    </row>
    <row r="7" spans="1:4" s="260" customFormat="1">
      <c r="A7" s="255" t="s">
        <v>272</v>
      </c>
      <c r="B7" s="312" t="s">
        <v>287</v>
      </c>
      <c r="C7" s="303">
        <v>4.4999999999999998E-2</v>
      </c>
      <c r="D7" s="637">
        <v>10102598.147752514</v>
      </c>
    </row>
    <row r="8" spans="1:4" s="260" customFormat="1">
      <c r="A8" s="255" t="s">
        <v>273</v>
      </c>
      <c r="B8" s="312" t="s">
        <v>288</v>
      </c>
      <c r="C8" s="305">
        <v>0.06</v>
      </c>
      <c r="D8" s="637">
        <v>13470130.863670019</v>
      </c>
    </row>
    <row r="9" spans="1:4" s="260" customFormat="1">
      <c r="A9" s="255" t="s">
        <v>274</v>
      </c>
      <c r="B9" s="312" t="s">
        <v>289</v>
      </c>
      <c r="C9" s="305">
        <v>0.08</v>
      </c>
      <c r="D9" s="637">
        <v>17960174.484893359</v>
      </c>
    </row>
    <row r="10" spans="1:4" s="260" customFormat="1">
      <c r="A10" s="253" t="s">
        <v>275</v>
      </c>
      <c r="B10" s="311" t="s">
        <v>290</v>
      </c>
      <c r="C10" s="306"/>
      <c r="D10" s="313"/>
    </row>
    <row r="11" spans="1:4" s="261" customFormat="1">
      <c r="A11" s="256" t="s">
        <v>276</v>
      </c>
      <c r="B11" s="302" t="s">
        <v>355</v>
      </c>
      <c r="C11" s="307">
        <v>0</v>
      </c>
      <c r="D11" s="304">
        <f>C11*'5. RWA '!$C$13</f>
        <v>0</v>
      </c>
    </row>
    <row r="12" spans="1:4" s="261" customFormat="1">
      <c r="A12" s="256" t="s">
        <v>277</v>
      </c>
      <c r="B12" s="302" t="s">
        <v>291</v>
      </c>
      <c r="C12" s="307">
        <v>0</v>
      </c>
      <c r="D12" s="304">
        <f>C12*'5. RWA '!$C$13</f>
        <v>0</v>
      </c>
    </row>
    <row r="13" spans="1:4" s="261" customFormat="1">
      <c r="A13" s="256" t="s">
        <v>278</v>
      </c>
      <c r="B13" s="302" t="s">
        <v>292</v>
      </c>
      <c r="C13" s="307"/>
      <c r="D13" s="304">
        <f>C13*'5. RWA '!$C$13</f>
        <v>0</v>
      </c>
    </row>
    <row r="14" spans="1:4" s="261" customFormat="1">
      <c r="A14" s="253" t="s">
        <v>279</v>
      </c>
      <c r="B14" s="311" t="s">
        <v>352</v>
      </c>
      <c r="C14" s="308"/>
      <c r="D14" s="314"/>
    </row>
    <row r="15" spans="1:4" s="261" customFormat="1">
      <c r="A15" s="256">
        <v>3.1</v>
      </c>
      <c r="B15" s="302" t="s">
        <v>297</v>
      </c>
      <c r="C15" s="638">
        <v>4.8674398352515816E-2</v>
      </c>
      <c r="D15" s="637">
        <v>10927508.591979874</v>
      </c>
    </row>
    <row r="16" spans="1:4" s="261" customFormat="1">
      <c r="A16" s="256">
        <v>3.2</v>
      </c>
      <c r="B16" s="302" t="s">
        <v>298</v>
      </c>
      <c r="C16" s="638">
        <v>6.1107967921285727E-2</v>
      </c>
      <c r="D16" s="637">
        <v>13718872.078544473</v>
      </c>
    </row>
    <row r="17" spans="1:6" s="260" customFormat="1">
      <c r="A17" s="256">
        <v>3.3</v>
      </c>
      <c r="B17" s="302" t="s">
        <v>299</v>
      </c>
      <c r="C17" s="638">
        <v>7.7467927880193507E-2</v>
      </c>
      <c r="D17" s="637">
        <v>17391718.771392629</v>
      </c>
    </row>
    <row r="18" spans="1:6" s="259" customFormat="1" ht="12.75" customHeight="1">
      <c r="A18" s="316"/>
      <c r="B18" s="317" t="s">
        <v>351</v>
      </c>
      <c r="C18" s="309" t="s">
        <v>283</v>
      </c>
      <c r="D18" s="315" t="s">
        <v>284</v>
      </c>
    </row>
    <row r="19" spans="1:6" s="260" customFormat="1">
      <c r="A19" s="257">
        <v>4</v>
      </c>
      <c r="B19" s="302" t="s">
        <v>293</v>
      </c>
      <c r="C19" s="307">
        <f>C7+C11+C12+C13+C15</f>
        <v>9.3674398352515814E-2</v>
      </c>
      <c r="D19" s="637">
        <f>C19*'5. RWA '!$C$13</f>
        <v>21030106.739732388</v>
      </c>
    </row>
    <row r="20" spans="1:6" s="260" customFormat="1">
      <c r="A20" s="257">
        <v>5</v>
      </c>
      <c r="B20" s="302" t="s">
        <v>91</v>
      </c>
      <c r="C20" s="307">
        <f>C8+C11+C12+C13+C16</f>
        <v>0.12110796792128573</v>
      </c>
      <c r="D20" s="637">
        <f>C20*'5. RWA '!$C$13</f>
        <v>27189002.942214493</v>
      </c>
    </row>
    <row r="21" spans="1:6" s="260" customFormat="1" ht="13.5" thickBot="1">
      <c r="A21" s="262" t="s">
        <v>280</v>
      </c>
      <c r="B21" s="263" t="s">
        <v>294</v>
      </c>
      <c r="C21" s="310">
        <f>C9+C11+C12+C13+C17</f>
        <v>0.15746792788019351</v>
      </c>
      <c r="D21" s="639">
        <f>C21*'5. RWA '!$C$13</f>
        <v>35351893.256285988</v>
      </c>
    </row>
    <row r="22" spans="1:6">
      <c r="F22" s="217"/>
    </row>
    <row r="23" spans="1:6" ht="51">
      <c r="B23" s="216"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6" activePane="bottomRight" state="frozen"/>
      <selection activeCell="B47" sqref="B47"/>
      <selection pane="topRight" activeCell="B47" sqref="B47"/>
      <selection pane="bottomLeft" activeCell="B47" sqref="B47"/>
      <selection pane="bottomRight" activeCell="C5" sqref="C5"/>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49">
        <f>'1. key ratios '!B2</f>
        <v>45199</v>
      </c>
    </row>
    <row r="3" spans="1:6" s="43" customFormat="1" ht="15.75" customHeight="1">
      <c r="A3" s="74"/>
    </row>
    <row r="4" spans="1:6" s="43" customFormat="1" ht="15.75" customHeight="1" thickBot="1">
      <c r="A4" s="43" t="s">
        <v>48</v>
      </c>
      <c r="B4" s="166" t="s">
        <v>179</v>
      </c>
      <c r="D4" s="18" t="s">
        <v>36</v>
      </c>
    </row>
    <row r="5" spans="1:6" ht="25.5">
      <c r="A5" s="75" t="s">
        <v>6</v>
      </c>
      <c r="B5" s="188" t="s">
        <v>219</v>
      </c>
      <c r="C5" s="76" t="s">
        <v>659</v>
      </c>
      <c r="D5" s="77" t="s">
        <v>50</v>
      </c>
    </row>
    <row r="6" spans="1:6" ht="15">
      <c r="A6" s="382">
        <v>1</v>
      </c>
      <c r="B6" s="383" t="s">
        <v>560</v>
      </c>
      <c r="C6" s="651">
        <v>79404211.138699993</v>
      </c>
      <c r="D6" s="78"/>
      <c r="E6" s="79"/>
    </row>
    <row r="7" spans="1:6" ht="15">
      <c r="A7" s="382">
        <v>1.1000000000000001</v>
      </c>
      <c r="B7" s="384" t="s">
        <v>561</v>
      </c>
      <c r="C7" s="652">
        <v>9850792.9285000004</v>
      </c>
      <c r="D7" s="80"/>
      <c r="E7" s="79"/>
    </row>
    <row r="8" spans="1:6" ht="15">
      <c r="A8" s="382">
        <v>1.2</v>
      </c>
      <c r="B8" s="384" t="s">
        <v>562</v>
      </c>
      <c r="C8" s="652">
        <v>51892095.838</v>
      </c>
      <c r="D8" s="80"/>
      <c r="E8" s="79"/>
    </row>
    <row r="9" spans="1:6" ht="15">
      <c r="A9" s="382">
        <v>1.3</v>
      </c>
      <c r="B9" s="384" t="s">
        <v>563</v>
      </c>
      <c r="C9" s="652">
        <v>17661322.372200001</v>
      </c>
      <c r="D9" s="447"/>
      <c r="E9" s="79"/>
    </row>
    <row r="10" spans="1:6" ht="15">
      <c r="A10" s="382">
        <v>2</v>
      </c>
      <c r="B10" s="385" t="s">
        <v>564</v>
      </c>
      <c r="C10" s="652">
        <v>0</v>
      </c>
      <c r="D10" s="447"/>
      <c r="E10" s="79"/>
    </row>
    <row r="11" spans="1:6" ht="15">
      <c r="A11" s="382">
        <v>2.1</v>
      </c>
      <c r="B11" s="386" t="s">
        <v>565</v>
      </c>
      <c r="C11" s="652">
        <v>0</v>
      </c>
      <c r="D11" s="448"/>
      <c r="E11" s="81"/>
    </row>
    <row r="12" spans="1:6" ht="15">
      <c r="A12" s="382">
        <v>3</v>
      </c>
      <c r="B12" s="387" t="s">
        <v>566</v>
      </c>
      <c r="C12" s="652">
        <v>0</v>
      </c>
      <c r="D12" s="448"/>
      <c r="E12" s="81"/>
    </row>
    <row r="13" spans="1:6" ht="15">
      <c r="A13" s="382">
        <v>4</v>
      </c>
      <c r="B13" s="388" t="s">
        <v>567</v>
      </c>
      <c r="C13" s="652">
        <v>0</v>
      </c>
      <c r="D13" s="448"/>
      <c r="E13" s="81"/>
    </row>
    <row r="14" spans="1:6" ht="15">
      <c r="A14" s="382">
        <v>5</v>
      </c>
      <c r="B14" s="389" t="s">
        <v>568</v>
      </c>
      <c r="C14" s="653">
        <v>0</v>
      </c>
      <c r="D14" s="448"/>
      <c r="E14" s="81"/>
    </row>
    <row r="15" spans="1:6" ht="15">
      <c r="A15" s="382">
        <v>5.0999999999999996</v>
      </c>
      <c r="B15" s="390" t="s">
        <v>569</v>
      </c>
      <c r="C15" s="652">
        <v>0</v>
      </c>
      <c r="D15" s="448"/>
      <c r="E15" s="79"/>
    </row>
    <row r="16" spans="1:6" ht="15">
      <c r="A16" s="382">
        <v>5.2</v>
      </c>
      <c r="B16" s="390" t="s">
        <v>570</v>
      </c>
      <c r="C16" s="652">
        <v>0</v>
      </c>
      <c r="D16" s="447"/>
      <c r="E16" s="79"/>
    </row>
    <row r="17" spans="1:5" ht="15">
      <c r="A17" s="382">
        <v>5.3</v>
      </c>
      <c r="B17" s="391" t="s">
        <v>571</v>
      </c>
      <c r="C17" s="652">
        <v>0</v>
      </c>
      <c r="D17" s="447"/>
      <c r="E17" s="79"/>
    </row>
    <row r="18" spans="1:5" ht="15">
      <c r="A18" s="382">
        <v>6</v>
      </c>
      <c r="B18" s="387" t="s">
        <v>572</v>
      </c>
      <c r="C18" s="654">
        <v>133792865.87289998</v>
      </c>
      <c r="D18" s="447"/>
      <c r="E18" s="79"/>
    </row>
    <row r="19" spans="1:5" ht="15">
      <c r="A19" s="382">
        <v>6.1</v>
      </c>
      <c r="B19" s="390" t="s">
        <v>570</v>
      </c>
      <c r="C19" s="652">
        <v>8243430.7999999998</v>
      </c>
      <c r="D19" s="447"/>
      <c r="E19" s="79"/>
    </row>
    <row r="20" spans="1:5" ht="15">
      <c r="A20" s="382">
        <v>6.2</v>
      </c>
      <c r="B20" s="391" t="s">
        <v>571</v>
      </c>
      <c r="C20" s="652">
        <v>125549435.07289998</v>
      </c>
      <c r="D20" s="447"/>
      <c r="E20" s="79"/>
    </row>
    <row r="21" spans="1:5" ht="15">
      <c r="A21" s="382">
        <v>7</v>
      </c>
      <c r="B21" s="385" t="s">
        <v>573</v>
      </c>
      <c r="C21" s="652">
        <v>0</v>
      </c>
      <c r="D21" s="447"/>
      <c r="E21" s="79"/>
    </row>
    <row r="22" spans="1:5" ht="15">
      <c r="A22" s="382">
        <v>8</v>
      </c>
      <c r="B22" s="392" t="s">
        <v>574</v>
      </c>
      <c r="C22" s="652">
        <v>0</v>
      </c>
      <c r="D22" s="447"/>
      <c r="E22" s="79"/>
    </row>
    <row r="23" spans="1:5" ht="15">
      <c r="A23" s="382">
        <v>9</v>
      </c>
      <c r="B23" s="388" t="s">
        <v>575</v>
      </c>
      <c r="C23" s="654">
        <v>5019825.07</v>
      </c>
      <c r="D23" s="449"/>
      <c r="E23" s="79"/>
    </row>
    <row r="24" spans="1:5" ht="15">
      <c r="A24" s="382">
        <v>9.1</v>
      </c>
      <c r="B24" s="390" t="s">
        <v>576</v>
      </c>
      <c r="C24" s="652">
        <v>5019825.07</v>
      </c>
      <c r="D24" s="450"/>
      <c r="E24" s="79"/>
    </row>
    <row r="25" spans="1:5" ht="15">
      <c r="A25" s="382">
        <v>9.1999999999999993</v>
      </c>
      <c r="B25" s="390" t="s">
        <v>577</v>
      </c>
      <c r="C25" s="652">
        <v>0</v>
      </c>
      <c r="D25" s="446"/>
      <c r="E25" s="83"/>
    </row>
    <row r="26" spans="1:5" ht="15.75">
      <c r="A26" s="382">
        <v>10</v>
      </c>
      <c r="B26" s="388" t="s">
        <v>578</v>
      </c>
      <c r="C26" s="651">
        <v>889574.78</v>
      </c>
      <c r="D26" s="564" t="s">
        <v>701</v>
      </c>
      <c r="E26" s="79"/>
    </row>
    <row r="27" spans="1:5" ht="15">
      <c r="A27" s="382">
        <v>10.1</v>
      </c>
      <c r="B27" s="390" t="s">
        <v>579</v>
      </c>
      <c r="C27" s="652">
        <v>0</v>
      </c>
      <c r="D27" s="80"/>
      <c r="E27" s="79"/>
    </row>
    <row r="28" spans="1:5" ht="15">
      <c r="A28" s="382">
        <v>10.199999999999999</v>
      </c>
      <c r="B28" s="390" t="s">
        <v>580</v>
      </c>
      <c r="C28" s="652">
        <v>889574.78</v>
      </c>
      <c r="D28" s="80"/>
      <c r="E28" s="79"/>
    </row>
    <row r="29" spans="1:5" ht="15">
      <c r="A29" s="382">
        <v>11</v>
      </c>
      <c r="B29" s="388" t="s">
        <v>581</v>
      </c>
      <c r="C29" s="654">
        <v>794092.5</v>
      </c>
      <c r="D29" s="80"/>
      <c r="E29" s="79"/>
    </row>
    <row r="30" spans="1:5" ht="15">
      <c r="A30" s="382">
        <v>11.1</v>
      </c>
      <c r="B30" s="390" t="s">
        <v>582</v>
      </c>
      <c r="C30" s="652">
        <v>794092.5</v>
      </c>
      <c r="D30" s="80"/>
      <c r="E30" s="79"/>
    </row>
    <row r="31" spans="1:5" ht="15">
      <c r="A31" s="382">
        <v>11.2</v>
      </c>
      <c r="B31" s="390" t="s">
        <v>583</v>
      </c>
      <c r="C31" s="652">
        <v>0</v>
      </c>
      <c r="D31" s="80"/>
      <c r="E31" s="79"/>
    </row>
    <row r="32" spans="1:5" ht="15">
      <c r="A32" s="382">
        <v>13</v>
      </c>
      <c r="B32" s="388" t="s">
        <v>584</v>
      </c>
      <c r="C32" s="652">
        <v>3442939.5965999998</v>
      </c>
      <c r="D32" s="80"/>
      <c r="E32" s="79"/>
    </row>
    <row r="33" spans="1:5" ht="15">
      <c r="A33" s="382">
        <v>13.1</v>
      </c>
      <c r="B33" s="393" t="s">
        <v>585</v>
      </c>
      <c r="C33" s="652">
        <v>67640</v>
      </c>
      <c r="D33" s="80"/>
      <c r="E33" s="79"/>
    </row>
    <row r="34" spans="1:5" ht="15">
      <c r="A34" s="382">
        <v>13.2</v>
      </c>
      <c r="B34" s="393" t="s">
        <v>586</v>
      </c>
      <c r="C34" s="652">
        <v>0</v>
      </c>
      <c r="D34" s="82"/>
      <c r="E34" s="79"/>
    </row>
    <row r="35" spans="1:5" ht="15">
      <c r="A35" s="382">
        <v>14</v>
      </c>
      <c r="B35" s="394" t="s">
        <v>587</v>
      </c>
      <c r="C35" s="655">
        <v>223343508.95819995</v>
      </c>
      <c r="D35" s="82"/>
      <c r="E35" s="79"/>
    </row>
    <row r="36" spans="1:5" ht="15">
      <c r="A36" s="382"/>
      <c r="B36" s="395" t="s">
        <v>588</v>
      </c>
      <c r="C36" s="652">
        <v>0</v>
      </c>
      <c r="D36" s="84"/>
      <c r="E36" s="79"/>
    </row>
    <row r="37" spans="1:5" ht="15">
      <c r="A37" s="382">
        <v>15</v>
      </c>
      <c r="B37" s="396" t="s">
        <v>589</v>
      </c>
      <c r="C37" s="652">
        <v>0</v>
      </c>
      <c r="D37" s="446"/>
      <c r="E37" s="83"/>
    </row>
    <row r="38" spans="1:5" ht="15">
      <c r="A38" s="397">
        <v>15.1</v>
      </c>
      <c r="B38" s="398" t="s">
        <v>565</v>
      </c>
      <c r="C38" s="652">
        <v>0</v>
      </c>
      <c r="D38" s="80"/>
      <c r="E38" s="79"/>
    </row>
    <row r="39" spans="1:5" ht="15">
      <c r="A39" s="397">
        <v>16</v>
      </c>
      <c r="B39" s="385" t="s">
        <v>590</v>
      </c>
      <c r="C39" s="652">
        <v>0</v>
      </c>
      <c r="D39" s="80"/>
      <c r="E39" s="79"/>
    </row>
    <row r="40" spans="1:5" ht="15">
      <c r="A40" s="397">
        <v>17</v>
      </c>
      <c r="B40" s="385" t="s">
        <v>591</v>
      </c>
      <c r="C40" s="654">
        <v>140858855.15549999</v>
      </c>
      <c r="D40" s="80"/>
      <c r="E40" s="79"/>
    </row>
    <row r="41" spans="1:5" ht="15">
      <c r="A41" s="397">
        <v>17.100000000000001</v>
      </c>
      <c r="B41" s="399" t="s">
        <v>592</v>
      </c>
      <c r="C41" s="652">
        <v>140165179.26789999</v>
      </c>
      <c r="D41" s="80"/>
      <c r="E41" s="79"/>
    </row>
    <row r="42" spans="1:5" ht="15">
      <c r="A42" s="397">
        <v>17.2</v>
      </c>
      <c r="B42" s="400" t="s">
        <v>593</v>
      </c>
      <c r="C42" s="652">
        <v>10288.581300000002</v>
      </c>
      <c r="D42" s="80"/>
      <c r="E42" s="79"/>
    </row>
    <row r="43" spans="1:5" ht="15">
      <c r="A43" s="397">
        <v>17.3</v>
      </c>
      <c r="B43" s="436" t="s">
        <v>594</v>
      </c>
      <c r="C43" s="652">
        <v>0</v>
      </c>
      <c r="D43" s="82"/>
      <c r="E43" s="79"/>
    </row>
    <row r="44" spans="1:5" ht="15">
      <c r="A44" s="397">
        <v>17.399999999999999</v>
      </c>
      <c r="B44" s="437" t="s">
        <v>595</v>
      </c>
      <c r="C44" s="652">
        <v>683387.30630000005</v>
      </c>
      <c r="D44" s="438"/>
      <c r="E44" s="79"/>
    </row>
    <row r="45" spans="1:5" ht="15">
      <c r="A45" s="397">
        <v>18</v>
      </c>
      <c r="B45" s="439" t="s">
        <v>596</v>
      </c>
      <c r="C45" s="652">
        <v>182728.89</v>
      </c>
      <c r="D45" s="445"/>
      <c r="E45" s="83"/>
    </row>
    <row r="46" spans="1:5" ht="15.75">
      <c r="A46" s="397">
        <v>19</v>
      </c>
      <c r="B46" s="439" t="s">
        <v>597</v>
      </c>
      <c r="C46" s="656">
        <v>547855</v>
      </c>
      <c r="D46" s="440"/>
    </row>
    <row r="47" spans="1:5" ht="15">
      <c r="A47" s="397">
        <v>19.100000000000001</v>
      </c>
      <c r="B47" s="441" t="s">
        <v>598</v>
      </c>
      <c r="C47" s="652">
        <v>477109</v>
      </c>
      <c r="D47" s="440"/>
    </row>
    <row r="48" spans="1:5" ht="15">
      <c r="A48" s="397">
        <v>19.2</v>
      </c>
      <c r="B48" s="441" t="s">
        <v>599</v>
      </c>
      <c r="C48" s="652">
        <v>70746</v>
      </c>
      <c r="D48" s="440"/>
    </row>
    <row r="49" spans="1:4" ht="15">
      <c r="A49" s="397">
        <v>20</v>
      </c>
      <c r="B49" s="404" t="s">
        <v>600</v>
      </c>
      <c r="C49" s="652">
        <v>0</v>
      </c>
      <c r="D49" s="440"/>
    </row>
    <row r="50" spans="1:4" ht="15">
      <c r="A50" s="397">
        <v>21</v>
      </c>
      <c r="B50" s="442" t="s">
        <v>601</v>
      </c>
      <c r="C50" s="652">
        <v>5801021.0022999998</v>
      </c>
      <c r="D50" s="440"/>
    </row>
    <row r="51" spans="1:4" ht="15">
      <c r="A51" s="397">
        <v>21.1</v>
      </c>
      <c r="B51" s="400" t="s">
        <v>602</v>
      </c>
      <c r="C51" s="652">
        <v>0</v>
      </c>
      <c r="D51" s="440"/>
    </row>
    <row r="52" spans="1:4" ht="15.75">
      <c r="A52" s="397">
        <v>22</v>
      </c>
      <c r="B52" s="405" t="s">
        <v>603</v>
      </c>
      <c r="C52" s="656">
        <v>147390460.04779997</v>
      </c>
      <c r="D52" s="440"/>
    </row>
    <row r="53" spans="1:4" ht="15">
      <c r="A53" s="397"/>
      <c r="B53" s="406" t="s">
        <v>604</v>
      </c>
      <c r="C53" s="652">
        <v>0</v>
      </c>
      <c r="D53" s="440"/>
    </row>
    <row r="54" spans="1:4" ht="15.75">
      <c r="A54" s="397">
        <v>23</v>
      </c>
      <c r="B54" s="404" t="s">
        <v>605</v>
      </c>
      <c r="C54" s="652">
        <v>50000000</v>
      </c>
      <c r="D54" s="564" t="s">
        <v>730</v>
      </c>
    </row>
    <row r="55" spans="1:4" ht="15">
      <c r="A55" s="397">
        <v>24</v>
      </c>
      <c r="B55" s="404" t="s">
        <v>606</v>
      </c>
      <c r="C55" s="652">
        <v>0</v>
      </c>
      <c r="D55" s="440"/>
    </row>
    <row r="56" spans="1:4" ht="15">
      <c r="A56" s="397">
        <v>25</v>
      </c>
      <c r="B56" s="439" t="s">
        <v>607</v>
      </c>
      <c r="C56" s="652">
        <v>0</v>
      </c>
      <c r="D56" s="440"/>
    </row>
    <row r="57" spans="1:4" ht="15">
      <c r="A57" s="397">
        <v>26</v>
      </c>
      <c r="B57" s="439" t="s">
        <v>608</v>
      </c>
      <c r="C57" s="652">
        <v>0</v>
      </c>
      <c r="D57" s="440"/>
    </row>
    <row r="58" spans="1:4" ht="15">
      <c r="A58" s="397">
        <v>27</v>
      </c>
      <c r="B58" s="439" t="s">
        <v>609</v>
      </c>
      <c r="C58" s="657">
        <v>0</v>
      </c>
      <c r="D58" s="440"/>
    </row>
    <row r="59" spans="1:4" ht="15">
      <c r="A59" s="397">
        <v>27.1</v>
      </c>
      <c r="B59" s="437" t="s">
        <v>610</v>
      </c>
      <c r="C59" s="652">
        <v>0</v>
      </c>
      <c r="D59" s="440"/>
    </row>
    <row r="60" spans="1:4" ht="15">
      <c r="A60" s="397">
        <v>27.2</v>
      </c>
      <c r="B60" s="437" t="s">
        <v>611</v>
      </c>
      <c r="C60" s="652">
        <v>0</v>
      </c>
      <c r="D60" s="440"/>
    </row>
    <row r="61" spans="1:4" ht="15">
      <c r="A61" s="397">
        <v>28</v>
      </c>
      <c r="B61" s="407" t="s">
        <v>612</v>
      </c>
      <c r="C61" s="652">
        <v>0</v>
      </c>
      <c r="D61" s="440"/>
    </row>
    <row r="62" spans="1:4" ht="15">
      <c r="A62" s="397">
        <v>29</v>
      </c>
      <c r="B62" s="439" t="s">
        <v>613</v>
      </c>
      <c r="C62" s="657">
        <v>0</v>
      </c>
      <c r="D62" s="440"/>
    </row>
    <row r="63" spans="1:4" ht="15">
      <c r="A63" s="397">
        <v>29.1</v>
      </c>
      <c r="B63" s="443" t="s">
        <v>614</v>
      </c>
      <c r="C63" s="652">
        <v>0</v>
      </c>
      <c r="D63" s="440"/>
    </row>
    <row r="64" spans="1:4" ht="21">
      <c r="A64" s="397">
        <v>29.2</v>
      </c>
      <c r="B64" s="451" t="s">
        <v>615</v>
      </c>
      <c r="C64" s="652">
        <v>0</v>
      </c>
      <c r="D64" s="440"/>
    </row>
    <row r="65" spans="1:4" ht="21">
      <c r="A65" s="397">
        <v>29.3</v>
      </c>
      <c r="B65" s="451" t="s">
        <v>616</v>
      </c>
      <c r="C65" s="652">
        <v>0</v>
      </c>
      <c r="D65" s="440"/>
    </row>
    <row r="66" spans="1:4" ht="15.75">
      <c r="A66" s="397">
        <v>30</v>
      </c>
      <c r="B66" s="409" t="s">
        <v>617</v>
      </c>
      <c r="C66" s="652">
        <v>25953048.910399973</v>
      </c>
      <c r="D66" s="564" t="s">
        <v>731</v>
      </c>
    </row>
    <row r="67" spans="1:4" ht="15">
      <c r="A67" s="397">
        <v>31</v>
      </c>
      <c r="B67" s="444" t="s">
        <v>618</v>
      </c>
      <c r="C67" s="657">
        <v>75953048.910399973</v>
      </c>
      <c r="D67" s="440"/>
    </row>
    <row r="68" spans="1:4" ht="15.75" thickBot="1">
      <c r="A68" s="397">
        <v>32</v>
      </c>
      <c r="B68" s="409" t="s">
        <v>619</v>
      </c>
      <c r="C68" s="658">
        <v>223343508.95819995</v>
      </c>
      <c r="D68" s="440"/>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F14" sqref="F14:F15"/>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649">
        <f>'1. key ratios '!B2</f>
        <v>45199</v>
      </c>
    </row>
    <row r="4" spans="1:19" ht="26.25" thickBot="1">
      <c r="A4" s="4" t="s">
        <v>147</v>
      </c>
      <c r="B4" s="206" t="s">
        <v>252</v>
      </c>
    </row>
    <row r="5" spans="1:19" s="195" customFormat="1">
      <c r="A5" s="190"/>
      <c r="B5" s="191"/>
      <c r="C5" s="192" t="s">
        <v>0</v>
      </c>
      <c r="D5" s="192" t="s">
        <v>1</v>
      </c>
      <c r="E5" s="192" t="s">
        <v>2</v>
      </c>
      <c r="F5" s="192" t="s">
        <v>3</v>
      </c>
      <c r="G5" s="192" t="s">
        <v>4</v>
      </c>
      <c r="H5" s="192" t="s">
        <v>5</v>
      </c>
      <c r="I5" s="192" t="s">
        <v>8</v>
      </c>
      <c r="J5" s="192" t="s">
        <v>9</v>
      </c>
      <c r="K5" s="192" t="s">
        <v>10</v>
      </c>
      <c r="L5" s="192" t="s">
        <v>11</v>
      </c>
      <c r="M5" s="192" t="s">
        <v>12</v>
      </c>
      <c r="N5" s="192" t="s">
        <v>13</v>
      </c>
      <c r="O5" s="192" t="s">
        <v>236</v>
      </c>
      <c r="P5" s="192" t="s">
        <v>237</v>
      </c>
      <c r="Q5" s="192" t="s">
        <v>238</v>
      </c>
      <c r="R5" s="193" t="s">
        <v>239</v>
      </c>
      <c r="S5" s="194" t="s">
        <v>240</v>
      </c>
    </row>
    <row r="6" spans="1:19" s="195" customFormat="1" ht="99" customHeight="1">
      <c r="A6" s="196"/>
      <c r="B6" s="750" t="s">
        <v>241</v>
      </c>
      <c r="C6" s="746">
        <v>0</v>
      </c>
      <c r="D6" s="747"/>
      <c r="E6" s="746">
        <v>0.2</v>
      </c>
      <c r="F6" s="747"/>
      <c r="G6" s="746">
        <v>0.35</v>
      </c>
      <c r="H6" s="747"/>
      <c r="I6" s="746">
        <v>0.5</v>
      </c>
      <c r="J6" s="747"/>
      <c r="K6" s="746">
        <v>0.75</v>
      </c>
      <c r="L6" s="747"/>
      <c r="M6" s="746">
        <v>1</v>
      </c>
      <c r="N6" s="747"/>
      <c r="O6" s="746">
        <v>1.5</v>
      </c>
      <c r="P6" s="747"/>
      <c r="Q6" s="746">
        <v>2.5</v>
      </c>
      <c r="R6" s="747"/>
      <c r="S6" s="748" t="s">
        <v>146</v>
      </c>
    </row>
    <row r="7" spans="1:19" s="195" customFormat="1" ht="30.75" customHeight="1">
      <c r="A7" s="196"/>
      <c r="B7" s="751"/>
      <c r="C7" s="187" t="s">
        <v>149</v>
      </c>
      <c r="D7" s="187" t="s">
        <v>148</v>
      </c>
      <c r="E7" s="187" t="s">
        <v>149</v>
      </c>
      <c r="F7" s="187" t="s">
        <v>148</v>
      </c>
      <c r="G7" s="187" t="s">
        <v>149</v>
      </c>
      <c r="H7" s="187" t="s">
        <v>148</v>
      </c>
      <c r="I7" s="187" t="s">
        <v>149</v>
      </c>
      <c r="J7" s="187" t="s">
        <v>148</v>
      </c>
      <c r="K7" s="187" t="s">
        <v>149</v>
      </c>
      <c r="L7" s="187" t="s">
        <v>148</v>
      </c>
      <c r="M7" s="187" t="s">
        <v>149</v>
      </c>
      <c r="N7" s="187" t="s">
        <v>148</v>
      </c>
      <c r="O7" s="187" t="s">
        <v>149</v>
      </c>
      <c r="P7" s="187" t="s">
        <v>148</v>
      </c>
      <c r="Q7" s="187" t="s">
        <v>149</v>
      </c>
      <c r="R7" s="187" t="s">
        <v>148</v>
      </c>
      <c r="S7" s="749"/>
    </row>
    <row r="8" spans="1:19" s="87" customFormat="1">
      <c r="A8" s="85">
        <v>1</v>
      </c>
      <c r="B8" s="1" t="s">
        <v>52</v>
      </c>
      <c r="C8" s="659">
        <v>9069666.6099999994</v>
      </c>
      <c r="D8" s="659"/>
      <c r="E8" s="659">
        <v>24010849.32</v>
      </c>
      <c r="F8" s="660"/>
      <c r="G8" s="659">
        <v>0</v>
      </c>
      <c r="H8" s="659"/>
      <c r="I8" s="659">
        <v>0</v>
      </c>
      <c r="J8" s="659"/>
      <c r="K8" s="659">
        <v>0</v>
      </c>
      <c r="L8" s="659"/>
      <c r="M8" s="659">
        <v>27055010.708000001</v>
      </c>
      <c r="N8" s="659"/>
      <c r="O8" s="659">
        <v>0</v>
      </c>
      <c r="P8" s="659"/>
      <c r="Q8" s="659">
        <v>0</v>
      </c>
      <c r="R8" s="660"/>
      <c r="S8" s="207">
        <v>31857180.572000001</v>
      </c>
    </row>
    <row r="9" spans="1:19" s="87" customFormat="1">
      <c r="A9" s="85">
        <v>2</v>
      </c>
      <c r="B9" s="1" t="s">
        <v>53</v>
      </c>
      <c r="C9" s="659">
        <v>0</v>
      </c>
      <c r="D9" s="659"/>
      <c r="E9" s="659">
        <v>0</v>
      </c>
      <c r="F9" s="659"/>
      <c r="G9" s="659">
        <v>0</v>
      </c>
      <c r="H9" s="659"/>
      <c r="I9" s="659">
        <v>0</v>
      </c>
      <c r="J9" s="659"/>
      <c r="K9" s="659">
        <v>0</v>
      </c>
      <c r="L9" s="659"/>
      <c r="M9" s="659">
        <v>0</v>
      </c>
      <c r="N9" s="659"/>
      <c r="O9" s="659">
        <v>0</v>
      </c>
      <c r="P9" s="659"/>
      <c r="Q9" s="659">
        <v>0</v>
      </c>
      <c r="R9" s="660"/>
      <c r="S9" s="207">
        <v>0</v>
      </c>
    </row>
    <row r="10" spans="1:19" s="87" customFormat="1">
      <c r="A10" s="85">
        <v>3</v>
      </c>
      <c r="B10" s="1" t="s">
        <v>165</v>
      </c>
      <c r="C10" s="659">
        <v>0</v>
      </c>
      <c r="D10" s="659"/>
      <c r="E10" s="659">
        <v>0</v>
      </c>
      <c r="F10" s="659"/>
      <c r="G10" s="659">
        <v>0</v>
      </c>
      <c r="H10" s="659"/>
      <c r="I10" s="659">
        <v>0</v>
      </c>
      <c r="J10" s="659"/>
      <c r="K10" s="659">
        <v>0</v>
      </c>
      <c r="L10" s="659"/>
      <c r="M10" s="659">
        <v>0</v>
      </c>
      <c r="N10" s="659"/>
      <c r="O10" s="659">
        <v>0</v>
      </c>
      <c r="P10" s="659"/>
      <c r="Q10" s="659">
        <v>0</v>
      </c>
      <c r="R10" s="660"/>
      <c r="S10" s="207">
        <v>0</v>
      </c>
    </row>
    <row r="11" spans="1:19" s="87" customFormat="1">
      <c r="A11" s="85">
        <v>4</v>
      </c>
      <c r="B11" s="1" t="s">
        <v>54</v>
      </c>
      <c r="C11" s="659">
        <v>0</v>
      </c>
      <c r="D11" s="659"/>
      <c r="E11" s="659">
        <v>0</v>
      </c>
      <c r="F11" s="659"/>
      <c r="G11" s="659">
        <v>0</v>
      </c>
      <c r="H11" s="659"/>
      <c r="I11" s="659">
        <v>0</v>
      </c>
      <c r="J11" s="659"/>
      <c r="K11" s="659">
        <v>0</v>
      </c>
      <c r="L11" s="659"/>
      <c r="M11" s="659">
        <v>0</v>
      </c>
      <c r="N11" s="659"/>
      <c r="O11" s="659">
        <v>0</v>
      </c>
      <c r="P11" s="659"/>
      <c r="Q11" s="659">
        <v>0</v>
      </c>
      <c r="R11" s="660"/>
      <c r="S11" s="207">
        <v>0</v>
      </c>
    </row>
    <row r="12" spans="1:19" s="87" customFormat="1">
      <c r="A12" s="85">
        <v>5</v>
      </c>
      <c r="B12" s="1" t="s">
        <v>55</v>
      </c>
      <c r="C12" s="659">
        <v>0</v>
      </c>
      <c r="D12" s="659"/>
      <c r="E12" s="659">
        <v>0</v>
      </c>
      <c r="F12" s="659"/>
      <c r="G12" s="659">
        <v>0</v>
      </c>
      <c r="H12" s="659"/>
      <c r="I12" s="659">
        <v>0</v>
      </c>
      <c r="J12" s="659"/>
      <c r="K12" s="659">
        <v>0</v>
      </c>
      <c r="L12" s="659"/>
      <c r="M12" s="659">
        <v>0</v>
      </c>
      <c r="N12" s="659"/>
      <c r="O12" s="659">
        <v>0</v>
      </c>
      <c r="P12" s="659"/>
      <c r="Q12" s="659">
        <v>0</v>
      </c>
      <c r="R12" s="660"/>
      <c r="S12" s="207">
        <v>0</v>
      </c>
    </row>
    <row r="13" spans="1:19" s="87" customFormat="1">
      <c r="A13" s="85">
        <v>6</v>
      </c>
      <c r="B13" s="1" t="s">
        <v>56</v>
      </c>
      <c r="C13" s="659">
        <v>0</v>
      </c>
      <c r="D13" s="659"/>
      <c r="E13" s="659">
        <v>27903.84</v>
      </c>
      <c r="F13" s="659"/>
      <c r="G13" s="659">
        <v>0</v>
      </c>
      <c r="H13" s="659"/>
      <c r="I13" s="659">
        <v>17633418.532200001</v>
      </c>
      <c r="J13" s="659"/>
      <c r="K13" s="659">
        <v>0</v>
      </c>
      <c r="L13" s="659"/>
      <c r="M13" s="659">
        <v>0</v>
      </c>
      <c r="N13" s="659"/>
      <c r="O13" s="659">
        <v>0</v>
      </c>
      <c r="P13" s="659"/>
      <c r="Q13" s="659">
        <v>0</v>
      </c>
      <c r="R13" s="660"/>
      <c r="S13" s="207">
        <v>8822290.0340999998</v>
      </c>
    </row>
    <row r="14" spans="1:19" s="87" customFormat="1">
      <c r="A14" s="85">
        <v>7</v>
      </c>
      <c r="B14" s="1" t="s">
        <v>57</v>
      </c>
      <c r="C14" s="659">
        <v>0</v>
      </c>
      <c r="D14" s="659"/>
      <c r="E14" s="659">
        <v>0</v>
      </c>
      <c r="F14" s="659">
        <v>371393.52231999999</v>
      </c>
      <c r="G14" s="659">
        <v>0</v>
      </c>
      <c r="H14" s="659"/>
      <c r="I14" s="659">
        <v>0</v>
      </c>
      <c r="J14" s="659">
        <v>23026703.955300003</v>
      </c>
      <c r="K14" s="659">
        <v>0</v>
      </c>
      <c r="L14" s="659"/>
      <c r="M14" s="659">
        <v>72153158.734799996</v>
      </c>
      <c r="N14" s="659"/>
      <c r="O14" s="659">
        <v>0</v>
      </c>
      <c r="P14" s="659"/>
      <c r="Q14" s="659">
        <v>0</v>
      </c>
      <c r="R14" s="660"/>
      <c r="S14" s="207">
        <v>86943786.499269992</v>
      </c>
    </row>
    <row r="15" spans="1:19" s="87" customFormat="1">
      <c r="A15" s="85">
        <v>8</v>
      </c>
      <c r="B15" s="1" t="s">
        <v>58</v>
      </c>
      <c r="C15" s="659">
        <v>0</v>
      </c>
      <c r="D15" s="659"/>
      <c r="E15" s="659">
        <v>0</v>
      </c>
      <c r="F15" s="659">
        <v>271080.16551999998</v>
      </c>
      <c r="G15" s="659">
        <v>0</v>
      </c>
      <c r="H15" s="659"/>
      <c r="I15" s="659">
        <v>0</v>
      </c>
      <c r="J15" s="659">
        <v>4608802.9817499993</v>
      </c>
      <c r="K15" s="659">
        <v>0</v>
      </c>
      <c r="L15" s="659"/>
      <c r="M15" s="659">
        <v>53396276.338100001</v>
      </c>
      <c r="N15" s="659"/>
      <c r="O15" s="659">
        <v>0</v>
      </c>
      <c r="P15" s="659"/>
      <c r="Q15" s="659">
        <v>0</v>
      </c>
      <c r="R15" s="660"/>
      <c r="S15" s="207">
        <v>59881773.377319999</v>
      </c>
    </row>
    <row r="16" spans="1:19" s="87" customFormat="1">
      <c r="A16" s="85">
        <v>9</v>
      </c>
      <c r="B16" s="1" t="s">
        <v>59</v>
      </c>
      <c r="C16" s="659">
        <v>0</v>
      </c>
      <c r="D16" s="659"/>
      <c r="E16" s="659">
        <v>0</v>
      </c>
      <c r="F16" s="659"/>
      <c r="G16" s="659">
        <v>0</v>
      </c>
      <c r="H16" s="659"/>
      <c r="I16" s="659">
        <v>0</v>
      </c>
      <c r="J16" s="659"/>
      <c r="K16" s="659">
        <v>0</v>
      </c>
      <c r="L16" s="659"/>
      <c r="M16" s="659">
        <v>0</v>
      </c>
      <c r="N16" s="659"/>
      <c r="O16" s="659">
        <v>0</v>
      </c>
      <c r="P16" s="659"/>
      <c r="Q16" s="659">
        <v>0</v>
      </c>
      <c r="R16" s="660"/>
      <c r="S16" s="207">
        <v>0</v>
      </c>
    </row>
    <row r="17" spans="1:19" s="87" customFormat="1">
      <c r="A17" s="85">
        <v>10</v>
      </c>
      <c r="B17" s="1" t="s">
        <v>60</v>
      </c>
      <c r="C17" s="659">
        <v>0</v>
      </c>
      <c r="D17" s="659"/>
      <c r="E17" s="659">
        <v>0</v>
      </c>
      <c r="F17" s="659"/>
      <c r="G17" s="659">
        <v>0</v>
      </c>
      <c r="H17" s="659"/>
      <c r="I17" s="659">
        <v>0</v>
      </c>
      <c r="J17" s="659"/>
      <c r="K17" s="659">
        <v>0</v>
      </c>
      <c r="L17" s="659"/>
      <c r="M17" s="659">
        <v>0</v>
      </c>
      <c r="N17" s="659"/>
      <c r="O17" s="659">
        <v>0</v>
      </c>
      <c r="P17" s="659"/>
      <c r="Q17" s="659">
        <v>0</v>
      </c>
      <c r="R17" s="660"/>
      <c r="S17" s="207">
        <v>0</v>
      </c>
    </row>
    <row r="18" spans="1:19" s="87" customFormat="1">
      <c r="A18" s="85">
        <v>11</v>
      </c>
      <c r="B18" s="1" t="s">
        <v>61</v>
      </c>
      <c r="C18" s="659">
        <v>0</v>
      </c>
      <c r="D18" s="659"/>
      <c r="E18" s="659">
        <v>0</v>
      </c>
      <c r="F18" s="659"/>
      <c r="G18" s="659">
        <v>0</v>
      </c>
      <c r="H18" s="659"/>
      <c r="I18" s="659">
        <v>0</v>
      </c>
      <c r="J18" s="659"/>
      <c r="K18" s="659">
        <v>0</v>
      </c>
      <c r="L18" s="659"/>
      <c r="M18" s="659">
        <v>0</v>
      </c>
      <c r="N18" s="659"/>
      <c r="O18" s="659">
        <v>0</v>
      </c>
      <c r="P18" s="659"/>
      <c r="Q18" s="659">
        <v>0</v>
      </c>
      <c r="R18" s="660"/>
      <c r="S18" s="207">
        <v>0</v>
      </c>
    </row>
    <row r="19" spans="1:19" s="87" customFormat="1">
      <c r="A19" s="85">
        <v>12</v>
      </c>
      <c r="B19" s="1" t="s">
        <v>62</v>
      </c>
      <c r="C19" s="659">
        <v>0</v>
      </c>
      <c r="D19" s="659"/>
      <c r="E19" s="659">
        <v>0</v>
      </c>
      <c r="F19" s="659"/>
      <c r="G19" s="659">
        <v>0</v>
      </c>
      <c r="H19" s="659"/>
      <c r="I19" s="659">
        <v>0</v>
      </c>
      <c r="J19" s="659"/>
      <c r="K19" s="659">
        <v>0</v>
      </c>
      <c r="L19" s="659"/>
      <c r="M19" s="659">
        <v>0</v>
      </c>
      <c r="N19" s="659"/>
      <c r="O19" s="659">
        <v>0</v>
      </c>
      <c r="P19" s="659"/>
      <c r="Q19" s="659">
        <v>0</v>
      </c>
      <c r="R19" s="660"/>
      <c r="S19" s="207">
        <v>0</v>
      </c>
    </row>
    <row r="20" spans="1:19" s="87" customFormat="1">
      <c r="A20" s="85">
        <v>13</v>
      </c>
      <c r="B20" s="1" t="s">
        <v>145</v>
      </c>
      <c r="C20" s="659">
        <v>0</v>
      </c>
      <c r="D20" s="659"/>
      <c r="E20" s="659">
        <v>0</v>
      </c>
      <c r="F20" s="659"/>
      <c r="G20" s="659">
        <v>0</v>
      </c>
      <c r="H20" s="659"/>
      <c r="I20" s="659">
        <v>0</v>
      </c>
      <c r="J20" s="659"/>
      <c r="K20" s="659">
        <v>0</v>
      </c>
      <c r="L20" s="659"/>
      <c r="M20" s="659">
        <v>0</v>
      </c>
      <c r="N20" s="659"/>
      <c r="O20" s="659">
        <v>0</v>
      </c>
      <c r="P20" s="659"/>
      <c r="Q20" s="659">
        <v>0</v>
      </c>
      <c r="R20" s="660"/>
      <c r="S20" s="207">
        <v>0</v>
      </c>
    </row>
    <row r="21" spans="1:19" s="87" customFormat="1">
      <c r="A21" s="85">
        <v>14</v>
      </c>
      <c r="B21" s="1" t="s">
        <v>64</v>
      </c>
      <c r="C21" s="659">
        <v>10214772.818500001</v>
      </c>
      <c r="D21" s="659"/>
      <c r="E21" s="659">
        <v>358878.67</v>
      </c>
      <c r="F21" s="659"/>
      <c r="G21" s="659">
        <v>0</v>
      </c>
      <c r="H21" s="659"/>
      <c r="I21" s="659">
        <v>0</v>
      </c>
      <c r="J21" s="659"/>
      <c r="K21" s="659">
        <v>0</v>
      </c>
      <c r="L21" s="659"/>
      <c r="M21" s="659">
        <v>8533998.6065999996</v>
      </c>
      <c r="N21" s="659"/>
      <c r="O21" s="659">
        <v>0</v>
      </c>
      <c r="P21" s="659"/>
      <c r="Q21" s="659">
        <v>0</v>
      </c>
      <c r="R21" s="660"/>
      <c r="S21" s="207">
        <v>8605774.3405999988</v>
      </c>
    </row>
    <row r="22" spans="1:19" ht="13.5" thickBot="1">
      <c r="A22" s="88"/>
      <c r="B22" s="89" t="s">
        <v>65</v>
      </c>
      <c r="C22" s="90">
        <f>SUM(C8:C21)</f>
        <v>19284439.4285</v>
      </c>
      <c r="D22" s="90">
        <f t="shared" ref="D22:J22" si="0">SUM(D8:D21)</f>
        <v>0</v>
      </c>
      <c r="E22" s="90">
        <f t="shared" si="0"/>
        <v>24397631.830000002</v>
      </c>
      <c r="F22" s="90">
        <f t="shared" si="0"/>
        <v>642473.68784000003</v>
      </c>
      <c r="G22" s="90">
        <f t="shared" si="0"/>
        <v>0</v>
      </c>
      <c r="H22" s="90">
        <f t="shared" si="0"/>
        <v>0</v>
      </c>
      <c r="I22" s="90">
        <f t="shared" si="0"/>
        <v>17633418.532200001</v>
      </c>
      <c r="J22" s="90">
        <f t="shared" si="0"/>
        <v>27635506.937050004</v>
      </c>
      <c r="K22" s="90">
        <f t="shared" ref="K22:S22" si="1">SUM(K8:K21)</f>
        <v>0</v>
      </c>
      <c r="L22" s="90">
        <f t="shared" si="1"/>
        <v>0</v>
      </c>
      <c r="M22" s="90">
        <f t="shared" si="1"/>
        <v>161138444.38749999</v>
      </c>
      <c r="N22" s="90">
        <f t="shared" si="1"/>
        <v>0</v>
      </c>
      <c r="O22" s="90">
        <f t="shared" si="1"/>
        <v>0</v>
      </c>
      <c r="P22" s="90">
        <f t="shared" si="1"/>
        <v>0</v>
      </c>
      <c r="Q22" s="90">
        <f t="shared" si="1"/>
        <v>0</v>
      </c>
      <c r="R22" s="90">
        <f t="shared" si="1"/>
        <v>0</v>
      </c>
      <c r="S22" s="208">
        <f t="shared" si="1"/>
        <v>196110804.82328999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649">
        <f>'1. key ratios '!B2</f>
        <v>45199</v>
      </c>
    </row>
    <row r="4" spans="1:22" ht="13.5" thickBot="1">
      <c r="A4" s="4" t="s">
        <v>244</v>
      </c>
      <c r="B4" s="91" t="s">
        <v>51</v>
      </c>
      <c r="V4" s="18" t="s">
        <v>36</v>
      </c>
    </row>
    <row r="5" spans="1:22" ht="12.75" customHeight="1">
      <c r="A5" s="92"/>
      <c r="B5" s="93"/>
      <c r="C5" s="752" t="s">
        <v>170</v>
      </c>
      <c r="D5" s="753"/>
      <c r="E5" s="753"/>
      <c r="F5" s="753"/>
      <c r="G5" s="753"/>
      <c r="H5" s="753"/>
      <c r="I5" s="753"/>
      <c r="J5" s="753"/>
      <c r="K5" s="753"/>
      <c r="L5" s="754"/>
      <c r="M5" s="755" t="s">
        <v>171</v>
      </c>
      <c r="N5" s="756"/>
      <c r="O5" s="756"/>
      <c r="P5" s="756"/>
      <c r="Q5" s="756"/>
      <c r="R5" s="756"/>
      <c r="S5" s="757"/>
      <c r="T5" s="760" t="s">
        <v>242</v>
      </c>
      <c r="U5" s="760" t="s">
        <v>243</v>
      </c>
      <c r="V5" s="758" t="s">
        <v>77</v>
      </c>
    </row>
    <row r="6" spans="1:22" s="52" customFormat="1" ht="102">
      <c r="A6" s="49"/>
      <c r="B6" s="94"/>
      <c r="C6" s="95" t="s">
        <v>66</v>
      </c>
      <c r="D6" s="169" t="s">
        <v>67</v>
      </c>
      <c r="E6" s="122" t="s">
        <v>173</v>
      </c>
      <c r="F6" s="122" t="s">
        <v>174</v>
      </c>
      <c r="G6" s="169" t="s">
        <v>177</v>
      </c>
      <c r="H6" s="169" t="s">
        <v>172</v>
      </c>
      <c r="I6" s="169" t="s">
        <v>68</v>
      </c>
      <c r="J6" s="169" t="s">
        <v>69</v>
      </c>
      <c r="K6" s="96" t="s">
        <v>70</v>
      </c>
      <c r="L6" s="97" t="s">
        <v>71</v>
      </c>
      <c r="M6" s="95" t="s">
        <v>175</v>
      </c>
      <c r="N6" s="96" t="s">
        <v>72</v>
      </c>
      <c r="O6" s="96" t="s">
        <v>73</v>
      </c>
      <c r="P6" s="96" t="s">
        <v>74</v>
      </c>
      <c r="Q6" s="96" t="s">
        <v>75</v>
      </c>
      <c r="R6" s="96" t="s">
        <v>76</v>
      </c>
      <c r="S6" s="189" t="s">
        <v>176</v>
      </c>
      <c r="T6" s="761"/>
      <c r="U6" s="761"/>
      <c r="V6" s="759"/>
    </row>
    <row r="7" spans="1:22" s="87" customFormat="1">
      <c r="A7" s="98">
        <v>1</v>
      </c>
      <c r="B7" s="1" t="s">
        <v>52</v>
      </c>
      <c r="C7" s="99"/>
      <c r="D7" s="86"/>
      <c r="E7" s="86"/>
      <c r="F7" s="86"/>
      <c r="G7" s="86"/>
      <c r="H7" s="86"/>
      <c r="I7" s="86"/>
      <c r="J7" s="86"/>
      <c r="K7" s="86"/>
      <c r="L7" s="100"/>
      <c r="M7" s="99"/>
      <c r="N7" s="86"/>
      <c r="O7" s="86"/>
      <c r="P7" s="86"/>
      <c r="Q7" s="86"/>
      <c r="R7" s="86"/>
      <c r="S7" s="100"/>
      <c r="T7" s="197"/>
      <c r="U7" s="197"/>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7"/>
      <c r="U8" s="197"/>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7"/>
      <c r="U9" s="197"/>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7"/>
      <c r="U10" s="197"/>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7"/>
      <c r="U11" s="197"/>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7"/>
      <c r="U12" s="197"/>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7"/>
      <c r="U13" s="197"/>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7"/>
      <c r="U14" s="197"/>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7"/>
      <c r="U15" s="197"/>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7"/>
      <c r="U16" s="197"/>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7"/>
      <c r="U17" s="197"/>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7"/>
      <c r="U18" s="197"/>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7"/>
      <c r="U19" s="197"/>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7"/>
      <c r="U20" s="197"/>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D13" sqref="D13:G15"/>
    </sheetView>
  </sheetViews>
  <sheetFormatPr defaultColWidth="9.140625" defaultRowHeight="12.75"/>
  <cols>
    <col min="1" max="1" width="10.5703125" style="4" bestFit="1" customWidth="1"/>
    <col min="2" max="2" width="101.85546875" style="4" customWidth="1"/>
    <col min="3" max="3" width="13.7109375" style="198" customWidth="1"/>
    <col min="4" max="4" width="14.85546875" style="198" bestFit="1" customWidth="1"/>
    <col min="5" max="5" width="17.7109375" style="198" customWidth="1"/>
    <col min="6" max="6" width="15.85546875" style="198" customWidth="1"/>
    <col min="7" max="7" width="17.42578125" style="198" customWidth="1"/>
    <col min="8" max="8" width="15.28515625" style="198" customWidth="1"/>
    <col min="9" max="16384" width="9.140625" style="17"/>
  </cols>
  <sheetData>
    <row r="1" spans="1:9">
      <c r="A1" s="2" t="s">
        <v>31</v>
      </c>
      <c r="B1" s="4" t="str">
        <f>'Info '!C2</f>
        <v>JSC Ziraat Bank Georgia</v>
      </c>
      <c r="C1" s="3"/>
    </row>
    <row r="2" spans="1:9">
      <c r="A2" s="2" t="s">
        <v>32</v>
      </c>
      <c r="B2" s="649">
        <f>'1. key ratios '!B2</f>
        <v>45199</v>
      </c>
      <c r="C2" s="336"/>
    </row>
    <row r="4" spans="1:9" ht="13.5" thickBot="1">
      <c r="A4" s="2" t="s">
        <v>151</v>
      </c>
      <c r="B4" s="91" t="s">
        <v>253</v>
      </c>
    </row>
    <row r="5" spans="1:9">
      <c r="A5" s="92"/>
      <c r="B5" s="107"/>
      <c r="C5" s="199" t="s">
        <v>0</v>
      </c>
      <c r="D5" s="199" t="s">
        <v>1</v>
      </c>
      <c r="E5" s="199" t="s">
        <v>2</v>
      </c>
      <c r="F5" s="199" t="s">
        <v>3</v>
      </c>
      <c r="G5" s="200" t="s">
        <v>4</v>
      </c>
      <c r="H5" s="201" t="s">
        <v>5</v>
      </c>
      <c r="I5" s="108"/>
    </row>
    <row r="6" spans="1:9" s="108" customFormat="1" ht="12.75" customHeight="1">
      <c r="A6" s="109"/>
      <c r="B6" s="764" t="s">
        <v>150</v>
      </c>
      <c r="C6" s="766" t="s">
        <v>246</v>
      </c>
      <c r="D6" s="768" t="s">
        <v>245</v>
      </c>
      <c r="E6" s="769"/>
      <c r="F6" s="766" t="s">
        <v>250</v>
      </c>
      <c r="G6" s="766" t="s">
        <v>251</v>
      </c>
      <c r="H6" s="762" t="s">
        <v>249</v>
      </c>
    </row>
    <row r="7" spans="1:9" ht="38.25">
      <c r="A7" s="111"/>
      <c r="B7" s="765"/>
      <c r="C7" s="767"/>
      <c r="D7" s="202" t="s">
        <v>248</v>
      </c>
      <c r="E7" s="202" t="s">
        <v>247</v>
      </c>
      <c r="F7" s="767"/>
      <c r="G7" s="767"/>
      <c r="H7" s="763"/>
      <c r="I7" s="108"/>
    </row>
    <row r="8" spans="1:9">
      <c r="A8" s="109">
        <v>1</v>
      </c>
      <c r="B8" s="1" t="s">
        <v>52</v>
      </c>
      <c r="C8" s="659">
        <v>60135526.637999997</v>
      </c>
      <c r="D8" s="659">
        <v>0</v>
      </c>
      <c r="E8" s="659">
        <v>0</v>
      </c>
      <c r="F8" s="659">
        <v>31857180.572000001</v>
      </c>
      <c r="G8" s="660">
        <v>31857180.572000001</v>
      </c>
      <c r="H8" s="204">
        <f>G8/(C8+E8)</f>
        <v>0.5297564077848993</v>
      </c>
    </row>
    <row r="9" spans="1:9" ht="15" customHeight="1">
      <c r="A9" s="109">
        <v>2</v>
      </c>
      <c r="B9" s="1" t="s">
        <v>53</v>
      </c>
      <c r="C9" s="659">
        <v>0</v>
      </c>
      <c r="D9" s="659">
        <v>0</v>
      </c>
      <c r="E9" s="659">
        <v>0</v>
      </c>
      <c r="F9" s="659">
        <v>0</v>
      </c>
      <c r="G9" s="660">
        <v>0</v>
      </c>
      <c r="H9" s="204" t="e">
        <f t="shared" ref="H9:H21" si="0">G9/(C9+E9)</f>
        <v>#DIV/0!</v>
      </c>
    </row>
    <row r="10" spans="1:9">
      <c r="A10" s="109">
        <v>3</v>
      </c>
      <c r="B10" s="1" t="s">
        <v>166</v>
      </c>
      <c r="C10" s="659">
        <v>0</v>
      </c>
      <c r="D10" s="659">
        <v>0</v>
      </c>
      <c r="E10" s="659">
        <v>0</v>
      </c>
      <c r="F10" s="659">
        <v>0</v>
      </c>
      <c r="G10" s="660">
        <v>0</v>
      </c>
      <c r="H10" s="204" t="e">
        <f t="shared" si="0"/>
        <v>#DIV/0!</v>
      </c>
    </row>
    <row r="11" spans="1:9">
      <c r="A11" s="109">
        <v>4</v>
      </c>
      <c r="B11" s="1" t="s">
        <v>54</v>
      </c>
      <c r="C11" s="659">
        <v>0</v>
      </c>
      <c r="D11" s="659">
        <v>0</v>
      </c>
      <c r="E11" s="659">
        <v>0</v>
      </c>
      <c r="F11" s="659">
        <v>0</v>
      </c>
      <c r="G11" s="660">
        <v>0</v>
      </c>
      <c r="H11" s="204" t="e">
        <f t="shared" si="0"/>
        <v>#DIV/0!</v>
      </c>
    </row>
    <row r="12" spans="1:9">
      <c r="A12" s="109">
        <v>5</v>
      </c>
      <c r="B12" s="1" t="s">
        <v>55</v>
      </c>
      <c r="C12" s="659">
        <v>0</v>
      </c>
      <c r="D12" s="659">
        <v>0</v>
      </c>
      <c r="E12" s="659">
        <v>0</v>
      </c>
      <c r="F12" s="659">
        <v>0</v>
      </c>
      <c r="G12" s="660">
        <v>0</v>
      </c>
      <c r="H12" s="204" t="e">
        <f t="shared" si="0"/>
        <v>#DIV/0!</v>
      </c>
    </row>
    <row r="13" spans="1:9">
      <c r="A13" s="109">
        <v>6</v>
      </c>
      <c r="B13" s="1" t="s">
        <v>56</v>
      </c>
      <c r="C13" s="659">
        <v>17661322.372200001</v>
      </c>
      <c r="D13" s="659">
        <v>0</v>
      </c>
      <c r="E13" s="659">
        <v>0</v>
      </c>
      <c r="F13" s="659">
        <v>8822290.0340999998</v>
      </c>
      <c r="G13" s="660">
        <v>8822290.0340999998</v>
      </c>
      <c r="H13" s="204">
        <f t="shared" si="0"/>
        <v>0.49952601782451028</v>
      </c>
    </row>
    <row r="14" spans="1:9">
      <c r="A14" s="109">
        <v>7</v>
      </c>
      <c r="B14" s="1" t="s">
        <v>57</v>
      </c>
      <c r="C14" s="659">
        <v>72153158.734799996</v>
      </c>
      <c r="D14" s="659">
        <v>47910375.522200003</v>
      </c>
      <c r="E14" s="659">
        <v>23398097.477620002</v>
      </c>
      <c r="F14" s="659">
        <v>95551256.212420002</v>
      </c>
      <c r="G14" s="660">
        <v>95551256.212420002</v>
      </c>
      <c r="H14" s="204">
        <f t="shared" si="0"/>
        <v>1</v>
      </c>
    </row>
    <row r="15" spans="1:9">
      <c r="A15" s="109">
        <v>8</v>
      </c>
      <c r="B15" s="1" t="s">
        <v>58</v>
      </c>
      <c r="C15" s="659">
        <v>53396276.338100001</v>
      </c>
      <c r="D15" s="659">
        <v>10573006.791099999</v>
      </c>
      <c r="E15" s="659">
        <v>4879883.1472699996</v>
      </c>
      <c r="F15" s="659">
        <v>58276159.485370003</v>
      </c>
      <c r="G15" s="660">
        <v>58276159.485370003</v>
      </c>
      <c r="H15" s="204">
        <f t="shared" si="0"/>
        <v>1</v>
      </c>
    </row>
    <row r="16" spans="1:9">
      <c r="A16" s="109">
        <v>9</v>
      </c>
      <c r="B16" s="1" t="s">
        <v>59</v>
      </c>
      <c r="C16" s="659">
        <v>0</v>
      </c>
      <c r="D16" s="659">
        <v>0</v>
      </c>
      <c r="E16" s="659">
        <v>0</v>
      </c>
      <c r="F16" s="659">
        <v>0</v>
      </c>
      <c r="G16" s="660">
        <v>0</v>
      </c>
      <c r="H16" s="204" t="e">
        <f t="shared" si="0"/>
        <v>#DIV/0!</v>
      </c>
    </row>
    <row r="17" spans="1:8">
      <c r="A17" s="109">
        <v>10</v>
      </c>
      <c r="B17" s="1" t="s">
        <v>60</v>
      </c>
      <c r="C17" s="659">
        <v>0</v>
      </c>
      <c r="D17" s="659">
        <v>0</v>
      </c>
      <c r="E17" s="659">
        <v>0</v>
      </c>
      <c r="F17" s="659">
        <v>0</v>
      </c>
      <c r="G17" s="660">
        <v>0</v>
      </c>
      <c r="H17" s="204" t="e">
        <f t="shared" si="0"/>
        <v>#DIV/0!</v>
      </c>
    </row>
    <row r="18" spans="1:8">
      <c r="A18" s="109">
        <v>11</v>
      </c>
      <c r="B18" s="1" t="s">
        <v>61</v>
      </c>
      <c r="C18" s="659">
        <v>0</v>
      </c>
      <c r="D18" s="659">
        <v>0</v>
      </c>
      <c r="E18" s="659">
        <v>0</v>
      </c>
      <c r="F18" s="659">
        <v>0</v>
      </c>
      <c r="G18" s="660">
        <v>0</v>
      </c>
      <c r="H18" s="204" t="e">
        <f t="shared" si="0"/>
        <v>#DIV/0!</v>
      </c>
    </row>
    <row r="19" spans="1:8">
      <c r="A19" s="109">
        <v>12</v>
      </c>
      <c r="B19" s="1" t="s">
        <v>62</v>
      </c>
      <c r="C19" s="659">
        <v>0</v>
      </c>
      <c r="D19" s="659">
        <v>0</v>
      </c>
      <c r="E19" s="659">
        <v>0</v>
      </c>
      <c r="F19" s="659">
        <v>0</v>
      </c>
      <c r="G19" s="660">
        <v>0</v>
      </c>
      <c r="H19" s="204" t="e">
        <f t="shared" si="0"/>
        <v>#DIV/0!</v>
      </c>
    </row>
    <row r="20" spans="1:8">
      <c r="A20" s="109">
        <v>13</v>
      </c>
      <c r="B20" s="1" t="s">
        <v>145</v>
      </c>
      <c r="C20" s="659">
        <v>0</v>
      </c>
      <c r="D20" s="659">
        <v>0</v>
      </c>
      <c r="E20" s="659">
        <v>0</v>
      </c>
      <c r="F20" s="659">
        <v>0</v>
      </c>
      <c r="G20" s="660">
        <v>0</v>
      </c>
      <c r="H20" s="204" t="e">
        <f t="shared" si="0"/>
        <v>#DIV/0!</v>
      </c>
    </row>
    <row r="21" spans="1:8">
      <c r="A21" s="109">
        <v>14</v>
      </c>
      <c r="B21" s="1" t="s">
        <v>64</v>
      </c>
      <c r="C21" s="659">
        <v>19107650.095100001</v>
      </c>
      <c r="D21" s="659">
        <v>0</v>
      </c>
      <c r="E21" s="659">
        <v>0</v>
      </c>
      <c r="F21" s="659">
        <v>8605774.3405999988</v>
      </c>
      <c r="G21" s="660">
        <v>8605774.3405999988</v>
      </c>
      <c r="H21" s="204">
        <f t="shared" si="0"/>
        <v>0.45038371007258915</v>
      </c>
    </row>
    <row r="22" spans="1:8" ht="13.5" thickBot="1">
      <c r="A22" s="112"/>
      <c r="B22" s="113" t="s">
        <v>65</v>
      </c>
      <c r="C22" s="203">
        <f>SUM(C8:C21)</f>
        <v>222453934.17820001</v>
      </c>
      <c r="D22" s="203">
        <f>SUM(D8:D21)</f>
        <v>58483382.313299999</v>
      </c>
      <c r="E22" s="203">
        <f>SUM(E8:E21)</f>
        <v>28277980.62489</v>
      </c>
      <c r="F22" s="203">
        <f>SUM(F8:F21)</f>
        <v>203112660.64449</v>
      </c>
      <c r="G22" s="203">
        <f>SUM(G8:G21)</f>
        <v>203112660.64449</v>
      </c>
      <c r="H22" s="205">
        <f>G22/(C22+E22)</f>
        <v>0.81007900730947102</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40625" defaultRowHeight="12.75"/>
  <cols>
    <col min="1" max="1" width="10.5703125" style="198" bestFit="1" customWidth="1"/>
    <col min="2" max="2" width="104.140625" style="198" customWidth="1"/>
    <col min="3" max="11" width="12.7109375" style="198" customWidth="1"/>
    <col min="12" max="16384" width="9.140625" style="198"/>
  </cols>
  <sheetData>
    <row r="1" spans="1:11">
      <c r="A1" s="198" t="s">
        <v>31</v>
      </c>
      <c r="B1" s="3" t="str">
        <f>'Info '!C2</f>
        <v>JSC Ziraat Bank Georgia</v>
      </c>
    </row>
    <row r="2" spans="1:11">
      <c r="A2" s="198" t="s">
        <v>32</v>
      </c>
      <c r="B2" s="649">
        <f>'1. key ratios '!B2</f>
        <v>45199</v>
      </c>
      <c r="C2" s="217"/>
      <c r="D2" s="217"/>
    </row>
    <row r="3" spans="1:11">
      <c r="B3" s="217"/>
      <c r="C3" s="217"/>
      <c r="D3" s="217"/>
    </row>
    <row r="4" spans="1:11" ht="13.5" thickBot="1">
      <c r="A4" s="198" t="s">
        <v>147</v>
      </c>
      <c r="B4" s="247" t="s">
        <v>254</v>
      </c>
      <c r="C4" s="217"/>
      <c r="D4" s="217"/>
    </row>
    <row r="5" spans="1:11" ht="30" customHeight="1">
      <c r="A5" s="770"/>
      <c r="B5" s="771"/>
      <c r="C5" s="772" t="s">
        <v>304</v>
      </c>
      <c r="D5" s="772"/>
      <c r="E5" s="772"/>
      <c r="F5" s="772" t="s">
        <v>305</v>
      </c>
      <c r="G5" s="772"/>
      <c r="H5" s="772"/>
      <c r="I5" s="772" t="s">
        <v>306</v>
      </c>
      <c r="J5" s="772"/>
      <c r="K5" s="773"/>
    </row>
    <row r="6" spans="1:11">
      <c r="A6" s="218"/>
      <c r="B6" s="219"/>
      <c r="C6" s="19" t="s">
        <v>33</v>
      </c>
      <c r="D6" s="19" t="s">
        <v>34</v>
      </c>
      <c r="E6" s="19" t="s">
        <v>35</v>
      </c>
      <c r="F6" s="19" t="s">
        <v>33</v>
      </c>
      <c r="G6" s="19" t="s">
        <v>34</v>
      </c>
      <c r="H6" s="19" t="s">
        <v>35</v>
      </c>
      <c r="I6" s="19" t="s">
        <v>33</v>
      </c>
      <c r="J6" s="19" t="s">
        <v>34</v>
      </c>
      <c r="K6" s="19" t="s">
        <v>35</v>
      </c>
    </row>
    <row r="7" spans="1:11">
      <c r="A7" s="220" t="s">
        <v>257</v>
      </c>
      <c r="B7" s="221"/>
      <c r="C7" s="221"/>
      <c r="D7" s="221"/>
      <c r="E7" s="221"/>
      <c r="F7" s="221"/>
      <c r="G7" s="221"/>
      <c r="H7" s="221"/>
      <c r="I7" s="221"/>
      <c r="J7" s="221"/>
      <c r="K7" s="222"/>
    </row>
    <row r="8" spans="1:11">
      <c r="A8" s="223">
        <v>1</v>
      </c>
      <c r="B8" s="224" t="s">
        <v>255</v>
      </c>
      <c r="C8" s="569"/>
      <c r="D8" s="569"/>
      <c r="E8" s="569"/>
      <c r="F8" s="225">
        <v>35296073.7563041</v>
      </c>
      <c r="G8" s="225">
        <v>45865970.311241195</v>
      </c>
      <c r="H8" s="225">
        <v>81162044.067545295</v>
      </c>
      <c r="I8" s="225">
        <v>34887735.133695498</v>
      </c>
      <c r="J8" s="225">
        <v>33831825.390195698</v>
      </c>
      <c r="K8" s="226">
        <v>68719560.523891196</v>
      </c>
    </row>
    <row r="9" spans="1:11">
      <c r="A9" s="220" t="s">
        <v>258</v>
      </c>
      <c r="B9" s="221"/>
      <c r="C9" s="667"/>
      <c r="D9" s="667"/>
      <c r="E9" s="667"/>
      <c r="F9" s="667"/>
      <c r="G9" s="667"/>
      <c r="H9" s="667"/>
      <c r="I9" s="667"/>
      <c r="J9" s="667"/>
      <c r="K9" s="222"/>
    </row>
    <row r="10" spans="1:11">
      <c r="A10" s="227">
        <v>2</v>
      </c>
      <c r="B10" s="228" t="s">
        <v>266</v>
      </c>
      <c r="C10" s="668">
        <v>2114874.4591287998</v>
      </c>
      <c r="D10" s="669">
        <v>28728626.954009205</v>
      </c>
      <c r="E10" s="669">
        <v>30843501.413138006</v>
      </c>
      <c r="F10" s="669">
        <v>680483.85142837942</v>
      </c>
      <c r="G10" s="669">
        <v>12022241.732453888</v>
      </c>
      <c r="H10" s="669">
        <v>12702725.583882269</v>
      </c>
      <c r="I10" s="669">
        <v>156817.26298902501</v>
      </c>
      <c r="J10" s="669">
        <v>2555204.3768020649</v>
      </c>
      <c r="K10" s="229">
        <v>2712021.63979109</v>
      </c>
    </row>
    <row r="11" spans="1:11">
      <c r="A11" s="227">
        <v>3</v>
      </c>
      <c r="B11" s="228" t="s">
        <v>260</v>
      </c>
      <c r="C11" s="668">
        <v>31799508.0952149</v>
      </c>
      <c r="D11" s="669">
        <v>65709577.311112985</v>
      </c>
      <c r="E11" s="669">
        <v>97509085.406327888</v>
      </c>
      <c r="F11" s="669">
        <v>12827394.136849839</v>
      </c>
      <c r="G11" s="669">
        <v>22474475.960053429</v>
      </c>
      <c r="H11" s="669">
        <v>35301870.096903265</v>
      </c>
      <c r="I11" s="669">
        <v>9168599.8995754793</v>
      </c>
      <c r="J11" s="669">
        <v>34580619.302332506</v>
      </c>
      <c r="K11" s="229">
        <v>43749219.201907985</v>
      </c>
    </row>
    <row r="12" spans="1:11">
      <c r="A12" s="227">
        <v>4</v>
      </c>
      <c r="B12" s="228" t="s">
        <v>261</v>
      </c>
      <c r="C12" s="668">
        <v>0</v>
      </c>
      <c r="D12" s="669">
        <v>0</v>
      </c>
      <c r="E12" s="669">
        <v>0</v>
      </c>
      <c r="F12" s="669">
        <v>0</v>
      </c>
      <c r="G12" s="669">
        <v>0</v>
      </c>
      <c r="H12" s="669">
        <v>0</v>
      </c>
      <c r="I12" s="669">
        <v>0</v>
      </c>
      <c r="J12" s="669">
        <v>0</v>
      </c>
      <c r="K12" s="229">
        <v>0</v>
      </c>
    </row>
    <row r="13" spans="1:11">
      <c r="A13" s="227">
        <v>5</v>
      </c>
      <c r="B13" s="228" t="s">
        <v>269</v>
      </c>
      <c r="C13" s="668">
        <v>15752472.698912099</v>
      </c>
      <c r="D13" s="669">
        <v>33972331.990647003</v>
      </c>
      <c r="E13" s="669">
        <v>49724804.689559102</v>
      </c>
      <c r="F13" s="669">
        <v>2324305.545575887</v>
      </c>
      <c r="G13" s="669">
        <v>4763405.2939183181</v>
      </c>
      <c r="H13" s="669">
        <v>7087710.8394942051</v>
      </c>
      <c r="I13" s="669">
        <v>940703.39142928517</v>
      </c>
      <c r="J13" s="669">
        <v>1921130.0941201102</v>
      </c>
      <c r="K13" s="229">
        <v>2861833.4855493954</v>
      </c>
    </row>
    <row r="14" spans="1:11">
      <c r="A14" s="227">
        <v>6</v>
      </c>
      <c r="B14" s="228" t="s">
        <v>300</v>
      </c>
      <c r="C14" s="668"/>
      <c r="D14" s="669"/>
      <c r="E14" s="669"/>
      <c r="F14" s="669">
        <v>0</v>
      </c>
      <c r="G14" s="669">
        <v>0</v>
      </c>
      <c r="H14" s="669">
        <v>0</v>
      </c>
      <c r="I14" s="669"/>
      <c r="J14" s="669"/>
      <c r="K14" s="229"/>
    </row>
    <row r="15" spans="1:11">
      <c r="A15" s="227">
        <v>7</v>
      </c>
      <c r="B15" s="228" t="s">
        <v>301</v>
      </c>
      <c r="C15" s="668">
        <v>458838.10684290004</v>
      </c>
      <c r="D15" s="669">
        <v>1007366.4862256</v>
      </c>
      <c r="E15" s="669">
        <v>1466204.5930685</v>
      </c>
      <c r="F15" s="669">
        <v>25675.7988043</v>
      </c>
      <c r="G15" s="669">
        <v>0</v>
      </c>
      <c r="H15" s="669">
        <v>25675.7988043</v>
      </c>
      <c r="I15" s="669">
        <v>25675.7988043</v>
      </c>
      <c r="J15" s="669">
        <v>0</v>
      </c>
      <c r="K15" s="229">
        <v>25675.7988043</v>
      </c>
    </row>
    <row r="16" spans="1:11">
      <c r="A16" s="227">
        <v>8</v>
      </c>
      <c r="B16" s="230" t="s">
        <v>262</v>
      </c>
      <c r="C16" s="668">
        <v>50125693.360098697</v>
      </c>
      <c r="D16" s="669">
        <v>129417902.7419948</v>
      </c>
      <c r="E16" s="669">
        <v>179543596.10209349</v>
      </c>
      <c r="F16" s="669">
        <v>15857859.332658406</v>
      </c>
      <c r="G16" s="669">
        <v>39260122.986425638</v>
      </c>
      <c r="H16" s="669">
        <v>55117982.319084041</v>
      </c>
      <c r="I16" s="669">
        <v>10291796.352798089</v>
      </c>
      <c r="J16" s="669">
        <v>39056953.773254678</v>
      </c>
      <c r="K16" s="229">
        <v>49348750.126052774</v>
      </c>
    </row>
    <row r="17" spans="1:11">
      <c r="A17" s="220" t="s">
        <v>259</v>
      </c>
      <c r="B17" s="221"/>
      <c r="C17" s="667"/>
      <c r="D17" s="667"/>
      <c r="E17" s="667"/>
      <c r="F17" s="667"/>
      <c r="G17" s="667"/>
      <c r="H17" s="667"/>
      <c r="I17" s="667"/>
      <c r="J17" s="667"/>
      <c r="K17" s="222"/>
    </row>
    <row r="18" spans="1:11">
      <c r="A18" s="227">
        <v>9</v>
      </c>
      <c r="B18" s="228" t="s">
        <v>265</v>
      </c>
      <c r="C18" s="668">
        <v>0</v>
      </c>
      <c r="D18" s="669">
        <v>0</v>
      </c>
      <c r="E18" s="669">
        <v>0</v>
      </c>
      <c r="F18" s="669"/>
      <c r="G18" s="669"/>
      <c r="H18" s="669">
        <v>0</v>
      </c>
      <c r="I18" s="669">
        <v>0</v>
      </c>
      <c r="J18" s="669">
        <v>0</v>
      </c>
      <c r="K18" s="229">
        <v>0</v>
      </c>
    </row>
    <row r="19" spans="1:11">
      <c r="A19" s="227">
        <v>10</v>
      </c>
      <c r="B19" s="228" t="s">
        <v>302</v>
      </c>
      <c r="C19" s="668">
        <v>59062663.471322306</v>
      </c>
      <c r="D19" s="669">
        <v>51867554.905313596</v>
      </c>
      <c r="E19" s="669">
        <v>110930218.37663591</v>
      </c>
      <c r="F19" s="669">
        <v>801593.31521239993</v>
      </c>
      <c r="G19" s="669">
        <v>547939.01605540002</v>
      </c>
      <c r="H19" s="669">
        <v>1349532.3312677999</v>
      </c>
      <c r="I19" s="669">
        <v>1209931.9378209999</v>
      </c>
      <c r="J19" s="669">
        <v>13195459.576907299</v>
      </c>
      <c r="K19" s="229">
        <v>14405391.5147283</v>
      </c>
    </row>
    <row r="20" spans="1:11">
      <c r="A20" s="227">
        <v>11</v>
      </c>
      <c r="B20" s="228" t="s">
        <v>264</v>
      </c>
      <c r="C20" s="668">
        <v>480292.74662980001</v>
      </c>
      <c r="D20" s="669">
        <v>16465.044519299998</v>
      </c>
      <c r="E20" s="669">
        <v>496757.7911491</v>
      </c>
      <c r="F20" s="669">
        <v>38722.826086900001</v>
      </c>
      <c r="G20" s="669">
        <v>0</v>
      </c>
      <c r="H20" s="669">
        <v>38722.826086900001</v>
      </c>
      <c r="I20" s="669">
        <v>38722.826086900001</v>
      </c>
      <c r="J20" s="669">
        <v>0</v>
      </c>
      <c r="K20" s="229">
        <v>38722.826086900001</v>
      </c>
    </row>
    <row r="21" spans="1:11" ht="13.5" thickBot="1">
      <c r="A21" s="231">
        <v>12</v>
      </c>
      <c r="B21" s="232" t="s">
        <v>263</v>
      </c>
      <c r="C21" s="233">
        <v>59542956.217952102</v>
      </c>
      <c r="D21" s="234">
        <v>51884019.949832894</v>
      </c>
      <c r="E21" s="233">
        <v>111426976.167785</v>
      </c>
      <c r="F21" s="234">
        <v>840316.1412992999</v>
      </c>
      <c r="G21" s="234">
        <v>547939.01605540002</v>
      </c>
      <c r="H21" s="234">
        <v>1388255.1573546999</v>
      </c>
      <c r="I21" s="234">
        <v>1248654.7639078998</v>
      </c>
      <c r="J21" s="234">
        <v>13195459.576907299</v>
      </c>
      <c r="K21" s="235">
        <v>14444114.3408152</v>
      </c>
    </row>
    <row r="22" spans="1:11" ht="38.25" customHeight="1" thickBot="1">
      <c r="A22" s="236"/>
      <c r="B22" s="237"/>
      <c r="C22" s="237"/>
      <c r="D22" s="237"/>
      <c r="E22" s="237"/>
      <c r="F22" s="774" t="s">
        <v>732</v>
      </c>
      <c r="G22" s="772"/>
      <c r="H22" s="772"/>
      <c r="I22" s="774" t="s">
        <v>733</v>
      </c>
      <c r="J22" s="772"/>
      <c r="K22" s="773"/>
    </row>
    <row r="23" spans="1:11">
      <c r="A23" s="238">
        <v>13</v>
      </c>
      <c r="B23" s="239" t="s">
        <v>255</v>
      </c>
      <c r="C23" s="670"/>
      <c r="D23" s="670"/>
      <c r="E23" s="670"/>
      <c r="F23" s="240">
        <v>35296073.7563041</v>
      </c>
      <c r="G23" s="240">
        <v>45865970.311241195</v>
      </c>
      <c r="H23" s="240">
        <v>81162044.067545295</v>
      </c>
      <c r="I23" s="240">
        <v>34887735.133695498</v>
      </c>
      <c r="J23" s="240">
        <v>33831825.390195698</v>
      </c>
      <c r="K23" s="241">
        <v>68719560.523891196</v>
      </c>
    </row>
    <row r="24" spans="1:11" ht="13.5" thickBot="1">
      <c r="A24" s="242">
        <v>14</v>
      </c>
      <c r="B24" s="243" t="s">
        <v>267</v>
      </c>
      <c r="C24" s="671"/>
      <c r="D24" s="672"/>
      <c r="E24" s="673"/>
      <c r="F24" s="674">
        <v>15017543.191359106</v>
      </c>
      <c r="G24" s="674">
        <v>38712183.970370241</v>
      </c>
      <c r="H24" s="674">
        <v>53729727.161729351</v>
      </c>
      <c r="I24" s="674">
        <v>9043141.5888901893</v>
      </c>
      <c r="J24" s="674">
        <v>25861494.196347378</v>
      </c>
      <c r="K24" s="244">
        <v>34904635.785237566</v>
      </c>
    </row>
    <row r="25" spans="1:11" ht="13.5" thickBot="1">
      <c r="A25" s="245">
        <v>15</v>
      </c>
      <c r="B25" s="246" t="s">
        <v>268</v>
      </c>
      <c r="C25" s="675"/>
      <c r="D25" s="675"/>
      <c r="E25" s="675"/>
      <c r="F25" s="676">
        <f>F23/F24</f>
        <v>2.3503227729428464</v>
      </c>
      <c r="G25" s="676">
        <f>G23/G24</f>
        <v>1.1847941812413982</v>
      </c>
      <c r="H25" s="676">
        <f t="shared" ref="H25:K25" si="0">H23/H24</f>
        <v>1.5105612545405862</v>
      </c>
      <c r="I25" s="676">
        <f t="shared" si="0"/>
        <v>3.8579220275126822</v>
      </c>
      <c r="J25" s="676">
        <f t="shared" si="0"/>
        <v>1.308192988902166</v>
      </c>
      <c r="K25" s="677">
        <f t="shared" si="0"/>
        <v>1.9687803347014206</v>
      </c>
    </row>
    <row r="27" spans="1:11" ht="25.5">
      <c r="B27" s="216"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I36" sqref="I3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649">
        <f>'1. key ratios '!B2</f>
        <v>45199</v>
      </c>
    </row>
    <row r="3" spans="1:14" ht="14.25" customHeight="1"/>
    <row r="4" spans="1:14" ht="13.5" thickBot="1">
      <c r="A4" s="4" t="s">
        <v>163</v>
      </c>
      <c r="B4" s="168"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7"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38"/>
    </sheetView>
  </sheetViews>
  <sheetFormatPr defaultRowHeight="15"/>
  <cols>
    <col min="1" max="1" width="11.42578125" customWidth="1"/>
    <col min="2" max="2" width="76.85546875" style="275" customWidth="1"/>
    <col min="3" max="3" width="22.85546875" customWidth="1"/>
  </cols>
  <sheetData>
    <row r="1" spans="1:3">
      <c r="A1" s="2" t="s">
        <v>31</v>
      </c>
      <c r="B1" s="3" t="str">
        <f>'Info '!C2</f>
        <v>JSC Ziraat Bank Georgia</v>
      </c>
    </row>
    <row r="2" spans="1:3">
      <c r="A2" s="2" t="s">
        <v>32</v>
      </c>
      <c r="B2" s="649">
        <f>'1. key ratios '!B2</f>
        <v>45199</v>
      </c>
    </row>
    <row r="3" spans="1:3">
      <c r="A3" s="4"/>
      <c r="B3"/>
    </row>
    <row r="4" spans="1:3">
      <c r="A4" s="4" t="s">
        <v>307</v>
      </c>
      <c r="B4" t="s">
        <v>308</v>
      </c>
    </row>
    <row r="5" spans="1:3">
      <c r="A5" s="276" t="s">
        <v>309</v>
      </c>
      <c r="B5" s="277"/>
      <c r="C5" s="278"/>
    </row>
    <row r="6" spans="1:3" ht="24">
      <c r="A6" s="279">
        <v>1</v>
      </c>
      <c r="B6" s="280" t="s">
        <v>360</v>
      </c>
      <c r="C6" s="661">
        <v>223343508.95820004</v>
      </c>
    </row>
    <row r="7" spans="1:3">
      <c r="A7" s="279">
        <v>2</v>
      </c>
      <c r="B7" s="280" t="s">
        <v>310</v>
      </c>
      <c r="C7" s="661">
        <v>-889574.78</v>
      </c>
    </row>
    <row r="8" spans="1:3" ht="24">
      <c r="A8" s="281">
        <v>3</v>
      </c>
      <c r="B8" s="282" t="s">
        <v>311</v>
      </c>
      <c r="C8" s="662">
        <v>222453934.17820004</v>
      </c>
    </row>
    <row r="9" spans="1:3">
      <c r="A9" s="276" t="s">
        <v>312</v>
      </c>
      <c r="B9" s="277"/>
      <c r="C9" s="663"/>
    </row>
    <row r="10" spans="1:3" ht="24">
      <c r="A10" s="283">
        <v>4</v>
      </c>
      <c r="B10" s="284" t="s">
        <v>313</v>
      </c>
      <c r="C10" s="661"/>
    </row>
    <row r="11" spans="1:3">
      <c r="A11" s="283">
        <v>5</v>
      </c>
      <c r="B11" s="285" t="s">
        <v>314</v>
      </c>
      <c r="C11" s="661"/>
    </row>
    <row r="12" spans="1:3">
      <c r="A12" s="283" t="s">
        <v>315</v>
      </c>
      <c r="B12" s="285" t="s">
        <v>316</v>
      </c>
      <c r="C12" s="662">
        <v>0</v>
      </c>
    </row>
    <row r="13" spans="1:3" ht="24">
      <c r="A13" s="286">
        <v>6</v>
      </c>
      <c r="B13" s="284" t="s">
        <v>317</v>
      </c>
      <c r="C13" s="661"/>
    </row>
    <row r="14" spans="1:3">
      <c r="A14" s="286">
        <v>7</v>
      </c>
      <c r="B14" s="287" t="s">
        <v>318</v>
      </c>
      <c r="C14" s="661"/>
    </row>
    <row r="15" spans="1:3">
      <c r="A15" s="288">
        <v>8</v>
      </c>
      <c r="B15" s="289" t="s">
        <v>319</v>
      </c>
      <c r="C15" s="661"/>
    </row>
    <row r="16" spans="1:3">
      <c r="A16" s="286">
        <v>9</v>
      </c>
      <c r="B16" s="287" t="s">
        <v>320</v>
      </c>
      <c r="C16" s="661"/>
    </row>
    <row r="17" spans="1:3">
      <c r="A17" s="286">
        <v>10</v>
      </c>
      <c r="B17" s="287" t="s">
        <v>321</v>
      </c>
      <c r="C17" s="661"/>
    </row>
    <row r="18" spans="1:3">
      <c r="A18" s="290">
        <v>11</v>
      </c>
      <c r="B18" s="291" t="s">
        <v>322</v>
      </c>
      <c r="C18" s="662">
        <v>0</v>
      </c>
    </row>
    <row r="19" spans="1:3">
      <c r="A19" s="292" t="s">
        <v>323</v>
      </c>
      <c r="B19" s="293"/>
      <c r="C19" s="664"/>
    </row>
    <row r="20" spans="1:3" ht="24">
      <c r="A20" s="294">
        <v>12</v>
      </c>
      <c r="B20" s="284" t="s">
        <v>324</v>
      </c>
      <c r="C20" s="661"/>
    </row>
    <row r="21" spans="1:3">
      <c r="A21" s="294">
        <v>13</v>
      </c>
      <c r="B21" s="284" t="s">
        <v>325</v>
      </c>
      <c r="C21" s="661"/>
    </row>
    <row r="22" spans="1:3">
      <c r="A22" s="294">
        <v>14</v>
      </c>
      <c r="B22" s="284" t="s">
        <v>326</v>
      </c>
      <c r="C22" s="661"/>
    </row>
    <row r="23" spans="1:3" ht="24">
      <c r="A23" s="294" t="s">
        <v>327</v>
      </c>
      <c r="B23" s="284" t="s">
        <v>328</v>
      </c>
      <c r="C23" s="661"/>
    </row>
    <row r="24" spans="1:3">
      <c r="A24" s="294">
        <v>15</v>
      </c>
      <c r="B24" s="284" t="s">
        <v>329</v>
      </c>
      <c r="C24" s="661"/>
    </row>
    <row r="25" spans="1:3">
      <c r="A25" s="294" t="s">
        <v>330</v>
      </c>
      <c r="B25" s="284" t="s">
        <v>331</v>
      </c>
      <c r="C25" s="661"/>
    </row>
    <row r="26" spans="1:3">
      <c r="A26" s="295">
        <v>16</v>
      </c>
      <c r="B26" s="296" t="s">
        <v>332</v>
      </c>
      <c r="C26" s="662">
        <v>0</v>
      </c>
    </row>
    <row r="27" spans="1:3">
      <c r="A27" s="276" t="s">
        <v>333</v>
      </c>
      <c r="B27" s="277"/>
      <c r="C27" s="663"/>
    </row>
    <row r="28" spans="1:3">
      <c r="A28" s="297">
        <v>17</v>
      </c>
      <c r="B28" s="285" t="s">
        <v>334</v>
      </c>
      <c r="C28" s="661">
        <v>58483382.6633</v>
      </c>
    </row>
    <row r="29" spans="1:3">
      <c r="A29" s="297">
        <v>18</v>
      </c>
      <c r="B29" s="285" t="s">
        <v>335</v>
      </c>
      <c r="C29" s="661">
        <v>-30205401.96841</v>
      </c>
    </row>
    <row r="30" spans="1:3">
      <c r="A30" s="295">
        <v>19</v>
      </c>
      <c r="B30" s="296" t="s">
        <v>336</v>
      </c>
      <c r="C30" s="662">
        <v>28277980.69489</v>
      </c>
    </row>
    <row r="31" spans="1:3">
      <c r="A31" s="276" t="s">
        <v>337</v>
      </c>
      <c r="B31" s="277"/>
      <c r="C31" s="663"/>
    </row>
    <row r="32" spans="1:3" ht="24">
      <c r="A32" s="297" t="s">
        <v>338</v>
      </c>
      <c r="B32" s="284" t="s">
        <v>339</v>
      </c>
      <c r="C32" s="665"/>
    </row>
    <row r="33" spans="1:3">
      <c r="A33" s="297" t="s">
        <v>340</v>
      </c>
      <c r="B33" s="285" t="s">
        <v>341</v>
      </c>
      <c r="C33" s="665"/>
    </row>
    <row r="34" spans="1:3">
      <c r="A34" s="276" t="s">
        <v>342</v>
      </c>
      <c r="B34" s="277"/>
      <c r="C34" s="663"/>
    </row>
    <row r="35" spans="1:3">
      <c r="A35" s="298">
        <v>20</v>
      </c>
      <c r="B35" s="299" t="s">
        <v>343</v>
      </c>
      <c r="C35" s="662">
        <v>75063474.130399972</v>
      </c>
    </row>
    <row r="36" spans="1:3">
      <c r="A36" s="295">
        <v>21</v>
      </c>
      <c r="B36" s="296" t="s">
        <v>344</v>
      </c>
      <c r="C36" s="662">
        <v>250731914.87309003</v>
      </c>
    </row>
    <row r="37" spans="1:3">
      <c r="A37" s="276" t="s">
        <v>345</v>
      </c>
      <c r="B37" s="277"/>
      <c r="C37" s="663"/>
    </row>
    <row r="38" spans="1:3">
      <c r="A38" s="295">
        <v>22</v>
      </c>
      <c r="B38" s="296" t="s">
        <v>345</v>
      </c>
      <c r="C38" s="666">
        <v>0.29937742137212148</v>
      </c>
    </row>
    <row r="39" spans="1:3">
      <c r="A39" s="276" t="s">
        <v>346</v>
      </c>
      <c r="B39" s="277"/>
      <c r="C39" s="663"/>
    </row>
    <row r="40" spans="1:3">
      <c r="A40" s="300" t="s">
        <v>347</v>
      </c>
      <c r="B40" s="284" t="s">
        <v>348</v>
      </c>
      <c r="C40" s="665"/>
    </row>
    <row r="41" spans="1:3" ht="24">
      <c r="A41" s="301" t="s">
        <v>349</v>
      </c>
      <c r="B41" s="280" t="s">
        <v>350</v>
      </c>
      <c r="C41" s="665"/>
    </row>
    <row r="43" spans="1:3">
      <c r="B43" s="275"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8" sqref="C8:G39"/>
    </sheetView>
  </sheetViews>
  <sheetFormatPr defaultRowHeight="15"/>
  <cols>
    <col min="1" max="1" width="8.7109375" style="198"/>
    <col min="2" max="2" width="82.5703125" style="343" customWidth="1"/>
    <col min="3" max="7" width="17.5703125" style="198" customWidth="1"/>
  </cols>
  <sheetData>
    <row r="1" spans="1:7">
      <c r="A1" s="198" t="s">
        <v>31</v>
      </c>
      <c r="B1" s="3" t="str">
        <f>'Info '!C2</f>
        <v>JSC Ziraat Bank Georgia</v>
      </c>
    </row>
    <row r="2" spans="1:7">
      <c r="A2" s="198" t="s">
        <v>32</v>
      </c>
      <c r="B2" s="649">
        <f>'1. key ratios '!B2</f>
        <v>45199</v>
      </c>
    </row>
    <row r="4" spans="1:7" ht="15.75" thickBot="1">
      <c r="A4" s="198" t="s">
        <v>411</v>
      </c>
      <c r="B4" s="344" t="s">
        <v>372</v>
      </c>
    </row>
    <row r="5" spans="1:7">
      <c r="A5" s="345"/>
      <c r="B5" s="346"/>
      <c r="C5" s="775" t="s">
        <v>373</v>
      </c>
      <c r="D5" s="775"/>
      <c r="E5" s="775"/>
      <c r="F5" s="775"/>
      <c r="G5" s="776" t="s">
        <v>374</v>
      </c>
    </row>
    <row r="6" spans="1:7">
      <c r="A6" s="347"/>
      <c r="B6" s="348"/>
      <c r="C6" s="349" t="s">
        <v>375</v>
      </c>
      <c r="D6" s="350" t="s">
        <v>376</v>
      </c>
      <c r="E6" s="350" t="s">
        <v>377</v>
      </c>
      <c r="F6" s="350" t="s">
        <v>378</v>
      </c>
      <c r="G6" s="777"/>
    </row>
    <row r="7" spans="1:7">
      <c r="A7" s="351"/>
      <c r="B7" s="352" t="s">
        <v>379</v>
      </c>
      <c r="C7" s="353"/>
      <c r="D7" s="353"/>
      <c r="E7" s="353"/>
      <c r="F7" s="353"/>
      <c r="G7" s="354"/>
    </row>
    <row r="8" spans="1:7">
      <c r="A8" s="355">
        <v>1</v>
      </c>
      <c r="B8" s="356" t="s">
        <v>380</v>
      </c>
      <c r="C8" s="678">
        <v>75063474.130399972</v>
      </c>
      <c r="D8" s="678">
        <v>0</v>
      </c>
      <c r="E8" s="678">
        <v>0</v>
      </c>
      <c r="F8" s="678">
        <v>1487835.5750000002</v>
      </c>
      <c r="G8" s="679">
        <v>76551309.705399975</v>
      </c>
    </row>
    <row r="9" spans="1:7">
      <c r="A9" s="355">
        <v>2</v>
      </c>
      <c r="B9" s="357" t="s">
        <v>381</v>
      </c>
      <c r="C9" s="680">
        <v>75063474.130399972</v>
      </c>
      <c r="D9" s="680">
        <v>0</v>
      </c>
      <c r="E9" s="680">
        <v>0</v>
      </c>
      <c r="F9" s="680">
        <v>0</v>
      </c>
      <c r="G9" s="681">
        <v>75063474.130399972</v>
      </c>
    </row>
    <row r="10" spans="1:7">
      <c r="A10" s="355">
        <v>3</v>
      </c>
      <c r="B10" s="357" t="s">
        <v>382</v>
      </c>
      <c r="C10" s="682"/>
      <c r="D10" s="682"/>
      <c r="E10" s="682"/>
      <c r="F10" s="680">
        <v>1487835.5750000002</v>
      </c>
      <c r="G10" s="681">
        <v>1487835.5750000002</v>
      </c>
    </row>
    <row r="11" spans="1:7" ht="14.45" customHeight="1">
      <c r="A11" s="355">
        <v>4</v>
      </c>
      <c r="B11" s="356" t="s">
        <v>383</v>
      </c>
      <c r="C11" s="678">
        <v>14995783.2278</v>
      </c>
      <c r="D11" s="678">
        <v>10970236.230500001</v>
      </c>
      <c r="E11" s="678">
        <v>4890948.0296</v>
      </c>
      <c r="F11" s="678">
        <v>901088.5</v>
      </c>
      <c r="G11" s="679">
        <v>19056968.923700001</v>
      </c>
    </row>
    <row r="12" spans="1:7">
      <c r="A12" s="355">
        <v>5</v>
      </c>
      <c r="B12" s="357" t="s">
        <v>384</v>
      </c>
      <c r="C12" s="680">
        <v>2300809.2259999998</v>
      </c>
      <c r="D12" s="683">
        <v>4112033.5795999998</v>
      </c>
      <c r="E12" s="680">
        <v>409570.79940000002</v>
      </c>
      <c r="F12" s="680">
        <v>239677.34999999998</v>
      </c>
      <c r="G12" s="681">
        <v>6708986.4072499992</v>
      </c>
    </row>
    <row r="13" spans="1:7">
      <c r="A13" s="355">
        <v>6</v>
      </c>
      <c r="B13" s="357" t="s">
        <v>385</v>
      </c>
      <c r="C13" s="680">
        <v>12694974.001800001</v>
      </c>
      <c r="D13" s="683">
        <v>6858202.6509000026</v>
      </c>
      <c r="E13" s="680">
        <v>4481377.2302000001</v>
      </c>
      <c r="F13" s="680">
        <v>661411.15</v>
      </c>
      <c r="G13" s="681">
        <v>12347982.516450001</v>
      </c>
    </row>
    <row r="14" spans="1:7">
      <c r="A14" s="355">
        <v>7</v>
      </c>
      <c r="B14" s="356" t="s">
        <v>386</v>
      </c>
      <c r="C14" s="678">
        <v>68300762.553800002</v>
      </c>
      <c r="D14" s="678">
        <v>9547327.5063000005</v>
      </c>
      <c r="E14" s="678">
        <v>3968348.88</v>
      </c>
      <c r="F14" s="678">
        <v>-335729.72500000009</v>
      </c>
      <c r="G14" s="679">
        <v>38686552.479400001</v>
      </c>
    </row>
    <row r="15" spans="1:7" ht="39">
      <c r="A15" s="355">
        <v>8</v>
      </c>
      <c r="B15" s="357" t="s">
        <v>387</v>
      </c>
      <c r="C15" s="678">
        <v>68300762.553800002</v>
      </c>
      <c r="D15" s="678">
        <v>5439723.25</v>
      </c>
      <c r="E15" s="678">
        <v>3968348.88</v>
      </c>
      <c r="F15" s="678">
        <v>-335729.72500000009</v>
      </c>
      <c r="G15" s="679">
        <v>38686552.479400001</v>
      </c>
    </row>
    <row r="16" spans="1:7" ht="26.25">
      <c r="A16" s="355">
        <v>9</v>
      </c>
      <c r="B16" s="357" t="s">
        <v>388</v>
      </c>
      <c r="C16" s="678">
        <v>0</v>
      </c>
      <c r="D16" s="678">
        <v>4107604.2563</v>
      </c>
      <c r="E16" s="678">
        <v>0</v>
      </c>
      <c r="F16" s="678">
        <v>0</v>
      </c>
      <c r="G16" s="679">
        <v>0</v>
      </c>
    </row>
    <row r="17" spans="1:7">
      <c r="A17" s="355">
        <v>10</v>
      </c>
      <c r="B17" s="356" t="s">
        <v>389</v>
      </c>
      <c r="C17" s="678"/>
      <c r="D17" s="678"/>
      <c r="E17" s="678"/>
      <c r="F17" s="678"/>
      <c r="G17" s="679"/>
    </row>
    <row r="18" spans="1:7">
      <c r="A18" s="355">
        <v>11</v>
      </c>
      <c r="B18" s="356" t="s">
        <v>390</v>
      </c>
      <c r="C18" s="678">
        <v>0</v>
      </c>
      <c r="D18" s="678">
        <v>5781255.2784000002</v>
      </c>
      <c r="E18" s="678">
        <v>182724.90240000002</v>
      </c>
      <c r="F18" s="678">
        <v>26699879.089000009</v>
      </c>
      <c r="G18" s="679">
        <v>0</v>
      </c>
    </row>
    <row r="19" spans="1:7">
      <c r="A19" s="355">
        <v>12</v>
      </c>
      <c r="B19" s="357" t="s">
        <v>391</v>
      </c>
      <c r="C19" s="678"/>
      <c r="D19" s="678"/>
      <c r="E19" s="678"/>
      <c r="F19" s="678"/>
      <c r="G19" s="679"/>
    </row>
    <row r="20" spans="1:7">
      <c r="A20" s="355">
        <v>13</v>
      </c>
      <c r="B20" s="357" t="s">
        <v>392</v>
      </c>
      <c r="C20" s="678">
        <v>0</v>
      </c>
      <c r="D20" s="678">
        <v>5781255.2784000002</v>
      </c>
      <c r="E20" s="678">
        <v>182724.90240000002</v>
      </c>
      <c r="F20" s="678">
        <v>26699879.089000009</v>
      </c>
      <c r="G20" s="679">
        <v>0</v>
      </c>
    </row>
    <row r="21" spans="1:7">
      <c r="A21" s="358">
        <v>14</v>
      </c>
      <c r="B21" s="359" t="s">
        <v>393</v>
      </c>
      <c r="C21" s="682"/>
      <c r="D21" s="682"/>
      <c r="E21" s="682"/>
      <c r="F21" s="682"/>
      <c r="G21" s="679">
        <v>134294831.10849997</v>
      </c>
    </row>
    <row r="22" spans="1:7">
      <c r="A22" s="360"/>
      <c r="B22" s="361" t="s">
        <v>394</v>
      </c>
      <c r="C22" s="362"/>
      <c r="D22" s="363"/>
      <c r="E22" s="362"/>
      <c r="F22" s="362"/>
      <c r="G22" s="364"/>
    </row>
    <row r="23" spans="1:7">
      <c r="A23" s="355">
        <v>15</v>
      </c>
      <c r="B23" s="356" t="s">
        <v>395</v>
      </c>
      <c r="C23" s="678">
        <v>85093575.121299997</v>
      </c>
      <c r="D23" s="678">
        <v>0</v>
      </c>
      <c r="E23" s="678">
        <v>0</v>
      </c>
      <c r="F23" s="678">
        <v>0</v>
      </c>
      <c r="G23" s="679">
        <v>1167534.3177400001</v>
      </c>
    </row>
    <row r="24" spans="1:7">
      <c r="A24" s="355">
        <v>16</v>
      </c>
      <c r="B24" s="356" t="s">
        <v>396</v>
      </c>
      <c r="C24" s="678">
        <v>2554066.8374000001</v>
      </c>
      <c r="D24" s="678">
        <v>24701549.942609359</v>
      </c>
      <c r="E24" s="678">
        <v>31688847.534028549</v>
      </c>
      <c r="F24" s="678">
        <v>61676215.705600008</v>
      </c>
      <c r="G24" s="679">
        <v>81036227.196538955</v>
      </c>
    </row>
    <row r="25" spans="1:7">
      <c r="A25" s="355">
        <v>17</v>
      </c>
      <c r="B25" s="357" t="s">
        <v>397</v>
      </c>
      <c r="C25" s="680">
        <v>0</v>
      </c>
      <c r="D25" s="683">
        <v>0</v>
      </c>
      <c r="E25" s="680">
        <v>0</v>
      </c>
      <c r="F25" s="680">
        <v>0</v>
      </c>
      <c r="G25" s="681">
        <v>0</v>
      </c>
    </row>
    <row r="26" spans="1:7" ht="26.25">
      <c r="A26" s="355">
        <v>18</v>
      </c>
      <c r="B26" s="357" t="s">
        <v>398</v>
      </c>
      <c r="C26" s="680">
        <v>2480636.0173999998</v>
      </c>
      <c r="D26" s="683">
        <v>0</v>
      </c>
      <c r="E26" s="680">
        <v>0</v>
      </c>
      <c r="F26" s="680">
        <v>0</v>
      </c>
      <c r="G26" s="681">
        <v>372095.40260999993</v>
      </c>
    </row>
    <row r="27" spans="1:7">
      <c r="A27" s="355">
        <v>19</v>
      </c>
      <c r="B27" s="357" t="s">
        <v>399</v>
      </c>
      <c r="C27" s="678">
        <v>73430.820000000298</v>
      </c>
      <c r="D27" s="678">
        <v>24628119.122609358</v>
      </c>
      <c r="E27" s="678">
        <v>31688847.534028549</v>
      </c>
      <c r="F27" s="678">
        <v>61676215.705600008</v>
      </c>
      <c r="G27" s="679">
        <v>80627416.383928955</v>
      </c>
    </row>
    <row r="28" spans="1:7">
      <c r="A28" s="355">
        <v>20</v>
      </c>
      <c r="B28" s="365" t="s">
        <v>400</v>
      </c>
      <c r="C28" s="680"/>
      <c r="D28" s="683"/>
      <c r="E28" s="680"/>
      <c r="F28" s="680"/>
      <c r="G28" s="681"/>
    </row>
    <row r="29" spans="1:7">
      <c r="A29" s="355">
        <v>21</v>
      </c>
      <c r="B29" s="357" t="s">
        <v>401</v>
      </c>
      <c r="C29" s="680"/>
      <c r="D29" s="683"/>
      <c r="E29" s="680"/>
      <c r="F29" s="680"/>
      <c r="G29" s="681"/>
    </row>
    <row r="30" spans="1:7">
      <c r="A30" s="355">
        <v>22</v>
      </c>
      <c r="B30" s="365" t="s">
        <v>400</v>
      </c>
      <c r="C30" s="680"/>
      <c r="D30" s="683"/>
      <c r="E30" s="680"/>
      <c r="F30" s="680"/>
      <c r="G30" s="681"/>
    </row>
    <row r="31" spans="1:7">
      <c r="A31" s="355">
        <v>23</v>
      </c>
      <c r="B31" s="357" t="s">
        <v>402</v>
      </c>
      <c r="C31" s="680">
        <v>0</v>
      </c>
      <c r="D31" s="683">
        <v>73430.820000000298</v>
      </c>
      <c r="E31" s="680">
        <v>0</v>
      </c>
      <c r="F31" s="680">
        <v>0</v>
      </c>
      <c r="G31" s="681">
        <v>36715.410000000149</v>
      </c>
    </row>
    <row r="32" spans="1:7">
      <c r="A32" s="355">
        <v>24</v>
      </c>
      <c r="B32" s="356" t="s">
        <v>403</v>
      </c>
      <c r="C32" s="680">
        <v>0</v>
      </c>
      <c r="D32" s="683">
        <v>0</v>
      </c>
      <c r="E32" s="680">
        <v>0</v>
      </c>
      <c r="F32" s="680">
        <v>0</v>
      </c>
      <c r="G32" s="681">
        <v>0</v>
      </c>
    </row>
    <row r="33" spans="1:7">
      <c r="A33" s="355">
        <v>25</v>
      </c>
      <c r="B33" s="356" t="s">
        <v>404</v>
      </c>
      <c r="C33" s="680">
        <v>10146431.946599999</v>
      </c>
      <c r="D33" s="680">
        <v>3659671.7889736393</v>
      </c>
      <c r="E33" s="680">
        <v>2316075.9745054585</v>
      </c>
      <c r="F33" s="680">
        <v>617499.35725177266</v>
      </c>
      <c r="G33" s="681">
        <v>13744370.88974132</v>
      </c>
    </row>
    <row r="34" spans="1:7">
      <c r="A34" s="355">
        <v>26</v>
      </c>
      <c r="B34" s="357" t="s">
        <v>405</v>
      </c>
      <c r="C34" s="682"/>
      <c r="D34" s="683">
        <v>0</v>
      </c>
      <c r="E34" s="680">
        <v>0</v>
      </c>
      <c r="F34" s="680">
        <v>0</v>
      </c>
      <c r="G34" s="681">
        <v>0</v>
      </c>
    </row>
    <row r="35" spans="1:7">
      <c r="A35" s="355">
        <v>27</v>
      </c>
      <c r="B35" s="357" t="s">
        <v>406</v>
      </c>
      <c r="C35" s="680">
        <v>10146431.946599999</v>
      </c>
      <c r="D35" s="683">
        <v>3659671.7889736393</v>
      </c>
      <c r="E35" s="680">
        <v>2316075.9745054585</v>
      </c>
      <c r="F35" s="680">
        <v>617499.35725177266</v>
      </c>
      <c r="G35" s="681">
        <v>13744370.88974132</v>
      </c>
    </row>
    <row r="36" spans="1:7">
      <c r="A36" s="355">
        <v>28</v>
      </c>
      <c r="B36" s="356" t="s">
        <v>407</v>
      </c>
      <c r="C36" s="680">
        <v>0</v>
      </c>
      <c r="D36" s="683">
        <v>11996497.862639811</v>
      </c>
      <c r="E36" s="680">
        <v>22531971.305926606</v>
      </c>
      <c r="F36" s="680">
        <v>23984149.832881097</v>
      </c>
      <c r="G36" s="681">
        <v>6512939.170153806</v>
      </c>
    </row>
    <row r="37" spans="1:7">
      <c r="A37" s="358">
        <v>29</v>
      </c>
      <c r="B37" s="359" t="s">
        <v>408</v>
      </c>
      <c r="C37" s="682"/>
      <c r="D37" s="682"/>
      <c r="E37" s="682"/>
      <c r="F37" s="682"/>
      <c r="G37" s="679">
        <v>102461071.57417408</v>
      </c>
    </row>
    <row r="38" spans="1:7">
      <c r="A38" s="351"/>
      <c r="B38" s="366"/>
      <c r="C38" s="367"/>
      <c r="D38" s="367"/>
      <c r="E38" s="367"/>
      <c r="F38" s="367"/>
      <c r="G38" s="368"/>
    </row>
    <row r="39" spans="1:7" ht="15.75" thickBot="1">
      <c r="A39" s="369">
        <v>30</v>
      </c>
      <c r="B39" s="370" t="s">
        <v>409</v>
      </c>
      <c r="C39" s="671"/>
      <c r="D39" s="672"/>
      <c r="E39" s="672"/>
      <c r="F39" s="673"/>
      <c r="G39" s="684">
        <v>1.3106912610344961</v>
      </c>
    </row>
    <row r="42" spans="1:7" ht="39">
      <c r="B42" s="343"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Q21" sqref="Q21"/>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649">
        <v>45199</v>
      </c>
      <c r="C2" s="6"/>
      <c r="D2" s="7"/>
      <c r="E2" s="7"/>
      <c r="F2" s="7"/>
      <c r="G2" s="7"/>
      <c r="H2" s="8"/>
    </row>
    <row r="3" spans="1:12" ht="15" thickBot="1">
      <c r="A3" s="2"/>
      <c r="B3" s="6"/>
      <c r="C3" s="6"/>
      <c r="D3" s="7"/>
      <c r="E3" s="7"/>
      <c r="F3" s="7"/>
      <c r="G3" s="7"/>
      <c r="H3" s="8"/>
    </row>
    <row r="4" spans="1:12" ht="15" customHeight="1" thickBot="1">
      <c r="A4" s="9" t="s">
        <v>94</v>
      </c>
      <c r="B4" s="10" t="s">
        <v>93</v>
      </c>
      <c r="C4" s="10"/>
      <c r="D4" s="715" t="s">
        <v>699</v>
      </c>
      <c r="E4" s="716"/>
      <c r="F4" s="716"/>
      <c r="G4" s="717"/>
      <c r="H4" s="8"/>
      <c r="I4" s="718" t="s">
        <v>700</v>
      </c>
      <c r="J4" s="719"/>
      <c r="K4" s="719"/>
      <c r="L4" s="720"/>
    </row>
    <row r="5" spans="1:12">
      <c r="A5" s="11" t="s">
        <v>6</v>
      </c>
      <c r="B5" s="12"/>
      <c r="C5" s="334" t="str">
        <f>INT((MONTH($B$2))/3)&amp;"Q"&amp;"-"&amp;YEAR($B$2)</f>
        <v>3Q-2023</v>
      </c>
      <c r="D5" s="334" t="str">
        <f>IF(INT(MONTH($B$2))=3, "4"&amp;"Q"&amp;"-"&amp;YEAR($B$2)-1, IF(INT(MONTH($B$2))=6, "1"&amp;"Q"&amp;"-"&amp;YEAR($B$2), IF(INT(MONTH($B$2))=9, "2"&amp;"Q"&amp;"-"&amp;YEAR($B$2),IF(INT(MONTH($B$2))=12, "3"&amp;"Q"&amp;"-"&amp;YEAR($B$2), 0))))</f>
        <v>2Q-2023</v>
      </c>
      <c r="E5" s="334" t="str">
        <f>IF(INT(MONTH($B$2))=3, "3"&amp;"Q"&amp;"-"&amp;YEAR($B$2)-1, IF(INT(MONTH($B$2))=6, "4"&amp;"Q"&amp;"-"&amp;YEAR($B$2)-1, IF(INT(MONTH($B$2))=9, "1"&amp;"Q"&amp;"-"&amp;YEAR($B$2),IF(INT(MONTH($B$2))=12, "2"&amp;"Q"&amp;"-"&amp;YEAR($B$2), 0))))</f>
        <v>1Q-2023</v>
      </c>
      <c r="F5" s="334" t="str">
        <f>IF(INT(MONTH($B$2))=3, "2"&amp;"Q"&amp;"-"&amp;YEAR($B$2)-1, IF(INT(MONTH($B$2))=6, "3"&amp;"Q"&amp;"-"&amp;YEAR($B$2)-1, IF(INT(MONTH($B$2))=9, "4"&amp;"Q"&amp;"-"&amp;YEAR($B$2)-1,IF(INT(MONTH($B$2))=12, "1"&amp;"Q"&amp;"-"&amp;YEAR($B$2), 0))))</f>
        <v>4Q-2022</v>
      </c>
      <c r="G5" s="335" t="str">
        <f>IF(INT(MONTH($B$2))=3, "1"&amp;"Q"&amp;"-"&amp;YEAR($B$2)-1, IF(INT(MONTH($B$2))=6, "2"&amp;"Q"&amp;"-"&amp;YEAR($B$2)-1, IF(INT(MONTH($B$2))=9, "3"&amp;"Q"&amp;"-"&amp;YEAR($B$2)-1,IF(INT(MONTH($B$2))=12, "4"&amp;"Q"&amp;"-"&amp;YEAR($B$2)-1, 0))))</f>
        <v>3Q-2022</v>
      </c>
      <c r="I5" s="562" t="str">
        <f>D5</f>
        <v>2Q-2023</v>
      </c>
      <c r="J5" s="334" t="str">
        <f t="shared" ref="J5:L5" si="0">E5</f>
        <v>1Q-2023</v>
      </c>
      <c r="K5" s="334" t="str">
        <f t="shared" si="0"/>
        <v>4Q-2022</v>
      </c>
      <c r="L5" s="335" t="str">
        <f t="shared" si="0"/>
        <v>3Q-2022</v>
      </c>
    </row>
    <row r="6" spans="1:12">
      <c r="B6" s="151" t="s">
        <v>92</v>
      </c>
      <c r="C6" s="337"/>
      <c r="D6" s="337"/>
      <c r="E6" s="337"/>
      <c r="F6" s="337"/>
      <c r="G6" s="338"/>
      <c r="I6" s="563"/>
      <c r="J6" s="337"/>
      <c r="K6" s="337"/>
      <c r="L6" s="338"/>
    </row>
    <row r="7" spans="1:12">
      <c r="A7" s="13"/>
      <c r="B7" s="152" t="s">
        <v>90</v>
      </c>
      <c r="C7" s="337"/>
      <c r="D7" s="337"/>
      <c r="E7" s="337"/>
      <c r="F7" s="337"/>
      <c r="G7" s="338"/>
      <c r="I7" s="563"/>
      <c r="J7" s="337"/>
      <c r="K7" s="337"/>
      <c r="L7" s="338"/>
    </row>
    <row r="8" spans="1:12">
      <c r="A8" s="339">
        <v>1</v>
      </c>
      <c r="B8" s="14" t="s">
        <v>362</v>
      </c>
      <c r="C8" s="566">
        <v>75063474.130399972</v>
      </c>
      <c r="D8" s="567">
        <v>71048290.556800008</v>
      </c>
      <c r="E8" s="567">
        <v>68701450.83510001</v>
      </c>
      <c r="F8" s="567">
        <v>67914369.171800002</v>
      </c>
      <c r="G8" s="568">
        <v>68237055.330341607</v>
      </c>
      <c r="I8" s="593">
        <v>70270743.020500004</v>
      </c>
      <c r="J8" s="594">
        <v>66960275.990000002</v>
      </c>
      <c r="K8" s="594">
        <v>64939308.741399996</v>
      </c>
      <c r="L8" s="595">
        <v>61929824.051799998</v>
      </c>
    </row>
    <row r="9" spans="1:12">
      <c r="A9" s="339">
        <v>2</v>
      </c>
      <c r="B9" s="14" t="s">
        <v>363</v>
      </c>
      <c r="C9" s="566">
        <v>75063474.130399972</v>
      </c>
      <c r="D9" s="567">
        <v>71048290.556800008</v>
      </c>
      <c r="E9" s="567">
        <v>68701450.83510001</v>
      </c>
      <c r="F9" s="567">
        <v>67914369.171800002</v>
      </c>
      <c r="G9" s="568">
        <v>68237055.330341607</v>
      </c>
      <c r="I9" s="593">
        <v>70270743.020500004</v>
      </c>
      <c r="J9" s="594">
        <v>66960275.990000002</v>
      </c>
      <c r="K9" s="594">
        <v>64939308.741399996</v>
      </c>
      <c r="L9" s="595">
        <v>61929824.051799998</v>
      </c>
    </row>
    <row r="10" spans="1:12">
      <c r="A10" s="339">
        <v>3</v>
      </c>
      <c r="B10" s="14" t="s">
        <v>143</v>
      </c>
      <c r="C10" s="566">
        <v>75063474.130399972</v>
      </c>
      <c r="D10" s="567">
        <v>71048290.556800008</v>
      </c>
      <c r="E10" s="567">
        <v>68701450.83510001</v>
      </c>
      <c r="F10" s="567">
        <v>67914369.171800002</v>
      </c>
      <c r="G10" s="568">
        <v>68237055.330341607</v>
      </c>
      <c r="I10" s="593">
        <v>72502469.535014883</v>
      </c>
      <c r="J10" s="594">
        <v>69110597.453292623</v>
      </c>
      <c r="K10" s="594">
        <v>67062035.900080748</v>
      </c>
      <c r="L10" s="595">
        <v>63698330.341399997</v>
      </c>
    </row>
    <row r="11" spans="1:12">
      <c r="A11" s="339">
        <v>4</v>
      </c>
      <c r="B11" s="14" t="s">
        <v>365</v>
      </c>
      <c r="C11" s="566">
        <v>21030106.739732388</v>
      </c>
      <c r="D11" s="567">
        <v>17937153.35541575</v>
      </c>
      <c r="E11" s="567">
        <v>17696645.905731201</v>
      </c>
      <c r="F11" s="567">
        <v>14863068.758983808</v>
      </c>
      <c r="G11" s="568">
        <v>15624901.144053699</v>
      </c>
      <c r="I11" s="593">
        <v>16587877.147518376</v>
      </c>
      <c r="J11" s="594">
        <v>15030191.199942239</v>
      </c>
      <c r="K11" s="594">
        <v>13062596.089033945</v>
      </c>
      <c r="L11" s="595">
        <v>11637787.981103646</v>
      </c>
    </row>
    <row r="12" spans="1:12">
      <c r="A12" s="339">
        <v>5</v>
      </c>
      <c r="B12" s="14" t="s">
        <v>366</v>
      </c>
      <c r="C12" s="566">
        <v>27189002.942214493</v>
      </c>
      <c r="D12" s="567">
        <v>23390988.858489852</v>
      </c>
      <c r="E12" s="567">
        <v>23009259.350178763</v>
      </c>
      <c r="F12" s="567">
        <v>19150780.345311746</v>
      </c>
      <c r="G12" s="568">
        <v>19606287.858738266</v>
      </c>
      <c r="I12" s="593">
        <v>22162755.160000227</v>
      </c>
      <c r="J12" s="594">
        <v>20078311.386007197</v>
      </c>
      <c r="K12" s="594">
        <v>17419077.371625457</v>
      </c>
      <c r="L12" s="595">
        <v>15519252.221491393</v>
      </c>
    </row>
    <row r="13" spans="1:12">
      <c r="A13" s="339">
        <v>6</v>
      </c>
      <c r="B13" s="14" t="s">
        <v>364</v>
      </c>
      <c r="C13" s="566">
        <v>35351893.256285988</v>
      </c>
      <c r="D13" s="567">
        <v>30619732.47798647</v>
      </c>
      <c r="E13" s="567">
        <v>30050820.466905016</v>
      </c>
      <c r="F13" s="567">
        <v>26737884.973558109</v>
      </c>
      <c r="G13" s="568">
        <v>26700328.554135904</v>
      </c>
      <c r="I13" s="593">
        <v>29550340.21333364</v>
      </c>
      <c r="J13" s="594">
        <v>26771081.848009598</v>
      </c>
      <c r="K13" s="594">
        <v>25059680.248211566</v>
      </c>
      <c r="L13" s="595">
        <v>22354404.379186705</v>
      </c>
    </row>
    <row r="14" spans="1:12">
      <c r="A14" s="13"/>
      <c r="B14" s="151" t="s">
        <v>368</v>
      </c>
      <c r="C14" s="569"/>
      <c r="D14" s="569"/>
      <c r="E14" s="569"/>
      <c r="F14" s="569"/>
      <c r="G14" s="569"/>
      <c r="I14" s="596"/>
      <c r="J14" s="597"/>
      <c r="K14" s="597"/>
      <c r="L14" s="598"/>
    </row>
    <row r="15" spans="1:12" ht="15" customHeight="1">
      <c r="A15" s="339">
        <v>7</v>
      </c>
      <c r="B15" s="14" t="s">
        <v>367</v>
      </c>
      <c r="C15" s="570">
        <v>224502181.061167</v>
      </c>
      <c r="D15" s="571">
        <v>200048238.71663296</v>
      </c>
      <c r="E15" s="571">
        <v>194865021.32186204</v>
      </c>
      <c r="F15" s="571">
        <v>192339646.76474002</v>
      </c>
      <c r="G15" s="572">
        <v>176149527.1880604</v>
      </c>
      <c r="I15" s="593">
        <v>198433140.25768998</v>
      </c>
      <c r="J15" s="594">
        <v>191926825.28431001</v>
      </c>
      <c r="K15" s="594">
        <v>190046070.13245997</v>
      </c>
      <c r="L15" s="595">
        <v>167294874.42378101</v>
      </c>
    </row>
    <row r="16" spans="1:12">
      <c r="A16" s="13"/>
      <c r="B16" s="151" t="s">
        <v>369</v>
      </c>
      <c r="C16" s="573"/>
      <c r="D16" s="574"/>
      <c r="E16" s="574"/>
      <c r="F16" s="574"/>
      <c r="G16" s="575"/>
      <c r="I16" s="596"/>
      <c r="J16" s="597"/>
      <c r="K16" s="597"/>
      <c r="L16" s="598"/>
    </row>
    <row r="17" spans="1:12" s="15" customFormat="1">
      <c r="A17" s="339"/>
      <c r="B17" s="152" t="s">
        <v>353</v>
      </c>
      <c r="C17" s="576"/>
      <c r="D17" s="577"/>
      <c r="E17" s="577"/>
      <c r="F17" s="577"/>
      <c r="G17" s="578"/>
      <c r="I17" s="596"/>
      <c r="J17" s="597"/>
      <c r="K17" s="597"/>
      <c r="L17" s="598"/>
    </row>
    <row r="18" spans="1:12">
      <c r="A18" s="11">
        <v>8</v>
      </c>
      <c r="B18" s="14" t="s">
        <v>362</v>
      </c>
      <c r="C18" s="579">
        <v>0.33435521105226351</v>
      </c>
      <c r="D18" s="580">
        <v>0.35515579148606979</v>
      </c>
      <c r="E18" s="580">
        <v>0.3525591733655708</v>
      </c>
      <c r="F18" s="580">
        <v>0.35309604813234047</v>
      </c>
      <c r="G18" s="581">
        <v>0.38738142769744993</v>
      </c>
      <c r="I18" s="599">
        <v>0.35412806010752412</v>
      </c>
      <c r="J18" s="600">
        <v>0.34888440368254242</v>
      </c>
      <c r="K18" s="600">
        <v>0.34170298126205939</v>
      </c>
      <c r="L18" s="601">
        <v>0.37317322941268083</v>
      </c>
    </row>
    <row r="19" spans="1:12" ht="15" customHeight="1">
      <c r="A19" s="11">
        <v>9</v>
      </c>
      <c r="B19" s="14" t="s">
        <v>363</v>
      </c>
      <c r="C19" s="582">
        <v>0.33435521105226351</v>
      </c>
      <c r="D19" s="583">
        <v>0.35515579148606979</v>
      </c>
      <c r="E19" s="583">
        <v>0.3525591733655708</v>
      </c>
      <c r="F19" s="583">
        <v>0.35309604813234047</v>
      </c>
      <c r="G19" s="584">
        <v>0.38738142769744993</v>
      </c>
      <c r="I19" s="599">
        <v>0.35412806010752412</v>
      </c>
      <c r="J19" s="600">
        <v>0.34888440368254242</v>
      </c>
      <c r="K19" s="600">
        <v>0.34170298126205939</v>
      </c>
      <c r="L19" s="601">
        <v>0.37317322941268083</v>
      </c>
    </row>
    <row r="20" spans="1:12">
      <c r="A20" s="11">
        <v>10</v>
      </c>
      <c r="B20" s="14" t="s">
        <v>143</v>
      </c>
      <c r="C20" s="582">
        <v>0.33435521105226351</v>
      </c>
      <c r="D20" s="583">
        <v>0.35515579148606979</v>
      </c>
      <c r="E20" s="583">
        <v>0.3525591733655708</v>
      </c>
      <c r="F20" s="583">
        <v>0.35309604813234047</v>
      </c>
      <c r="G20" s="584">
        <v>0.38738142769744993</v>
      </c>
      <c r="I20" s="599">
        <v>0.36537480302363534</v>
      </c>
      <c r="J20" s="600">
        <v>0.3600882646337526</v>
      </c>
      <c r="K20" s="600">
        <v>0.35287252113837064</v>
      </c>
      <c r="L20" s="601">
        <v>0.38444503494889704</v>
      </c>
    </row>
    <row r="21" spans="1:12">
      <c r="A21" s="11">
        <v>11</v>
      </c>
      <c r="B21" s="14" t="s">
        <v>365</v>
      </c>
      <c r="C21" s="582">
        <v>9.3674398352515814E-2</v>
      </c>
      <c r="D21" s="583">
        <v>8.9664140361783495E-2</v>
      </c>
      <c r="E21" s="583">
        <v>9.0814892204287997E-2</v>
      </c>
      <c r="F21" s="583">
        <v>7.7275117267754739E-2</v>
      </c>
      <c r="G21" s="584">
        <v>8.8702486992044402E-2</v>
      </c>
      <c r="I21" s="599">
        <v>8.3594288363208716E-2</v>
      </c>
      <c r="J21" s="600">
        <v>7.8312092005259432E-2</v>
      </c>
      <c r="K21" s="600">
        <v>6.8733839536536917E-2</v>
      </c>
      <c r="L21" s="601">
        <v>7.2584580052117403E-2</v>
      </c>
    </row>
    <row r="22" spans="1:12">
      <c r="A22" s="11">
        <v>12</v>
      </c>
      <c r="B22" s="14" t="s">
        <v>366</v>
      </c>
      <c r="C22" s="582">
        <v>0.12110796792128573</v>
      </c>
      <c r="D22" s="583">
        <v>0.11692674231250312</v>
      </c>
      <c r="E22" s="583">
        <v>0.11807793514760126</v>
      </c>
      <c r="F22" s="583">
        <v>9.9567513341313335E-2</v>
      </c>
      <c r="G22" s="584">
        <v>0.11130479980117255</v>
      </c>
      <c r="I22" s="599">
        <v>0.11168877905786881</v>
      </c>
      <c r="J22" s="600">
        <v>0.1046144089356153</v>
      </c>
      <c r="K22" s="600">
        <v>9.1657130081587879E-2</v>
      </c>
      <c r="L22" s="601">
        <v>9.6792619519082801E-2</v>
      </c>
    </row>
    <row r="23" spans="1:12">
      <c r="A23" s="11">
        <v>13</v>
      </c>
      <c r="B23" s="14" t="s">
        <v>364</v>
      </c>
      <c r="C23" s="582">
        <v>0.15746792788019351</v>
      </c>
      <c r="D23" s="583">
        <v>0.15306174487923946</v>
      </c>
      <c r="E23" s="583">
        <v>0.15421351796775029</v>
      </c>
      <c r="F23" s="583">
        <v>0.1390139028708029</v>
      </c>
      <c r="G23" s="584">
        <v>0.15157763395884766</v>
      </c>
      <c r="I23" s="599">
        <v>0.14891837207715841</v>
      </c>
      <c r="J23" s="600">
        <v>0.1394858785808204</v>
      </c>
      <c r="K23" s="600">
        <v>0.13186108100391264</v>
      </c>
      <c r="L23" s="601">
        <v>0.14033257381233352</v>
      </c>
    </row>
    <row r="24" spans="1:12">
      <c r="A24" s="13"/>
      <c r="B24" s="151" t="s">
        <v>89</v>
      </c>
      <c r="C24" s="569"/>
      <c r="D24" s="569"/>
      <c r="E24" s="585"/>
      <c r="F24" s="569"/>
      <c r="G24" s="586"/>
      <c r="I24" s="596"/>
      <c r="J24" s="597"/>
      <c r="K24" s="597"/>
      <c r="L24" s="598"/>
    </row>
    <row r="25" spans="1:12" ht="15" customHeight="1">
      <c r="A25" s="340">
        <v>14</v>
      </c>
      <c r="B25" s="14" t="s">
        <v>88</v>
      </c>
      <c r="C25" s="587">
        <v>8.1010872777489265E-2</v>
      </c>
      <c r="D25" s="587">
        <v>7.9446283521211081E-2</v>
      </c>
      <c r="E25" s="587">
        <v>7.5128832760441494E-2</v>
      </c>
      <c r="F25" s="587">
        <v>7.2310545488942501E-2</v>
      </c>
      <c r="G25" s="587">
        <v>7.1080812811373031E-2</v>
      </c>
      <c r="I25" s="599">
        <v>8.4075960708467332E-2</v>
      </c>
      <c r="J25" s="600">
        <v>7.5670847895601218E-2</v>
      </c>
      <c r="K25" s="600">
        <v>7.3068981061585478E-2</v>
      </c>
      <c r="L25" s="601">
        <v>7.2437841777855047E-2</v>
      </c>
    </row>
    <row r="26" spans="1:12">
      <c r="A26" s="340">
        <v>15</v>
      </c>
      <c r="B26" s="14" t="s">
        <v>87</v>
      </c>
      <c r="C26" s="587">
        <v>1.3841594093088511E-2</v>
      </c>
      <c r="D26" s="587">
        <v>1.2984945659887993E-2</v>
      </c>
      <c r="E26" s="587">
        <v>1.1166288166905004E-2</v>
      </c>
      <c r="F26" s="587">
        <v>7.1965464536527697E-3</v>
      </c>
      <c r="G26" s="587">
        <v>6.4134409695668498E-3</v>
      </c>
      <c r="I26" s="599">
        <v>1.2773880586288254E-2</v>
      </c>
      <c r="J26" s="600">
        <v>1.0968348347472638E-2</v>
      </c>
      <c r="K26" s="600">
        <v>7.1124818294527421E-3</v>
      </c>
      <c r="L26" s="601">
        <v>6.3215683380952944E-3</v>
      </c>
    </row>
    <row r="27" spans="1:12">
      <c r="A27" s="340">
        <v>16</v>
      </c>
      <c r="B27" s="14" t="s">
        <v>86</v>
      </c>
      <c r="C27" s="587">
        <v>4.4296984077796496E-2</v>
      </c>
      <c r="D27" s="587">
        <v>4.3453625103633826E-2</v>
      </c>
      <c r="E27" s="587">
        <v>4.3440700572582536E-2</v>
      </c>
      <c r="F27" s="587">
        <v>4.3306946006420717E-2</v>
      </c>
      <c r="G27" s="587">
        <v>4.2576851017680557E-2</v>
      </c>
      <c r="I27" s="599">
        <v>4.6667926704206372E-2</v>
      </c>
      <c r="J27" s="600">
        <v>4.2540589620212774E-2</v>
      </c>
      <c r="K27" s="600">
        <v>4.2611346862422371E-2</v>
      </c>
      <c r="L27" s="601">
        <v>4.2671038462859502E-2</v>
      </c>
    </row>
    <row r="28" spans="1:12">
      <c r="A28" s="340">
        <v>17</v>
      </c>
      <c r="B28" s="14" t="s">
        <v>85</v>
      </c>
      <c r="C28" s="587">
        <v>6.7169278684400743E-2</v>
      </c>
      <c r="D28" s="587">
        <v>6.6461337861323078E-2</v>
      </c>
      <c r="E28" s="587">
        <v>6.3962544593536494E-2</v>
      </c>
      <c r="F28" s="587">
        <v>6.5113999035289735E-2</v>
      </c>
      <c r="G28" s="587">
        <v>6.4667371841806182E-2</v>
      </c>
      <c r="I28" s="599">
        <v>7.130207632266812E-2</v>
      </c>
      <c r="J28" s="600">
        <v>6.4702499548128567E-2</v>
      </c>
      <c r="K28" s="600">
        <v>6.5956499232132731E-2</v>
      </c>
      <c r="L28" s="601">
        <v>6.611627343975976E-2</v>
      </c>
    </row>
    <row r="29" spans="1:12">
      <c r="A29" s="340">
        <v>18</v>
      </c>
      <c r="B29" s="14" t="s">
        <v>167</v>
      </c>
      <c r="C29" s="587">
        <v>4.408522604481125E-2</v>
      </c>
      <c r="D29" s="587">
        <v>2.7148736847027954E-2</v>
      </c>
      <c r="E29" s="587">
        <v>7.0760627124492213E-3</v>
      </c>
      <c r="F29" s="587">
        <v>3.0343180426338413E-2</v>
      </c>
      <c r="G29" s="587">
        <v>4.3572845545468385E-2</v>
      </c>
      <c r="I29" s="599">
        <v>5.5772761091310068E-2</v>
      </c>
      <c r="J29" s="600">
        <v>4.1394148926379278E-2</v>
      </c>
      <c r="K29" s="600">
        <v>3.5298406250330441E-2</v>
      </c>
      <c r="L29" s="601">
        <v>4.3930189693015834E-2</v>
      </c>
    </row>
    <row r="30" spans="1:12">
      <c r="A30" s="340">
        <v>19</v>
      </c>
      <c r="B30" s="14" t="s">
        <v>168</v>
      </c>
      <c r="C30" s="587">
        <v>0.12570749388390506</v>
      </c>
      <c r="D30" s="587">
        <v>7.6536527754367575E-2</v>
      </c>
      <c r="E30" s="587">
        <v>1.9895039356463664E-2</v>
      </c>
      <c r="F30" s="587">
        <v>8.0438720102820133E-2</v>
      </c>
      <c r="G30" s="587">
        <v>0.11475409701229097</v>
      </c>
      <c r="I30" s="599">
        <v>0.15968636175750262</v>
      </c>
      <c r="J30" s="600">
        <v>0.11843355097037249</v>
      </c>
      <c r="K30" s="600">
        <v>9.6486184250426488E-2</v>
      </c>
      <c r="L30" s="601">
        <v>0.11941992493100087</v>
      </c>
    </row>
    <row r="31" spans="1:12">
      <c r="A31" s="13"/>
      <c r="B31" s="151" t="s">
        <v>230</v>
      </c>
      <c r="C31" s="587"/>
      <c r="D31" s="587"/>
      <c r="E31" s="587"/>
      <c r="F31" s="587"/>
      <c r="G31" s="587"/>
      <c r="I31" s="596"/>
      <c r="J31" s="597"/>
      <c r="K31" s="597"/>
      <c r="L31" s="598"/>
    </row>
    <row r="32" spans="1:12">
      <c r="A32" s="340">
        <v>20</v>
      </c>
      <c r="B32" s="14" t="s">
        <v>84</v>
      </c>
      <c r="C32" s="587">
        <v>3.261294793781648E-2</v>
      </c>
      <c r="D32" s="587">
        <v>7.8493545978047155E-2</v>
      </c>
      <c r="E32" s="587">
        <v>0.11645621465138611</v>
      </c>
      <c r="F32" s="587">
        <v>8.5571842186823066E-2</v>
      </c>
      <c r="G32" s="587">
        <v>1.5260399666296508E-2</v>
      </c>
      <c r="I32" s="599">
        <v>7.9156302678034335E-2</v>
      </c>
      <c r="J32" s="600">
        <v>6.3431599619421394E-2</v>
      </c>
      <c r="K32" s="600">
        <v>8.1416031777507544E-2</v>
      </c>
      <c r="L32" s="601">
        <v>9.395471847779259E-2</v>
      </c>
    </row>
    <row r="33" spans="1:12" ht="15" customHeight="1">
      <c r="A33" s="340">
        <v>21</v>
      </c>
      <c r="B33" s="14" t="s">
        <v>711</v>
      </c>
      <c r="C33" s="587">
        <v>1.7015828833038486E-2</v>
      </c>
      <c r="D33" s="587">
        <v>3.4162225050559811E-2</v>
      </c>
      <c r="E33" s="587">
        <v>3.9199282699205321E-2</v>
      </c>
      <c r="F33" s="587">
        <v>3.0824027530067414E-2</v>
      </c>
      <c r="G33" s="587">
        <v>1.6090383671821896E-2</v>
      </c>
      <c r="I33" s="599">
        <v>3.2353578318350756E-2</v>
      </c>
      <c r="J33" s="600">
        <v>4.4584941133013173E-2</v>
      </c>
      <c r="K33" s="600">
        <v>5.0133063263227085E-2</v>
      </c>
      <c r="L33" s="601">
        <v>5.313611015220579E-2</v>
      </c>
    </row>
    <row r="34" spans="1:12">
      <c r="A34" s="340">
        <v>22</v>
      </c>
      <c r="B34" s="14" t="s">
        <v>83</v>
      </c>
      <c r="C34" s="587">
        <v>0.3989408031909974</v>
      </c>
      <c r="D34" s="587">
        <v>0.43631044629868593</v>
      </c>
      <c r="E34" s="587">
        <v>0.44420106194890874</v>
      </c>
      <c r="F34" s="587">
        <v>0.42636039995761005</v>
      </c>
      <c r="G34" s="587">
        <v>0.41483276351307036</v>
      </c>
      <c r="I34" s="599">
        <v>0.43810045564026096</v>
      </c>
      <c r="J34" s="600">
        <v>0.44681128633845935</v>
      </c>
      <c r="K34" s="600">
        <v>0.4287870529131429</v>
      </c>
      <c r="L34" s="601">
        <v>0.41621169379105366</v>
      </c>
    </row>
    <row r="35" spans="1:12" ht="15" customHeight="1">
      <c r="A35" s="340">
        <v>23</v>
      </c>
      <c r="B35" s="14" t="s">
        <v>82</v>
      </c>
      <c r="C35" s="587">
        <v>0.46871340562573605</v>
      </c>
      <c r="D35" s="587">
        <v>0.45498688174399993</v>
      </c>
      <c r="E35" s="587">
        <v>0.47265038389922714</v>
      </c>
      <c r="F35" s="587">
        <v>0.53943180355456988</v>
      </c>
      <c r="G35" s="587">
        <v>0.50969633934105341</v>
      </c>
      <c r="I35" s="599">
        <v>0.46285323267238176</v>
      </c>
      <c r="J35" s="600">
        <v>0.48328371314922014</v>
      </c>
      <c r="K35" s="600">
        <v>0.54356465967157108</v>
      </c>
      <c r="L35" s="601">
        <v>0.51579423699977434</v>
      </c>
    </row>
    <row r="36" spans="1:12">
      <c r="A36" s="340">
        <v>24</v>
      </c>
      <c r="B36" s="14" t="s">
        <v>81</v>
      </c>
      <c r="C36" s="587">
        <v>0.27755397728330855</v>
      </c>
      <c r="D36" s="587">
        <v>0.13340761661516087</v>
      </c>
      <c r="E36" s="587">
        <v>6.9736573609740823E-2</v>
      </c>
      <c r="F36" s="587">
        <v>1.6872819026982518E-2</v>
      </c>
      <c r="G36" s="587">
        <v>4.3010374210378073E-2</v>
      </c>
      <c r="I36" s="599">
        <v>0.13844461422504914</v>
      </c>
      <c r="J36" s="600">
        <v>7.1428673974957529E-2</v>
      </c>
      <c r="K36" s="600">
        <v>1.3547047668128889E-2</v>
      </c>
      <c r="L36" s="601">
        <v>4.2425912934275445E-2</v>
      </c>
    </row>
    <row r="37" spans="1:12" ht="15" customHeight="1">
      <c r="A37" s="13"/>
      <c r="B37" s="151" t="s">
        <v>231</v>
      </c>
      <c r="C37" s="587"/>
      <c r="D37" s="587"/>
      <c r="E37" s="587"/>
      <c r="F37" s="587"/>
      <c r="G37" s="587"/>
      <c r="I37" s="596"/>
      <c r="J37" s="597"/>
      <c r="K37" s="597"/>
      <c r="L37" s="598"/>
    </row>
    <row r="38" spans="1:12" ht="15" customHeight="1">
      <c r="A38" s="340">
        <v>25</v>
      </c>
      <c r="B38" s="14" t="s">
        <v>80</v>
      </c>
      <c r="C38" s="587">
        <v>0.39757865586735636</v>
      </c>
      <c r="D38" s="587">
        <v>0.37839951933595622</v>
      </c>
      <c r="E38" s="587">
        <v>0.37083524983533761</v>
      </c>
      <c r="F38" s="587">
        <v>0.47124136005419787</v>
      </c>
      <c r="G38" s="587">
        <v>0.38825733080731301</v>
      </c>
      <c r="I38" s="599">
        <v>0.37864679455698846</v>
      </c>
      <c r="J38" s="600">
        <v>0.37316098150962618</v>
      </c>
      <c r="K38" s="600">
        <v>0.47807700236021572</v>
      </c>
      <c r="L38" s="601">
        <v>0.39714137433996349</v>
      </c>
    </row>
    <row r="39" spans="1:12" ht="15" customHeight="1">
      <c r="A39" s="340">
        <v>26</v>
      </c>
      <c r="B39" s="14" t="s">
        <v>79</v>
      </c>
      <c r="C39" s="587">
        <v>0.7170239980493055</v>
      </c>
      <c r="D39" s="587">
        <v>0.72435374096194627</v>
      </c>
      <c r="E39" s="587">
        <v>0.75311389577040544</v>
      </c>
      <c r="F39" s="587">
        <v>0.83266747184604506</v>
      </c>
      <c r="G39" s="587">
        <v>0.80774031252934297</v>
      </c>
      <c r="I39" s="599">
        <v>0.72381758390811679</v>
      </c>
      <c r="J39" s="600">
        <v>0.75337213875469866</v>
      </c>
      <c r="K39" s="600">
        <v>0.83317999460281644</v>
      </c>
      <c r="L39" s="601">
        <v>0.81198674847013674</v>
      </c>
    </row>
    <row r="40" spans="1:12" ht="15" customHeight="1">
      <c r="A40" s="340">
        <v>27</v>
      </c>
      <c r="B40" s="14" t="s">
        <v>78</v>
      </c>
      <c r="C40" s="587">
        <v>0.37361183129130909</v>
      </c>
      <c r="D40" s="587">
        <v>0.37649355014935948</v>
      </c>
      <c r="E40" s="587">
        <v>0.35535394678899951</v>
      </c>
      <c r="F40" s="587">
        <v>0.40969722252841179</v>
      </c>
      <c r="G40" s="587">
        <v>0.43535072334457886</v>
      </c>
      <c r="I40" s="599">
        <v>0.37673957600482116</v>
      </c>
      <c r="J40" s="600">
        <v>0.35758258203367826</v>
      </c>
      <c r="K40" s="600">
        <v>0.41492972933546751</v>
      </c>
      <c r="L40" s="601">
        <v>0.44531234629802635</v>
      </c>
    </row>
    <row r="41" spans="1:12" ht="15" customHeight="1" thickBot="1">
      <c r="A41" s="341"/>
      <c r="B41" s="151" t="s">
        <v>271</v>
      </c>
      <c r="C41" s="569"/>
      <c r="D41" s="569"/>
      <c r="E41" s="569"/>
      <c r="F41" s="569"/>
      <c r="G41" s="586"/>
      <c r="I41" s="596"/>
      <c r="J41" s="597"/>
      <c r="K41" s="597"/>
      <c r="L41" s="598"/>
    </row>
    <row r="42" spans="1:12" ht="15">
      <c r="A42" s="340">
        <v>28</v>
      </c>
      <c r="B42" s="14" t="s">
        <v>255</v>
      </c>
      <c r="C42" s="588">
        <v>81162044.067545295</v>
      </c>
      <c r="D42" s="588">
        <v>84379704.891293287</v>
      </c>
      <c r="E42" s="588">
        <v>84740539.316252604</v>
      </c>
      <c r="F42" s="588">
        <v>86881913.263500005</v>
      </c>
      <c r="G42" s="589">
        <v>75887983.243599996</v>
      </c>
      <c r="I42" s="602">
        <v>84379704.891293287</v>
      </c>
      <c r="J42" s="603">
        <v>84740539.316252604</v>
      </c>
      <c r="K42" s="603">
        <v>72581381.187383398</v>
      </c>
      <c r="L42" s="604">
        <v>72861641.754640087</v>
      </c>
    </row>
    <row r="43" spans="1:12" ht="15" customHeight="1">
      <c r="A43" s="340">
        <v>29</v>
      </c>
      <c r="B43" s="14" t="s">
        <v>267</v>
      </c>
      <c r="C43" s="588">
        <v>53729727.161729351</v>
      </c>
      <c r="D43" s="590">
        <v>51329268.201091357</v>
      </c>
      <c r="E43" s="590">
        <v>55039573.042716958</v>
      </c>
      <c r="F43" s="590">
        <v>54698303.922359988</v>
      </c>
      <c r="G43" s="591">
        <v>49551746.368353501</v>
      </c>
      <c r="I43" s="593">
        <v>51329268.201091357</v>
      </c>
      <c r="J43" s="594">
        <v>55039573.042716958</v>
      </c>
      <c r="K43" s="594">
        <v>49271385.584469236</v>
      </c>
      <c r="L43" s="595">
        <v>49643521.163465798</v>
      </c>
    </row>
    <row r="44" spans="1:12" ht="15" customHeight="1" thickBot="1">
      <c r="A44" s="371">
        <v>30</v>
      </c>
      <c r="B44" s="372" t="s">
        <v>256</v>
      </c>
      <c r="C44" s="587">
        <v>1.5105612545405862</v>
      </c>
      <c r="D44" s="587">
        <v>1.6438906660566655</v>
      </c>
      <c r="E44" s="587">
        <v>1.5396293000035506</v>
      </c>
      <c r="F44" s="587">
        <v>1.588384045450882</v>
      </c>
      <c r="G44" s="587">
        <v>1.5314895801950237</v>
      </c>
      <c r="I44" s="605">
        <v>1.6438906660566655</v>
      </c>
      <c r="J44" s="606">
        <v>1.5396293000035506</v>
      </c>
      <c r="K44" s="606">
        <v>1.4730939738431401</v>
      </c>
      <c r="L44" s="607">
        <v>1.4676968927067411</v>
      </c>
    </row>
    <row r="45" spans="1:12" ht="15" customHeight="1" thickBot="1">
      <c r="A45" s="371"/>
      <c r="B45" s="151" t="s">
        <v>372</v>
      </c>
      <c r="C45" s="569"/>
      <c r="D45" s="569"/>
      <c r="E45" s="569"/>
      <c r="F45" s="569"/>
      <c r="G45" s="586"/>
      <c r="I45" s="596"/>
      <c r="J45" s="597"/>
      <c r="K45" s="597"/>
      <c r="L45" s="598"/>
    </row>
    <row r="46" spans="1:12" ht="15" customHeight="1">
      <c r="A46" s="371">
        <v>31</v>
      </c>
      <c r="B46" s="372" t="s">
        <v>379</v>
      </c>
      <c r="C46" s="588">
        <v>134294831.10849997</v>
      </c>
      <c r="D46" s="588">
        <v>124389091.95397502</v>
      </c>
      <c r="E46" s="588">
        <v>117031452.54327002</v>
      </c>
      <c r="F46" s="588">
        <v>123161000.25957499</v>
      </c>
      <c r="G46" s="588">
        <v>126652108.7911016</v>
      </c>
      <c r="I46" s="602">
        <v>123637721.41767502</v>
      </c>
      <c r="J46" s="603">
        <v>115315881.69817001</v>
      </c>
      <c r="K46" s="603">
        <v>120333560.829175</v>
      </c>
      <c r="L46" s="604">
        <v>122850671.91226</v>
      </c>
    </row>
    <row r="47" spans="1:12" ht="15" customHeight="1">
      <c r="A47" s="371">
        <v>32</v>
      </c>
      <c r="B47" s="372" t="s">
        <v>394</v>
      </c>
      <c r="C47" s="588">
        <v>102461071.57417408</v>
      </c>
      <c r="D47" s="588">
        <v>88735548.829287559</v>
      </c>
      <c r="E47" s="588">
        <v>84850062.149581909</v>
      </c>
      <c r="F47" s="588">
        <v>79777336.040219471</v>
      </c>
      <c r="G47" s="588">
        <v>83272914.480661511</v>
      </c>
      <c r="I47" s="593">
        <v>88452595.980509982</v>
      </c>
      <c r="J47" s="594">
        <v>83873032.825949937</v>
      </c>
      <c r="K47" s="594">
        <v>75974892.468975037</v>
      </c>
      <c r="L47" s="595">
        <v>80500243.125565022</v>
      </c>
    </row>
    <row r="48" spans="1:12" ht="15.75" thickBot="1">
      <c r="A48" s="342">
        <v>33</v>
      </c>
      <c r="B48" s="153" t="s">
        <v>412</v>
      </c>
      <c r="C48" s="592">
        <v>1.3106912610344961</v>
      </c>
      <c r="D48" s="592">
        <v>1.4017954877732142</v>
      </c>
      <c r="E48" s="592">
        <v>1.379273621944503</v>
      </c>
      <c r="F48" s="592">
        <v>1.5438093871357625</v>
      </c>
      <c r="G48" s="592">
        <v>1.5209280182034945</v>
      </c>
      <c r="I48" s="605">
        <v>1.3977851079115629</v>
      </c>
      <c r="J48" s="606">
        <v>1.3748862752759763</v>
      </c>
      <c r="K48" s="606">
        <v>1.5838595741127792</v>
      </c>
      <c r="L48" s="607">
        <v>1.5260906941689156</v>
      </c>
    </row>
    <row r="49" spans="1:2">
      <c r="A49" s="16"/>
    </row>
    <row r="50" spans="1:2" ht="38.25">
      <c r="B50" s="216" t="s">
        <v>708</v>
      </c>
    </row>
    <row r="51" spans="1:2" ht="51">
      <c r="B51" s="216" t="s">
        <v>270</v>
      </c>
    </row>
    <row r="53" spans="1:2">
      <c r="B53" s="215"/>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8" sqref="C8:H22"/>
    </sheetView>
  </sheetViews>
  <sheetFormatPr defaultColWidth="9.140625" defaultRowHeight="12.75"/>
  <cols>
    <col min="1" max="1" width="11.85546875" style="452" bestFit="1" customWidth="1"/>
    <col min="2" max="2" width="86.28515625" style="452" customWidth="1"/>
    <col min="3" max="3" width="13.85546875" style="452" bestFit="1" customWidth="1"/>
    <col min="4" max="4" width="8.7109375" style="452" bestFit="1" customWidth="1"/>
    <col min="5" max="5" width="17.42578125" style="452" bestFit="1" customWidth="1"/>
    <col min="6" max="6" width="8.7109375" style="452" bestFit="1" customWidth="1"/>
    <col min="7" max="7" width="30.42578125" style="452" customWidth="1"/>
    <col min="8" max="8" width="9.7109375" style="452" customWidth="1"/>
    <col min="9" max="16384" width="9.140625" style="452"/>
  </cols>
  <sheetData>
    <row r="1" spans="1:8" ht="13.5">
      <c r="A1" s="373" t="s">
        <v>31</v>
      </c>
      <c r="B1" s="461" t="str">
        <f>'Info '!C2</f>
        <v>JSC Ziraat Bank Georgia</v>
      </c>
    </row>
    <row r="2" spans="1:8">
      <c r="A2" s="374" t="s">
        <v>32</v>
      </c>
      <c r="B2" s="708">
        <f>'1. key ratios '!B2</f>
        <v>45199</v>
      </c>
    </row>
    <row r="3" spans="1:8">
      <c r="A3" s="375" t="s">
        <v>415</v>
      </c>
    </row>
    <row r="5" spans="1:8" ht="12" customHeight="1">
      <c r="A5" s="778" t="s">
        <v>416</v>
      </c>
      <c r="B5" s="779"/>
      <c r="C5" s="784" t="s">
        <v>417</v>
      </c>
      <c r="D5" s="785"/>
      <c r="E5" s="785"/>
      <c r="F5" s="785"/>
      <c r="G5" s="785"/>
      <c r="H5" s="786"/>
    </row>
    <row r="6" spans="1:8">
      <c r="A6" s="780"/>
      <c r="B6" s="781"/>
      <c r="C6" s="787"/>
      <c r="D6" s="788"/>
      <c r="E6" s="788"/>
      <c r="F6" s="788"/>
      <c r="G6" s="788"/>
      <c r="H6" s="789"/>
    </row>
    <row r="7" spans="1:8">
      <c r="A7" s="782"/>
      <c r="B7" s="783"/>
      <c r="C7" s="460" t="s">
        <v>418</v>
      </c>
      <c r="D7" s="460" t="s">
        <v>419</v>
      </c>
      <c r="E7" s="460" t="s">
        <v>420</v>
      </c>
      <c r="F7" s="460" t="s">
        <v>421</v>
      </c>
      <c r="G7" s="460" t="s">
        <v>422</v>
      </c>
      <c r="H7" s="460" t="s">
        <v>65</v>
      </c>
    </row>
    <row r="8" spans="1:8">
      <c r="A8" s="456">
        <v>1</v>
      </c>
      <c r="B8" s="455" t="s">
        <v>52</v>
      </c>
      <c r="C8" s="685">
        <v>51892095.838</v>
      </c>
      <c r="D8" s="685">
        <v>8243430.8200000003</v>
      </c>
      <c r="E8" s="685"/>
      <c r="F8" s="685"/>
      <c r="G8" s="685"/>
      <c r="H8" s="685">
        <v>60135526.658</v>
      </c>
    </row>
    <row r="9" spans="1:8">
      <c r="A9" s="456">
        <v>2</v>
      </c>
      <c r="B9" s="455" t="s">
        <v>53</v>
      </c>
      <c r="C9" s="685"/>
      <c r="D9" s="685"/>
      <c r="E9" s="685"/>
      <c r="F9" s="685"/>
      <c r="G9" s="685"/>
      <c r="H9" s="685">
        <v>0</v>
      </c>
    </row>
    <row r="10" spans="1:8">
      <c r="A10" s="456">
        <v>3</v>
      </c>
      <c r="B10" s="455" t="s">
        <v>165</v>
      </c>
      <c r="C10" s="685"/>
      <c r="D10" s="685"/>
      <c r="E10" s="685"/>
      <c r="F10" s="685"/>
      <c r="G10" s="685"/>
      <c r="H10" s="685">
        <v>0</v>
      </c>
    </row>
    <row r="11" spans="1:8">
      <c r="A11" s="456">
        <v>4</v>
      </c>
      <c r="B11" s="455" t="s">
        <v>54</v>
      </c>
      <c r="C11" s="685"/>
      <c r="D11" s="685"/>
      <c r="E11" s="685"/>
      <c r="F11" s="685"/>
      <c r="G11" s="685"/>
      <c r="H11" s="685">
        <v>0</v>
      </c>
    </row>
    <row r="12" spans="1:8">
      <c r="A12" s="456">
        <v>5</v>
      </c>
      <c r="B12" s="455" t="s">
        <v>55</v>
      </c>
      <c r="C12" s="685"/>
      <c r="D12" s="685"/>
      <c r="E12" s="685"/>
      <c r="F12" s="685"/>
      <c r="G12" s="685"/>
      <c r="H12" s="685">
        <v>0</v>
      </c>
    </row>
    <row r="13" spans="1:8">
      <c r="A13" s="456">
        <v>6</v>
      </c>
      <c r="B13" s="455" t="s">
        <v>56</v>
      </c>
      <c r="C13" s="685">
        <v>17661322.372200001</v>
      </c>
      <c r="D13" s="685"/>
      <c r="E13" s="685"/>
      <c r="F13" s="685"/>
      <c r="G13" s="685"/>
      <c r="H13" s="685">
        <v>17661322.372200001</v>
      </c>
    </row>
    <row r="14" spans="1:8">
      <c r="A14" s="456">
        <v>7</v>
      </c>
      <c r="B14" s="455" t="s">
        <v>57</v>
      </c>
      <c r="C14" s="685"/>
      <c r="D14" s="685">
        <v>25930389.1261</v>
      </c>
      <c r="E14" s="685">
        <v>31270646.628699999</v>
      </c>
      <c r="F14" s="685">
        <v>14952122.98</v>
      </c>
      <c r="G14" s="685"/>
      <c r="H14" s="685">
        <v>72153158.734799996</v>
      </c>
    </row>
    <row r="15" spans="1:8">
      <c r="A15" s="456">
        <v>8</v>
      </c>
      <c r="B15" s="457" t="s">
        <v>58</v>
      </c>
      <c r="C15" s="685"/>
      <c r="D15" s="685">
        <v>17351489.069600001</v>
      </c>
      <c r="E15" s="685">
        <v>19897630.104499999</v>
      </c>
      <c r="F15" s="685">
        <v>16144663.073999999</v>
      </c>
      <c r="G15" s="685">
        <v>2494.09</v>
      </c>
      <c r="H15" s="685">
        <v>53396276.338100001</v>
      </c>
    </row>
    <row r="16" spans="1:8">
      <c r="A16" s="456">
        <v>9</v>
      </c>
      <c r="B16" s="455" t="s">
        <v>59</v>
      </c>
      <c r="C16" s="685"/>
      <c r="D16" s="685"/>
      <c r="E16" s="685"/>
      <c r="F16" s="685"/>
      <c r="G16" s="685"/>
      <c r="H16" s="685">
        <v>0</v>
      </c>
    </row>
    <row r="17" spans="1:8">
      <c r="A17" s="456">
        <v>10</v>
      </c>
      <c r="B17" s="459" t="s">
        <v>430</v>
      </c>
      <c r="C17" s="685"/>
      <c r="D17" s="685"/>
      <c r="E17" s="685"/>
      <c r="F17" s="685"/>
      <c r="G17" s="685"/>
      <c r="H17" s="685">
        <v>0</v>
      </c>
    </row>
    <row r="18" spans="1:8">
      <c r="A18" s="456">
        <v>11</v>
      </c>
      <c r="B18" s="455" t="s">
        <v>61</v>
      </c>
      <c r="C18" s="685"/>
      <c r="D18" s="685"/>
      <c r="E18" s="685"/>
      <c r="F18" s="685"/>
      <c r="G18" s="685"/>
      <c r="H18" s="685">
        <v>0</v>
      </c>
    </row>
    <row r="19" spans="1:8">
      <c r="A19" s="456">
        <v>12</v>
      </c>
      <c r="B19" s="455" t="s">
        <v>62</v>
      </c>
      <c r="C19" s="685"/>
      <c r="D19" s="685"/>
      <c r="E19" s="685"/>
      <c r="F19" s="685"/>
      <c r="G19" s="685"/>
      <c r="H19" s="685">
        <v>0</v>
      </c>
    </row>
    <row r="20" spans="1:8">
      <c r="A20" s="458">
        <v>13</v>
      </c>
      <c r="B20" s="457" t="s">
        <v>145</v>
      </c>
      <c r="C20" s="685"/>
      <c r="D20" s="685"/>
      <c r="E20" s="685"/>
      <c r="F20" s="685"/>
      <c r="G20" s="685"/>
      <c r="H20" s="685">
        <v>0</v>
      </c>
    </row>
    <row r="21" spans="1:8">
      <c r="A21" s="456">
        <v>14</v>
      </c>
      <c r="B21" s="455" t="s">
        <v>64</v>
      </c>
      <c r="C21" s="685">
        <v>9850792.9285000004</v>
      </c>
      <c r="D21" s="685">
        <v>2591422.6666000001</v>
      </c>
      <c r="E21" s="685">
        <v>394240.3</v>
      </c>
      <c r="F21" s="685">
        <v>1906587.69</v>
      </c>
      <c r="G21" s="685">
        <v>4364606.51</v>
      </c>
      <c r="H21" s="685">
        <v>19107650.095100001</v>
      </c>
    </row>
    <row r="22" spans="1:8">
      <c r="A22" s="454">
        <v>15</v>
      </c>
      <c r="B22" s="453" t="s">
        <v>65</v>
      </c>
      <c r="C22" s="685">
        <v>79404211.138699993</v>
      </c>
      <c r="D22" s="685">
        <v>54116731.682300001</v>
      </c>
      <c r="E22" s="685">
        <v>51562517.033199996</v>
      </c>
      <c r="F22" s="685">
        <v>33003373.743999999</v>
      </c>
      <c r="G22" s="685">
        <v>4367100.5999999996</v>
      </c>
      <c r="H22" s="685">
        <v>222453934.19819999</v>
      </c>
    </row>
    <row r="26" spans="1:8" ht="43.5" customHeight="1">
      <c r="B26" s="379"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7" sqref="C7:H23"/>
    </sheetView>
  </sheetViews>
  <sheetFormatPr defaultColWidth="9.140625" defaultRowHeight="12.75"/>
  <cols>
    <col min="1" max="1" width="11.85546875" style="462" bestFit="1" customWidth="1"/>
    <col min="2" max="2" width="82" style="452" customWidth="1"/>
    <col min="3" max="3" width="23.42578125" style="452" customWidth="1"/>
    <col min="4" max="4" width="26.28515625" style="452" customWidth="1"/>
    <col min="5" max="5" width="12.42578125" style="376" bestFit="1" customWidth="1"/>
    <col min="6" max="6" width="11.85546875" style="376" bestFit="1" customWidth="1"/>
    <col min="7" max="7" width="21.5703125" style="452" bestFit="1" customWidth="1"/>
    <col min="8" max="8" width="14.28515625" style="452" customWidth="1"/>
    <col min="9" max="16384" width="9.140625" style="452"/>
  </cols>
  <sheetData>
    <row r="1" spans="1:8" ht="13.5">
      <c r="A1" s="373" t="s">
        <v>31</v>
      </c>
      <c r="B1" s="461" t="str">
        <f>'Info '!C2</f>
        <v>JSC Ziraat Bank Georgia</v>
      </c>
      <c r="C1" s="476"/>
      <c r="D1" s="476"/>
      <c r="E1" s="476"/>
      <c r="F1" s="476"/>
      <c r="G1" s="476"/>
      <c r="H1" s="476"/>
    </row>
    <row r="2" spans="1:8">
      <c r="A2" s="374" t="s">
        <v>32</v>
      </c>
      <c r="B2" s="708">
        <f>'1. key ratios '!B2</f>
        <v>45199</v>
      </c>
      <c r="C2" s="476"/>
      <c r="D2" s="476"/>
      <c r="E2" s="476"/>
      <c r="F2" s="476"/>
      <c r="G2" s="476"/>
      <c r="H2" s="476"/>
    </row>
    <row r="3" spans="1:8">
      <c r="A3" s="375" t="s">
        <v>423</v>
      </c>
      <c r="B3" s="476"/>
      <c r="C3" s="476"/>
      <c r="D3" s="476"/>
      <c r="E3" s="476"/>
      <c r="F3" s="476"/>
      <c r="G3" s="476"/>
      <c r="H3" s="476"/>
    </row>
    <row r="4" spans="1:8">
      <c r="A4" s="477"/>
      <c r="B4" s="476"/>
      <c r="C4" s="475" t="s">
        <v>0</v>
      </c>
      <c r="D4" s="475" t="s">
        <v>1</v>
      </c>
      <c r="E4" s="475" t="s">
        <v>2</v>
      </c>
      <c r="F4" s="475" t="s">
        <v>3</v>
      </c>
      <c r="G4" s="475" t="s">
        <v>4</v>
      </c>
      <c r="H4" s="475" t="s">
        <v>5</v>
      </c>
    </row>
    <row r="5" spans="1:8" ht="33.950000000000003" customHeight="1">
      <c r="A5" s="778" t="s">
        <v>424</v>
      </c>
      <c r="B5" s="779"/>
      <c r="C5" s="792" t="s">
        <v>425</v>
      </c>
      <c r="D5" s="792"/>
      <c r="E5" s="792" t="s">
        <v>662</v>
      </c>
      <c r="F5" s="790" t="s">
        <v>426</v>
      </c>
      <c r="G5" s="790" t="s">
        <v>427</v>
      </c>
      <c r="H5" s="473" t="s">
        <v>661</v>
      </c>
    </row>
    <row r="6" spans="1:8" ht="25.5">
      <c r="A6" s="782"/>
      <c r="B6" s="783"/>
      <c r="C6" s="474" t="s">
        <v>428</v>
      </c>
      <c r="D6" s="474" t="s">
        <v>429</v>
      </c>
      <c r="E6" s="792"/>
      <c r="F6" s="791"/>
      <c r="G6" s="791"/>
      <c r="H6" s="473" t="s">
        <v>660</v>
      </c>
    </row>
    <row r="7" spans="1:8">
      <c r="A7" s="471">
        <v>1</v>
      </c>
      <c r="B7" s="455" t="s">
        <v>52</v>
      </c>
      <c r="C7" s="465"/>
      <c r="D7" s="465">
        <v>60135526.658</v>
      </c>
      <c r="E7" s="465"/>
      <c r="F7" s="465"/>
      <c r="G7" s="465"/>
      <c r="H7" s="463">
        <v>60135526.658</v>
      </c>
    </row>
    <row r="8" spans="1:8">
      <c r="A8" s="471">
        <v>2</v>
      </c>
      <c r="B8" s="455" t="s">
        <v>53</v>
      </c>
      <c r="C8" s="465"/>
      <c r="D8" s="465"/>
      <c r="E8" s="465"/>
      <c r="F8" s="465"/>
      <c r="G8" s="465"/>
      <c r="H8" s="463">
        <v>0</v>
      </c>
    </row>
    <row r="9" spans="1:8">
      <c r="A9" s="471">
        <v>3</v>
      </c>
      <c r="B9" s="455" t="s">
        <v>165</v>
      </c>
      <c r="C9" s="465"/>
      <c r="D9" s="465"/>
      <c r="E9" s="465"/>
      <c r="F9" s="465"/>
      <c r="G9" s="465"/>
      <c r="H9" s="463">
        <v>0</v>
      </c>
    </row>
    <row r="10" spans="1:8">
      <c r="A10" s="471">
        <v>4</v>
      </c>
      <c r="B10" s="455" t="s">
        <v>54</v>
      </c>
      <c r="C10" s="465"/>
      <c r="D10" s="465"/>
      <c r="E10" s="465"/>
      <c r="F10" s="465"/>
      <c r="G10" s="465"/>
      <c r="H10" s="463">
        <v>0</v>
      </c>
    </row>
    <row r="11" spans="1:8">
      <c r="A11" s="471">
        <v>5</v>
      </c>
      <c r="B11" s="455" t="s">
        <v>55</v>
      </c>
      <c r="C11" s="465"/>
      <c r="D11" s="465"/>
      <c r="E11" s="465"/>
      <c r="F11" s="465"/>
      <c r="G11" s="465"/>
      <c r="H11" s="463">
        <v>0</v>
      </c>
    </row>
    <row r="12" spans="1:8">
      <c r="A12" s="471">
        <v>6</v>
      </c>
      <c r="B12" s="455" t="s">
        <v>56</v>
      </c>
      <c r="C12" s="465"/>
      <c r="D12" s="465">
        <v>17661322.372200001</v>
      </c>
      <c r="E12" s="465"/>
      <c r="F12" s="465"/>
      <c r="G12" s="465"/>
      <c r="H12" s="463">
        <v>17661322.372200001</v>
      </c>
    </row>
    <row r="13" spans="1:8">
      <c r="A13" s="471">
        <v>7</v>
      </c>
      <c r="B13" s="455" t="s">
        <v>57</v>
      </c>
      <c r="C13" s="465">
        <v>1384893.7035000001</v>
      </c>
      <c r="D13" s="465">
        <v>71467339.531299993</v>
      </c>
      <c r="E13" s="465">
        <v>699074.5</v>
      </c>
      <c r="F13" s="465"/>
      <c r="G13" s="465"/>
      <c r="H13" s="463">
        <v>72153158.734799996</v>
      </c>
    </row>
    <row r="14" spans="1:8">
      <c r="A14" s="471">
        <v>8</v>
      </c>
      <c r="B14" s="457" t="s">
        <v>58</v>
      </c>
      <c r="C14" s="465">
        <v>2780521.4778999998</v>
      </c>
      <c r="D14" s="465">
        <v>52089988.700199999</v>
      </c>
      <c r="E14" s="465">
        <v>1474233.84</v>
      </c>
      <c r="F14" s="465"/>
      <c r="G14" s="465"/>
      <c r="H14" s="463">
        <v>53396276.338099994</v>
      </c>
    </row>
    <row r="15" spans="1:8">
      <c r="A15" s="471">
        <v>9</v>
      </c>
      <c r="B15" s="455" t="s">
        <v>59</v>
      </c>
      <c r="C15" s="465"/>
      <c r="D15" s="465"/>
      <c r="E15" s="465"/>
      <c r="F15" s="465"/>
      <c r="G15" s="465"/>
      <c r="H15" s="463">
        <v>0</v>
      </c>
    </row>
    <row r="16" spans="1:8">
      <c r="A16" s="471">
        <v>10</v>
      </c>
      <c r="B16" s="459" t="s">
        <v>430</v>
      </c>
      <c r="C16" s="465"/>
      <c r="D16" s="465"/>
      <c r="E16" s="465"/>
      <c r="F16" s="465"/>
      <c r="G16" s="465"/>
      <c r="H16" s="463">
        <v>0</v>
      </c>
    </row>
    <row r="17" spans="1:8">
      <c r="A17" s="471">
        <v>11</v>
      </c>
      <c r="B17" s="455" t="s">
        <v>61</v>
      </c>
      <c r="C17" s="465"/>
      <c r="D17" s="465"/>
      <c r="E17" s="465"/>
      <c r="F17" s="465"/>
      <c r="G17" s="465"/>
      <c r="H17" s="463">
        <v>0</v>
      </c>
    </row>
    <row r="18" spans="1:8">
      <c r="A18" s="471">
        <v>12</v>
      </c>
      <c r="B18" s="455" t="s">
        <v>62</v>
      </c>
      <c r="C18" s="465"/>
      <c r="D18" s="465"/>
      <c r="E18" s="465"/>
      <c r="F18" s="465"/>
      <c r="G18" s="465"/>
      <c r="H18" s="463">
        <v>0</v>
      </c>
    </row>
    <row r="19" spans="1:8">
      <c r="A19" s="472">
        <v>13</v>
      </c>
      <c r="B19" s="457" t="s">
        <v>145</v>
      </c>
      <c r="C19" s="465"/>
      <c r="D19" s="465"/>
      <c r="E19" s="465"/>
      <c r="F19" s="465"/>
      <c r="G19" s="465"/>
      <c r="H19" s="463">
        <v>0</v>
      </c>
    </row>
    <row r="20" spans="1:8">
      <c r="A20" s="471">
        <v>14</v>
      </c>
      <c r="B20" s="455" t="s">
        <v>64</v>
      </c>
      <c r="C20" s="465"/>
      <c r="D20" s="465">
        <v>19997224.875100002</v>
      </c>
      <c r="E20" s="465"/>
      <c r="F20" s="465"/>
      <c r="G20" s="465"/>
      <c r="H20" s="463">
        <v>19997224.875100002</v>
      </c>
    </row>
    <row r="21" spans="1:8" s="468" customFormat="1">
      <c r="A21" s="470">
        <v>15</v>
      </c>
      <c r="B21" s="469" t="s">
        <v>65</v>
      </c>
      <c r="C21" s="481">
        <v>4165415.1814000001</v>
      </c>
      <c r="D21" s="481">
        <v>221351402.13679999</v>
      </c>
      <c r="E21" s="481">
        <v>2173308.34</v>
      </c>
      <c r="F21" s="481">
        <v>0</v>
      </c>
      <c r="G21" s="481">
        <v>0</v>
      </c>
      <c r="H21" s="463">
        <v>223343508.97819996</v>
      </c>
    </row>
    <row r="22" spans="1:8">
      <c r="A22" s="467">
        <v>16</v>
      </c>
      <c r="B22" s="466" t="s">
        <v>431</v>
      </c>
      <c r="C22" s="494">
        <v>4165415.1814000001</v>
      </c>
      <c r="D22" s="494">
        <v>123557328.2315</v>
      </c>
      <c r="E22" s="494">
        <v>2173308.34</v>
      </c>
      <c r="F22" s="494">
        <v>0</v>
      </c>
      <c r="G22" s="494">
        <v>0</v>
      </c>
      <c r="H22" s="463">
        <v>125549435.0729</v>
      </c>
    </row>
    <row r="23" spans="1:8">
      <c r="A23" s="467">
        <v>17</v>
      </c>
      <c r="B23" s="466" t="s">
        <v>432</v>
      </c>
      <c r="C23" s="465"/>
      <c r="D23" s="465">
        <v>8243430.8200000003</v>
      </c>
      <c r="E23" s="465"/>
      <c r="F23" s="465"/>
      <c r="G23" s="465"/>
      <c r="H23" s="463">
        <v>8243430.8200000003</v>
      </c>
    </row>
    <row r="25" spans="1:8">
      <c r="E25" s="452"/>
      <c r="F25" s="452"/>
    </row>
    <row r="26" spans="1:8" ht="42.6" customHeight="1">
      <c r="B26" s="379"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4"/>
    </sheetView>
  </sheetViews>
  <sheetFormatPr defaultColWidth="9.140625" defaultRowHeight="12.75"/>
  <cols>
    <col min="1" max="1" width="11" style="452" bestFit="1" customWidth="1"/>
    <col min="2" max="2" width="64.140625" style="452" customWidth="1"/>
    <col min="3" max="3" width="23.5703125" style="452" customWidth="1"/>
    <col min="4" max="4" width="29" style="452" customWidth="1"/>
    <col min="5" max="5" width="15.140625" style="452" bestFit="1" customWidth="1"/>
    <col min="6" max="6" width="11.85546875" style="452" bestFit="1" customWidth="1"/>
    <col min="7" max="7" width="22" style="452" customWidth="1"/>
    <col min="8" max="8" width="17" style="452" customWidth="1"/>
    <col min="9" max="16384" width="9.140625" style="452"/>
  </cols>
  <sheetData>
    <row r="1" spans="1:8" ht="13.5">
      <c r="A1" s="373" t="s">
        <v>31</v>
      </c>
      <c r="B1" s="461" t="str">
        <f>'Info '!C2</f>
        <v>JSC Ziraat Bank Georgia</v>
      </c>
      <c r="C1" s="476"/>
      <c r="D1" s="476"/>
      <c r="E1" s="476"/>
      <c r="F1" s="476"/>
      <c r="G1" s="476"/>
      <c r="H1" s="476"/>
    </row>
    <row r="2" spans="1:8">
      <c r="A2" s="374" t="s">
        <v>32</v>
      </c>
      <c r="B2" s="708">
        <f>'1. key ratios '!B2</f>
        <v>45199</v>
      </c>
      <c r="C2" s="476"/>
      <c r="D2" s="476"/>
      <c r="E2" s="476"/>
      <c r="F2" s="476"/>
      <c r="G2" s="476"/>
      <c r="H2" s="476"/>
    </row>
    <row r="3" spans="1:8">
      <c r="A3" s="375" t="s">
        <v>433</v>
      </c>
      <c r="B3" s="476"/>
      <c r="C3" s="476"/>
      <c r="D3" s="476"/>
      <c r="E3" s="476"/>
      <c r="F3" s="476"/>
      <c r="G3" s="476"/>
      <c r="H3" s="476"/>
    </row>
    <row r="4" spans="1:8">
      <c r="A4" s="477"/>
      <c r="B4" s="476"/>
      <c r="C4" s="475" t="s">
        <v>0</v>
      </c>
      <c r="D4" s="475" t="s">
        <v>1</v>
      </c>
      <c r="E4" s="475" t="s">
        <v>2</v>
      </c>
      <c r="F4" s="475" t="s">
        <v>3</v>
      </c>
      <c r="G4" s="475" t="s">
        <v>4</v>
      </c>
      <c r="H4" s="475" t="s">
        <v>5</v>
      </c>
    </row>
    <row r="5" spans="1:8" ht="41.45" customHeight="1">
      <c r="A5" s="778" t="s">
        <v>734</v>
      </c>
      <c r="B5" s="779"/>
      <c r="C5" s="792" t="s">
        <v>425</v>
      </c>
      <c r="D5" s="792"/>
      <c r="E5" s="792" t="s">
        <v>662</v>
      </c>
      <c r="F5" s="790" t="s">
        <v>426</v>
      </c>
      <c r="G5" s="790" t="s">
        <v>427</v>
      </c>
      <c r="H5" s="473" t="s">
        <v>661</v>
      </c>
    </row>
    <row r="6" spans="1:8" ht="25.5">
      <c r="A6" s="782"/>
      <c r="B6" s="783"/>
      <c r="C6" s="474" t="s">
        <v>428</v>
      </c>
      <c r="D6" s="474" t="s">
        <v>429</v>
      </c>
      <c r="E6" s="792"/>
      <c r="F6" s="791"/>
      <c r="G6" s="791"/>
      <c r="H6" s="473" t="s">
        <v>660</v>
      </c>
    </row>
    <row r="7" spans="1:8">
      <c r="A7" s="464">
        <v>1</v>
      </c>
      <c r="B7" s="482" t="s">
        <v>521</v>
      </c>
      <c r="C7" s="465"/>
      <c r="D7" s="465">
        <v>65013422.619599998</v>
      </c>
      <c r="E7" s="465">
        <v>55566.3</v>
      </c>
      <c r="F7" s="465"/>
      <c r="G7" s="465"/>
      <c r="H7" s="463">
        <v>64957856.319600001</v>
      </c>
    </row>
    <row r="8" spans="1:8">
      <c r="A8" s="464">
        <v>2</v>
      </c>
      <c r="B8" s="482" t="s">
        <v>434</v>
      </c>
      <c r="C8" s="465"/>
      <c r="D8" s="465">
        <v>18732847.344099998</v>
      </c>
      <c r="E8" s="465">
        <v>9109.5300000000007</v>
      </c>
      <c r="F8" s="465"/>
      <c r="G8" s="465"/>
      <c r="H8" s="463">
        <v>18723737.814099997</v>
      </c>
    </row>
    <row r="9" spans="1:8">
      <c r="A9" s="464">
        <v>3</v>
      </c>
      <c r="B9" s="482" t="s">
        <v>435</v>
      </c>
      <c r="C9" s="465"/>
      <c r="D9" s="465"/>
      <c r="E9" s="465"/>
      <c r="F9" s="465"/>
      <c r="G9" s="465"/>
      <c r="H9" s="463">
        <v>0</v>
      </c>
    </row>
    <row r="10" spans="1:8">
      <c r="A10" s="464">
        <v>4</v>
      </c>
      <c r="B10" s="482" t="s">
        <v>522</v>
      </c>
      <c r="C10" s="465"/>
      <c r="D10" s="465">
        <v>4548521.1310999999</v>
      </c>
      <c r="E10" s="465">
        <v>13006.68</v>
      </c>
      <c r="F10" s="465"/>
      <c r="G10" s="465"/>
      <c r="H10" s="463">
        <v>4535514.4511000002</v>
      </c>
    </row>
    <row r="11" spans="1:8">
      <c r="A11" s="464">
        <v>5</v>
      </c>
      <c r="B11" s="482" t="s">
        <v>436</v>
      </c>
      <c r="C11" s="465">
        <v>790887.12549999997</v>
      </c>
      <c r="D11" s="465">
        <v>3345454.6258</v>
      </c>
      <c r="E11" s="465">
        <v>176859.47</v>
      </c>
      <c r="F11" s="465"/>
      <c r="G11" s="465"/>
      <c r="H11" s="463">
        <v>3959482.2812999999</v>
      </c>
    </row>
    <row r="12" spans="1:8">
      <c r="A12" s="464">
        <v>6</v>
      </c>
      <c r="B12" s="482" t="s">
        <v>437</v>
      </c>
      <c r="C12" s="465"/>
      <c r="D12" s="465">
        <v>10021460.474199999</v>
      </c>
      <c r="E12" s="465">
        <v>38125.65</v>
      </c>
      <c r="F12" s="465"/>
      <c r="G12" s="465"/>
      <c r="H12" s="463">
        <v>9983334.8241999988</v>
      </c>
    </row>
    <row r="13" spans="1:8">
      <c r="A13" s="464">
        <v>7</v>
      </c>
      <c r="B13" s="482" t="s">
        <v>438</v>
      </c>
      <c r="C13" s="465">
        <v>237173.18229999999</v>
      </c>
      <c r="D13" s="465">
        <v>12631245.1743</v>
      </c>
      <c r="E13" s="465">
        <v>224808.18</v>
      </c>
      <c r="F13" s="465"/>
      <c r="G13" s="465"/>
      <c r="H13" s="463">
        <v>12643610.1766</v>
      </c>
    </row>
    <row r="14" spans="1:8">
      <c r="A14" s="464">
        <v>8</v>
      </c>
      <c r="B14" s="482" t="s">
        <v>439</v>
      </c>
      <c r="C14" s="465">
        <v>610798.71</v>
      </c>
      <c r="D14" s="465">
        <v>3626377.7903</v>
      </c>
      <c r="E14" s="465">
        <v>348534.05</v>
      </c>
      <c r="F14" s="465"/>
      <c r="G14" s="465"/>
      <c r="H14" s="463">
        <v>3888642.4502999997</v>
      </c>
    </row>
    <row r="15" spans="1:8">
      <c r="A15" s="464">
        <v>9</v>
      </c>
      <c r="B15" s="482" t="s">
        <v>440</v>
      </c>
      <c r="C15" s="465"/>
      <c r="D15" s="465">
        <v>2689097.3651000001</v>
      </c>
      <c r="E15" s="465">
        <v>16695.330000000002</v>
      </c>
      <c r="F15" s="465"/>
      <c r="G15" s="465"/>
      <c r="H15" s="463">
        <v>2672402.0351</v>
      </c>
    </row>
    <row r="16" spans="1:8">
      <c r="A16" s="464">
        <v>10</v>
      </c>
      <c r="B16" s="482" t="s">
        <v>441</v>
      </c>
      <c r="C16" s="465">
        <v>1384893.7035000001</v>
      </c>
      <c r="D16" s="465">
        <v>256022.6974</v>
      </c>
      <c r="E16" s="465">
        <v>247111.61</v>
      </c>
      <c r="F16" s="465"/>
      <c r="G16" s="465"/>
      <c r="H16" s="463">
        <v>1393804.7908999999</v>
      </c>
    </row>
    <row r="17" spans="1:9">
      <c r="A17" s="464">
        <v>11</v>
      </c>
      <c r="B17" s="482" t="s">
        <v>442</v>
      </c>
      <c r="C17" s="465"/>
      <c r="D17" s="465">
        <v>10119953.171</v>
      </c>
      <c r="E17" s="465">
        <v>14874.74</v>
      </c>
      <c r="F17" s="465"/>
      <c r="G17" s="465"/>
      <c r="H17" s="463">
        <v>10105078.431</v>
      </c>
    </row>
    <row r="18" spans="1:9">
      <c r="A18" s="464">
        <v>12</v>
      </c>
      <c r="B18" s="482" t="s">
        <v>443</v>
      </c>
      <c r="C18" s="465">
        <v>517045.76630000002</v>
      </c>
      <c r="D18" s="465">
        <v>24004760.070099998</v>
      </c>
      <c r="E18" s="465">
        <v>418472.47</v>
      </c>
      <c r="F18" s="465"/>
      <c r="G18" s="465"/>
      <c r="H18" s="463">
        <v>24103333.3664</v>
      </c>
    </row>
    <row r="19" spans="1:9">
      <c r="A19" s="464">
        <v>13</v>
      </c>
      <c r="B19" s="482" t="s">
        <v>444</v>
      </c>
      <c r="C19" s="465"/>
      <c r="D19" s="465">
        <v>10248832.0801</v>
      </c>
      <c r="E19" s="465">
        <v>127354.95</v>
      </c>
      <c r="F19" s="465"/>
      <c r="G19" s="465"/>
      <c r="H19" s="463">
        <v>10121477.130100001</v>
      </c>
    </row>
    <row r="20" spans="1:9">
      <c r="A20" s="464">
        <v>14</v>
      </c>
      <c r="B20" s="482" t="s">
        <v>445</v>
      </c>
      <c r="C20" s="465"/>
      <c r="D20" s="465">
        <v>4562768.4000000004</v>
      </c>
      <c r="E20" s="465">
        <v>100768.91</v>
      </c>
      <c r="F20" s="465"/>
      <c r="G20" s="465"/>
      <c r="H20" s="463">
        <v>4461999.49</v>
      </c>
    </row>
    <row r="21" spans="1:9">
      <c r="A21" s="464">
        <v>15</v>
      </c>
      <c r="B21" s="482" t="s">
        <v>446</v>
      </c>
      <c r="C21" s="465"/>
      <c r="D21" s="465">
        <v>3215229.5696</v>
      </c>
      <c r="E21" s="465">
        <v>5335.22</v>
      </c>
      <c r="F21" s="465"/>
      <c r="G21" s="465"/>
      <c r="H21" s="463">
        <v>3209894.3495999998</v>
      </c>
    </row>
    <row r="22" spans="1:9">
      <c r="A22" s="464">
        <v>16</v>
      </c>
      <c r="B22" s="482" t="s">
        <v>447</v>
      </c>
      <c r="C22" s="465"/>
      <c r="D22" s="465"/>
      <c r="E22" s="465"/>
      <c r="F22" s="465"/>
      <c r="G22" s="465"/>
      <c r="H22" s="463">
        <v>0</v>
      </c>
    </row>
    <row r="23" spans="1:9">
      <c r="A23" s="464">
        <v>17</v>
      </c>
      <c r="B23" s="482" t="s">
        <v>525</v>
      </c>
      <c r="C23" s="465">
        <v>468064.63</v>
      </c>
      <c r="D23" s="465">
        <v>1354372.1857</v>
      </c>
      <c r="E23" s="465">
        <v>166563.28</v>
      </c>
      <c r="F23" s="465"/>
      <c r="G23" s="465"/>
      <c r="H23" s="463">
        <v>1655873.5357000001</v>
      </c>
    </row>
    <row r="24" spans="1:9">
      <c r="A24" s="464">
        <v>18</v>
      </c>
      <c r="B24" s="482" t="s">
        <v>448</v>
      </c>
      <c r="C24" s="465"/>
      <c r="D24" s="465"/>
      <c r="E24" s="465"/>
      <c r="F24" s="465"/>
      <c r="G24" s="465"/>
      <c r="H24" s="463">
        <v>0</v>
      </c>
    </row>
    <row r="25" spans="1:9">
      <c r="A25" s="464">
        <v>19</v>
      </c>
      <c r="B25" s="482" t="s">
        <v>449</v>
      </c>
      <c r="C25" s="465"/>
      <c r="D25" s="465"/>
      <c r="E25" s="465"/>
      <c r="F25" s="465"/>
      <c r="G25" s="465"/>
      <c r="H25" s="463">
        <v>0</v>
      </c>
    </row>
    <row r="26" spans="1:9">
      <c r="A26" s="464">
        <v>20</v>
      </c>
      <c r="B26" s="482" t="s">
        <v>524</v>
      </c>
      <c r="C26" s="465"/>
      <c r="D26" s="465">
        <v>192363.323</v>
      </c>
      <c r="E26" s="465">
        <v>679.99</v>
      </c>
      <c r="F26" s="465"/>
      <c r="G26" s="465"/>
      <c r="H26" s="463">
        <v>191683.33300000001</v>
      </c>
      <c r="I26" s="479"/>
    </row>
    <row r="27" spans="1:9">
      <c r="A27" s="464">
        <v>21</v>
      </c>
      <c r="B27" s="482" t="s">
        <v>450</v>
      </c>
      <c r="C27" s="465">
        <v>7577.2</v>
      </c>
      <c r="D27" s="465">
        <v>43971.28</v>
      </c>
      <c r="E27" s="465">
        <v>5048.29</v>
      </c>
      <c r="F27" s="465"/>
      <c r="G27" s="465"/>
      <c r="H27" s="463">
        <v>46500.189999999995</v>
      </c>
      <c r="I27" s="479"/>
    </row>
    <row r="28" spans="1:9">
      <c r="A28" s="464">
        <v>22</v>
      </c>
      <c r="B28" s="482" t="s">
        <v>451</v>
      </c>
      <c r="C28" s="465"/>
      <c r="D28" s="465"/>
      <c r="E28" s="465"/>
      <c r="F28" s="465"/>
      <c r="G28" s="465"/>
      <c r="H28" s="463">
        <v>0</v>
      </c>
      <c r="I28" s="479"/>
    </row>
    <row r="29" spans="1:9">
      <c r="A29" s="464">
        <v>23</v>
      </c>
      <c r="B29" s="482" t="s">
        <v>452</v>
      </c>
      <c r="C29" s="465">
        <v>141144.37169999999</v>
      </c>
      <c r="D29" s="465">
        <v>16225932.657299999</v>
      </c>
      <c r="E29" s="465">
        <v>170402.17</v>
      </c>
      <c r="F29" s="465"/>
      <c r="G29" s="465"/>
      <c r="H29" s="463">
        <v>16196674.858999999</v>
      </c>
      <c r="I29" s="479"/>
    </row>
    <row r="30" spans="1:9">
      <c r="A30" s="464">
        <v>24</v>
      </c>
      <c r="B30" s="482" t="s">
        <v>523</v>
      </c>
      <c r="C30" s="465"/>
      <c r="D30" s="465">
        <v>8780.52</v>
      </c>
      <c r="E30" s="465">
        <v>22.89</v>
      </c>
      <c r="F30" s="465"/>
      <c r="G30" s="465"/>
      <c r="H30" s="463">
        <v>8757.630000000001</v>
      </c>
      <c r="I30" s="479"/>
    </row>
    <row r="31" spans="1:9">
      <c r="A31" s="464">
        <v>25</v>
      </c>
      <c r="B31" s="482" t="s">
        <v>453</v>
      </c>
      <c r="C31" s="465">
        <v>7830.4921000000004</v>
      </c>
      <c r="D31" s="465">
        <v>10542001.124500001</v>
      </c>
      <c r="E31" s="465">
        <v>33968.629999999997</v>
      </c>
      <c r="F31" s="465"/>
      <c r="G31" s="465"/>
      <c r="H31" s="463">
        <v>10515862.9866</v>
      </c>
      <c r="I31" s="479"/>
    </row>
    <row r="32" spans="1:9">
      <c r="A32" s="464">
        <v>26</v>
      </c>
      <c r="B32" s="482" t="s">
        <v>520</v>
      </c>
      <c r="C32" s="465"/>
      <c r="D32" s="465"/>
      <c r="E32" s="465"/>
      <c r="F32" s="465"/>
      <c r="G32" s="465"/>
      <c r="H32" s="463">
        <v>0</v>
      </c>
      <c r="I32" s="479"/>
    </row>
    <row r="33" spans="1:9">
      <c r="A33" s="464">
        <v>27</v>
      </c>
      <c r="B33" s="465" t="s">
        <v>454</v>
      </c>
      <c r="C33" s="465"/>
      <c r="D33" s="465">
        <v>19967988.533599999</v>
      </c>
      <c r="E33" s="465"/>
      <c r="F33" s="465"/>
      <c r="G33" s="465"/>
      <c r="H33" s="463">
        <v>19967988.533599999</v>
      </c>
      <c r="I33" s="479"/>
    </row>
    <row r="34" spans="1:9">
      <c r="A34" s="464">
        <v>28</v>
      </c>
      <c r="B34" s="481" t="s">
        <v>65</v>
      </c>
      <c r="C34" s="481">
        <v>4165415.1814000006</v>
      </c>
      <c r="D34" s="481">
        <v>221351402.13680002</v>
      </c>
      <c r="E34" s="481">
        <v>2173308.34</v>
      </c>
      <c r="F34" s="481">
        <v>0</v>
      </c>
      <c r="G34" s="481">
        <v>0</v>
      </c>
      <c r="H34" s="463">
        <v>223343508.97820002</v>
      </c>
      <c r="I34" s="479"/>
    </row>
    <row r="35" spans="1:9">
      <c r="A35" s="479"/>
      <c r="B35" s="479"/>
      <c r="C35" s="479"/>
      <c r="D35" s="479"/>
      <c r="E35" s="479"/>
      <c r="F35" s="479"/>
      <c r="G35" s="479"/>
      <c r="H35" s="479"/>
      <c r="I35" s="479"/>
    </row>
    <row r="36" spans="1:9">
      <c r="A36" s="479"/>
      <c r="B36" s="480"/>
      <c r="C36" s="479"/>
      <c r="D36" s="479"/>
      <c r="E36" s="479"/>
      <c r="F36" s="479"/>
      <c r="G36" s="479"/>
      <c r="H36" s="479"/>
      <c r="I36" s="479"/>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C6" sqref="C6:C15"/>
    </sheetView>
  </sheetViews>
  <sheetFormatPr defaultColWidth="9.140625" defaultRowHeight="12.75"/>
  <cols>
    <col min="1" max="1" width="11.85546875" style="452" bestFit="1" customWidth="1"/>
    <col min="2" max="2" width="79.7109375" style="452" customWidth="1"/>
    <col min="3" max="3" width="21.85546875" style="452" customWidth="1"/>
    <col min="4" max="4" width="24.140625" style="376" customWidth="1"/>
    <col min="5" max="16384" width="9.140625" style="452"/>
  </cols>
  <sheetData>
    <row r="1" spans="1:4" ht="13.5">
      <c r="A1" s="373" t="s">
        <v>31</v>
      </c>
      <c r="B1" s="461" t="str">
        <f>'Info '!C2</f>
        <v>JSC Ziraat Bank Georgia</v>
      </c>
      <c r="D1" s="452"/>
    </row>
    <row r="2" spans="1:4">
      <c r="A2" s="374" t="s">
        <v>32</v>
      </c>
      <c r="B2" s="708">
        <f>'1. key ratios '!B2</f>
        <v>45199</v>
      </c>
      <c r="D2" s="452"/>
    </row>
    <row r="3" spans="1:4">
      <c r="A3" s="375" t="s">
        <v>455</v>
      </c>
      <c r="D3" s="452"/>
    </row>
    <row r="5" spans="1:4">
      <c r="A5" s="793" t="s">
        <v>669</v>
      </c>
      <c r="B5" s="793"/>
      <c r="C5" s="460" t="s">
        <v>472</v>
      </c>
      <c r="D5" s="460" t="s">
        <v>513</v>
      </c>
    </row>
    <row r="6" spans="1:4">
      <c r="A6" s="489">
        <v>1</v>
      </c>
      <c r="B6" s="483" t="s">
        <v>668</v>
      </c>
      <c r="C6" s="709">
        <v>3922649.69</v>
      </c>
      <c r="D6" s="687"/>
    </row>
    <row r="7" spans="1:4">
      <c r="A7" s="486">
        <v>2</v>
      </c>
      <c r="B7" s="483" t="s">
        <v>667</v>
      </c>
      <c r="C7" s="709">
        <v>770592.78509999998</v>
      </c>
      <c r="D7" s="687">
        <v>0</v>
      </c>
    </row>
    <row r="8" spans="1:4">
      <c r="A8" s="488">
        <v>2.1</v>
      </c>
      <c r="B8" s="487" t="s">
        <v>528</v>
      </c>
      <c r="C8" s="710">
        <v>261318.18</v>
      </c>
      <c r="D8" s="687"/>
    </row>
    <row r="9" spans="1:4">
      <c r="A9" s="488">
        <v>2.2000000000000002</v>
      </c>
      <c r="B9" s="487" t="s">
        <v>526</v>
      </c>
      <c r="C9" s="710">
        <v>509274.60509999999</v>
      </c>
      <c r="D9" s="687"/>
    </row>
    <row r="10" spans="1:4">
      <c r="A10" s="489">
        <v>3</v>
      </c>
      <c r="B10" s="483" t="s">
        <v>666</v>
      </c>
      <c r="C10" s="709">
        <v>446462.30530000001</v>
      </c>
      <c r="D10" s="687">
        <v>0</v>
      </c>
    </row>
    <row r="11" spans="1:4">
      <c r="A11" s="488">
        <v>3.1</v>
      </c>
      <c r="B11" s="487" t="s">
        <v>457</v>
      </c>
      <c r="C11" s="710"/>
      <c r="D11" s="687"/>
    </row>
    <row r="12" spans="1:4">
      <c r="A12" s="488">
        <v>3.2</v>
      </c>
      <c r="B12" s="487" t="s">
        <v>665</v>
      </c>
      <c r="C12" s="710">
        <v>446462.30530000001</v>
      </c>
      <c r="D12" s="687"/>
    </row>
    <row r="13" spans="1:4">
      <c r="A13" s="488">
        <v>3.3</v>
      </c>
      <c r="B13" s="487" t="s">
        <v>527</v>
      </c>
      <c r="C13" s="710"/>
      <c r="D13" s="687"/>
    </row>
    <row r="14" spans="1:4">
      <c r="A14" s="486">
        <v>4</v>
      </c>
      <c r="B14" s="485" t="s">
        <v>664</v>
      </c>
      <c r="C14" s="710">
        <v>-1890742.9398000001</v>
      </c>
      <c r="D14" s="687"/>
    </row>
    <row r="15" spans="1:4">
      <c r="A15" s="484">
        <v>5</v>
      </c>
      <c r="B15" s="483" t="s">
        <v>663</v>
      </c>
      <c r="C15" s="709">
        <f>C6+C7-C10+C14</f>
        <v>2356037.2299999995</v>
      </c>
      <c r="D15" s="686">
        <v>0</v>
      </c>
    </row>
    <row r="16" spans="1:4">
      <c r="D16" s="45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18" sqref="C18"/>
    </sheetView>
  </sheetViews>
  <sheetFormatPr defaultColWidth="9.140625" defaultRowHeight="12.75"/>
  <cols>
    <col min="1" max="1" width="11.85546875" style="452" bestFit="1" customWidth="1"/>
    <col min="2" max="2" width="64.42578125" style="452" bestFit="1" customWidth="1"/>
    <col min="3" max="3" width="37" style="452" customWidth="1"/>
    <col min="4" max="4" width="50.5703125" style="452" customWidth="1"/>
    <col min="5" max="16384" width="9.140625" style="452"/>
  </cols>
  <sheetData>
    <row r="1" spans="1:4" ht="13.5">
      <c r="A1" s="373" t="s">
        <v>31</v>
      </c>
      <c r="B1" s="461" t="str">
        <f>'Info '!C2</f>
        <v>JSC Ziraat Bank Georgia</v>
      </c>
    </row>
    <row r="2" spans="1:4">
      <c r="A2" s="374" t="s">
        <v>32</v>
      </c>
      <c r="B2" s="708">
        <f>'1. key ratios '!B2</f>
        <v>45199</v>
      </c>
    </row>
    <row r="3" spans="1:4">
      <c r="A3" s="375" t="s">
        <v>459</v>
      </c>
    </row>
    <row r="4" spans="1:4">
      <c r="A4" s="375"/>
    </row>
    <row r="5" spans="1:4" ht="15" customHeight="1">
      <c r="A5" s="794" t="s">
        <v>529</v>
      </c>
      <c r="B5" s="795"/>
      <c r="C5" s="798" t="s">
        <v>460</v>
      </c>
      <c r="D5" s="798" t="s">
        <v>461</v>
      </c>
    </row>
    <row r="6" spans="1:4">
      <c r="A6" s="796"/>
      <c r="B6" s="797"/>
      <c r="C6" s="798"/>
      <c r="D6" s="798"/>
    </row>
    <row r="7" spans="1:4">
      <c r="A7" s="492">
        <v>1</v>
      </c>
      <c r="B7" s="453" t="s">
        <v>456</v>
      </c>
      <c r="C7" s="465">
        <v>8894244.3405000009</v>
      </c>
      <c r="D7" s="490"/>
    </row>
    <row r="8" spans="1:4">
      <c r="A8" s="494">
        <v>2</v>
      </c>
      <c r="B8" s="494" t="s">
        <v>462</v>
      </c>
      <c r="C8" s="465">
        <v>4140606.4867999996</v>
      </c>
      <c r="D8" s="490"/>
    </row>
    <row r="9" spans="1:4">
      <c r="A9" s="494">
        <v>3</v>
      </c>
      <c r="B9" s="495" t="s">
        <v>672</v>
      </c>
      <c r="C9" s="465">
        <v>206460.80410000001</v>
      </c>
      <c r="D9" s="490"/>
    </row>
    <row r="10" spans="1:4">
      <c r="A10" s="494">
        <v>4</v>
      </c>
      <c r="B10" s="494" t="s">
        <v>463</v>
      </c>
      <c r="C10" s="465">
        <v>9075896.4500000011</v>
      </c>
      <c r="D10" s="490"/>
    </row>
    <row r="11" spans="1:4">
      <c r="A11" s="494">
        <v>5</v>
      </c>
      <c r="B11" s="493" t="s">
        <v>671</v>
      </c>
      <c r="C11" s="465">
        <v>5760644.7612000005</v>
      </c>
      <c r="D11" s="490"/>
    </row>
    <row r="12" spans="1:4">
      <c r="A12" s="494">
        <v>6</v>
      </c>
      <c r="B12" s="493" t="s">
        <v>464</v>
      </c>
      <c r="C12" s="465">
        <v>3315017.8273</v>
      </c>
      <c r="D12" s="490"/>
    </row>
    <row r="13" spans="1:4">
      <c r="A13" s="494">
        <v>7</v>
      </c>
      <c r="B13" s="493" t="s">
        <v>467</v>
      </c>
      <c r="C13" s="465"/>
      <c r="D13" s="490"/>
    </row>
    <row r="14" spans="1:4">
      <c r="A14" s="494">
        <v>8</v>
      </c>
      <c r="B14" s="493" t="s">
        <v>465</v>
      </c>
      <c r="C14" s="465"/>
      <c r="D14" s="494"/>
    </row>
    <row r="15" spans="1:4">
      <c r="A15" s="494">
        <v>9</v>
      </c>
      <c r="B15" s="493" t="s">
        <v>466</v>
      </c>
      <c r="C15" s="465"/>
      <c r="D15" s="494"/>
    </row>
    <row r="16" spans="1:4">
      <c r="A16" s="494">
        <v>10</v>
      </c>
      <c r="B16" s="493" t="s">
        <v>468</v>
      </c>
      <c r="C16" s="465"/>
      <c r="D16" s="494"/>
    </row>
    <row r="17" spans="1:4">
      <c r="A17" s="494">
        <v>11</v>
      </c>
      <c r="B17" s="493" t="s">
        <v>670</v>
      </c>
      <c r="C17" s="465">
        <v>233.86150000000001</v>
      </c>
      <c r="D17" s="490"/>
    </row>
    <row r="18" spans="1:4">
      <c r="A18" s="492">
        <v>12</v>
      </c>
      <c r="B18" s="491" t="s">
        <v>458</v>
      </c>
      <c r="C18" s="481">
        <v>4165415.1813999992</v>
      </c>
      <c r="D18" s="490"/>
    </row>
    <row r="21" spans="1:4">
      <c r="B21" s="373"/>
    </row>
    <row r="22" spans="1:4">
      <c r="B22" s="374"/>
    </row>
    <row r="23" spans="1:4">
      <c r="B23" s="37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H22" activeCellId="1" sqref="D22 H22"/>
    </sheetView>
  </sheetViews>
  <sheetFormatPr defaultColWidth="9.140625" defaultRowHeight="12.75"/>
  <cols>
    <col min="1" max="1" width="11.85546875" style="476" bestFit="1" customWidth="1"/>
    <col min="2" max="2" width="45" style="476" customWidth="1"/>
    <col min="3" max="3" width="15.5703125" style="476" customWidth="1"/>
    <col min="4" max="18" width="22.28515625" style="476" customWidth="1"/>
    <col min="19" max="19" width="23.28515625" style="476" bestFit="1" customWidth="1"/>
    <col min="20" max="26" width="22.28515625" style="476" customWidth="1"/>
    <col min="27" max="27" width="23.28515625" style="476" bestFit="1" customWidth="1"/>
    <col min="28" max="28" width="20" style="476" customWidth="1"/>
    <col min="29" max="16384" width="9.140625" style="476"/>
  </cols>
  <sheetData>
    <row r="1" spans="1:28" ht="13.5">
      <c r="A1" s="373" t="s">
        <v>31</v>
      </c>
      <c r="B1" s="461" t="str">
        <f>'Info '!C2</f>
        <v>JSC Ziraat Bank Georgia</v>
      </c>
    </row>
    <row r="2" spans="1:28">
      <c r="A2" s="374" t="s">
        <v>32</v>
      </c>
      <c r="B2" s="708">
        <f>'1. key ratios '!B2</f>
        <v>45199</v>
      </c>
      <c r="C2" s="477"/>
    </row>
    <row r="3" spans="1:28">
      <c r="A3" s="375" t="s">
        <v>469</v>
      </c>
    </row>
    <row r="5" spans="1:28" ht="15" customHeight="1">
      <c r="A5" s="800" t="s">
        <v>684</v>
      </c>
      <c r="B5" s="801"/>
      <c r="C5" s="806" t="s">
        <v>470</v>
      </c>
      <c r="D5" s="807"/>
      <c r="E5" s="807"/>
      <c r="F5" s="807"/>
      <c r="G5" s="807"/>
      <c r="H5" s="807"/>
      <c r="I5" s="807"/>
      <c r="J5" s="807"/>
      <c r="K5" s="807"/>
      <c r="L5" s="807"/>
      <c r="M5" s="807"/>
      <c r="N5" s="807"/>
      <c r="O5" s="807"/>
      <c r="P5" s="807"/>
      <c r="Q5" s="807"/>
      <c r="R5" s="807"/>
      <c r="S5" s="807"/>
      <c r="T5" s="507"/>
      <c r="U5" s="507"/>
      <c r="V5" s="507"/>
      <c r="W5" s="507"/>
      <c r="X5" s="507"/>
      <c r="Y5" s="507"/>
      <c r="Z5" s="507"/>
      <c r="AA5" s="506"/>
      <c r="AB5" s="499"/>
    </row>
    <row r="6" spans="1:28" ht="12" customHeight="1">
      <c r="A6" s="802"/>
      <c r="B6" s="803"/>
      <c r="C6" s="808" t="s">
        <v>65</v>
      </c>
      <c r="D6" s="810" t="s">
        <v>683</v>
      </c>
      <c r="E6" s="810"/>
      <c r="F6" s="810"/>
      <c r="G6" s="810"/>
      <c r="H6" s="810" t="s">
        <v>682</v>
      </c>
      <c r="I6" s="810"/>
      <c r="J6" s="810"/>
      <c r="K6" s="810"/>
      <c r="L6" s="505"/>
      <c r="M6" s="811" t="s">
        <v>681</v>
      </c>
      <c r="N6" s="811"/>
      <c r="O6" s="811"/>
      <c r="P6" s="811"/>
      <c r="Q6" s="811"/>
      <c r="R6" s="811"/>
      <c r="S6" s="791"/>
      <c r="T6" s="504"/>
      <c r="U6" s="799" t="s">
        <v>680</v>
      </c>
      <c r="V6" s="799"/>
      <c r="W6" s="799"/>
      <c r="X6" s="799"/>
      <c r="Y6" s="799"/>
      <c r="Z6" s="799"/>
      <c r="AA6" s="792"/>
      <c r="AB6" s="503"/>
    </row>
    <row r="7" spans="1:28">
      <c r="A7" s="804"/>
      <c r="B7" s="805"/>
      <c r="C7" s="809"/>
      <c r="D7" s="502"/>
      <c r="E7" s="500" t="s">
        <v>471</v>
      </c>
      <c r="F7" s="473" t="s">
        <v>678</v>
      </c>
      <c r="G7" s="475" t="s">
        <v>679</v>
      </c>
      <c r="H7" s="477"/>
      <c r="I7" s="500" t="s">
        <v>471</v>
      </c>
      <c r="J7" s="473" t="s">
        <v>678</v>
      </c>
      <c r="K7" s="475" t="s">
        <v>679</v>
      </c>
      <c r="L7" s="501"/>
      <c r="M7" s="500" t="s">
        <v>471</v>
      </c>
      <c r="N7" s="500" t="s">
        <v>678</v>
      </c>
      <c r="O7" s="500" t="s">
        <v>677</v>
      </c>
      <c r="P7" s="500" t="s">
        <v>676</v>
      </c>
      <c r="Q7" s="500" t="s">
        <v>675</v>
      </c>
      <c r="R7" s="473" t="s">
        <v>674</v>
      </c>
      <c r="S7" s="500" t="s">
        <v>673</v>
      </c>
      <c r="T7" s="501"/>
      <c r="U7" s="500" t="s">
        <v>471</v>
      </c>
      <c r="V7" s="500" t="s">
        <v>678</v>
      </c>
      <c r="W7" s="500" t="s">
        <v>677</v>
      </c>
      <c r="X7" s="500" t="s">
        <v>676</v>
      </c>
      <c r="Y7" s="500" t="s">
        <v>675</v>
      </c>
      <c r="Z7" s="473" t="s">
        <v>674</v>
      </c>
      <c r="AA7" s="500" t="s">
        <v>673</v>
      </c>
      <c r="AB7" s="499"/>
    </row>
    <row r="8" spans="1:28">
      <c r="A8" s="498">
        <v>1</v>
      </c>
      <c r="B8" s="469" t="s">
        <v>472</v>
      </c>
      <c r="C8" s="686">
        <v>127722743.4129</v>
      </c>
      <c r="D8" s="686">
        <v>112664473.7404</v>
      </c>
      <c r="E8" s="492">
        <v>788859.43709999998</v>
      </c>
      <c r="F8" s="492">
        <v>0</v>
      </c>
      <c r="G8" s="492">
        <v>0</v>
      </c>
      <c r="H8" s="492">
        <v>10892854.4911</v>
      </c>
      <c r="I8" s="492">
        <v>0</v>
      </c>
      <c r="J8" s="492">
        <v>10500.47</v>
      </c>
      <c r="K8" s="492">
        <v>0</v>
      </c>
      <c r="L8" s="492">
        <v>4165415.1814000001</v>
      </c>
      <c r="M8" s="492">
        <v>0</v>
      </c>
      <c r="N8" s="492">
        <v>0</v>
      </c>
      <c r="O8" s="492">
        <v>468064.63</v>
      </c>
      <c r="P8" s="492">
        <v>74601.901100000003</v>
      </c>
      <c r="Q8" s="492">
        <v>686589.8541</v>
      </c>
      <c r="R8" s="492">
        <v>0</v>
      </c>
      <c r="S8" s="464">
        <v>0</v>
      </c>
      <c r="T8" s="464">
        <v>0</v>
      </c>
      <c r="U8" s="464">
        <v>0</v>
      </c>
      <c r="V8" s="464">
        <v>0</v>
      </c>
      <c r="W8" s="464">
        <v>0</v>
      </c>
      <c r="X8" s="464">
        <v>0</v>
      </c>
      <c r="Y8" s="464">
        <v>0</v>
      </c>
      <c r="Z8" s="464">
        <v>0</v>
      </c>
      <c r="AA8" s="464">
        <v>0</v>
      </c>
      <c r="AB8" s="496"/>
    </row>
    <row r="9" spans="1:28">
      <c r="A9" s="464">
        <v>1.1000000000000001</v>
      </c>
      <c r="B9" s="497" t="s">
        <v>473</v>
      </c>
      <c r="C9" s="688"/>
      <c r="D9" s="688"/>
      <c r="E9" s="465"/>
      <c r="F9" s="465"/>
      <c r="G9" s="465"/>
      <c r="H9" s="465"/>
      <c r="I9" s="465"/>
      <c r="J9" s="465"/>
      <c r="K9" s="465"/>
      <c r="L9" s="465"/>
      <c r="M9" s="465"/>
      <c r="N9" s="465"/>
      <c r="O9" s="465"/>
      <c r="P9" s="465"/>
      <c r="Q9" s="465"/>
      <c r="R9" s="465"/>
      <c r="S9" s="464"/>
      <c r="T9" s="464"/>
      <c r="U9" s="464"/>
      <c r="V9" s="464"/>
      <c r="W9" s="464"/>
      <c r="X9" s="464"/>
      <c r="Y9" s="464"/>
      <c r="Z9" s="464"/>
      <c r="AA9" s="464"/>
      <c r="AB9" s="496"/>
    </row>
    <row r="10" spans="1:28">
      <c r="A10" s="464">
        <v>1.2</v>
      </c>
      <c r="B10" s="497" t="s">
        <v>474</v>
      </c>
      <c r="C10" s="688"/>
      <c r="D10" s="688"/>
      <c r="E10" s="465"/>
      <c r="F10" s="465"/>
      <c r="G10" s="465"/>
      <c r="H10" s="465"/>
      <c r="I10" s="465"/>
      <c r="J10" s="465"/>
      <c r="K10" s="465"/>
      <c r="L10" s="465"/>
      <c r="M10" s="465"/>
      <c r="N10" s="465"/>
      <c r="O10" s="465"/>
      <c r="P10" s="465"/>
      <c r="Q10" s="465"/>
      <c r="R10" s="465"/>
      <c r="S10" s="464"/>
      <c r="T10" s="464"/>
      <c r="U10" s="464"/>
      <c r="V10" s="464"/>
      <c r="W10" s="464"/>
      <c r="X10" s="464"/>
      <c r="Y10" s="464"/>
      <c r="Z10" s="464"/>
      <c r="AA10" s="464"/>
      <c r="AB10" s="496"/>
    </row>
    <row r="11" spans="1:28">
      <c r="A11" s="464">
        <v>1.3</v>
      </c>
      <c r="B11" s="497" t="s">
        <v>475</v>
      </c>
      <c r="C11" s="688"/>
      <c r="D11" s="688"/>
      <c r="E11" s="465"/>
      <c r="F11" s="465"/>
      <c r="G11" s="465"/>
      <c r="H11" s="465"/>
      <c r="I11" s="465"/>
      <c r="J11" s="465"/>
      <c r="K11" s="465"/>
      <c r="L11" s="465"/>
      <c r="M11" s="465"/>
      <c r="N11" s="465"/>
      <c r="O11" s="465"/>
      <c r="P11" s="465"/>
      <c r="Q11" s="465"/>
      <c r="R11" s="465"/>
      <c r="S11" s="464"/>
      <c r="T11" s="464"/>
      <c r="U11" s="464"/>
      <c r="V11" s="464"/>
      <c r="W11" s="464"/>
      <c r="X11" s="464"/>
      <c r="Y11" s="464"/>
      <c r="Z11" s="464"/>
      <c r="AA11" s="464"/>
      <c r="AB11" s="496"/>
    </row>
    <row r="12" spans="1:28">
      <c r="A12" s="464">
        <v>1.4</v>
      </c>
      <c r="B12" s="497" t="s">
        <v>476</v>
      </c>
      <c r="C12" s="688"/>
      <c r="D12" s="688"/>
      <c r="E12" s="465"/>
      <c r="F12" s="465"/>
      <c r="G12" s="465"/>
      <c r="H12" s="465"/>
      <c r="I12" s="465"/>
      <c r="J12" s="465"/>
      <c r="K12" s="465"/>
      <c r="L12" s="465"/>
      <c r="M12" s="465"/>
      <c r="N12" s="465"/>
      <c r="O12" s="465"/>
      <c r="P12" s="465"/>
      <c r="Q12" s="465"/>
      <c r="R12" s="465"/>
      <c r="S12" s="464"/>
      <c r="T12" s="464"/>
      <c r="U12" s="464"/>
      <c r="V12" s="464"/>
      <c r="W12" s="464"/>
      <c r="X12" s="464"/>
      <c r="Y12" s="464"/>
      <c r="Z12" s="464"/>
      <c r="AA12" s="464"/>
      <c r="AB12" s="496"/>
    </row>
    <row r="13" spans="1:28">
      <c r="A13" s="464">
        <v>1.5</v>
      </c>
      <c r="B13" s="497" t="s">
        <v>477</v>
      </c>
      <c r="C13" s="688">
        <v>106003343.76980001</v>
      </c>
      <c r="D13" s="688">
        <v>93346270.266100004</v>
      </c>
      <c r="E13" s="465">
        <v>274971.40889999998</v>
      </c>
      <c r="F13" s="465"/>
      <c r="G13" s="465"/>
      <c r="H13" s="465">
        <v>10478307.180199999</v>
      </c>
      <c r="I13" s="465"/>
      <c r="J13" s="465">
        <v>10500.47</v>
      </c>
      <c r="K13" s="465"/>
      <c r="L13" s="465">
        <v>2178766.3234999999</v>
      </c>
      <c r="M13" s="465"/>
      <c r="N13" s="465"/>
      <c r="O13" s="465">
        <v>468064.63</v>
      </c>
      <c r="P13" s="465">
        <v>42256.771099999998</v>
      </c>
      <c r="Q13" s="465">
        <v>7577.2</v>
      </c>
      <c r="R13" s="465"/>
      <c r="S13" s="464"/>
      <c r="T13" s="464"/>
      <c r="U13" s="464"/>
      <c r="V13" s="464"/>
      <c r="W13" s="464"/>
      <c r="X13" s="464"/>
      <c r="Y13" s="464"/>
      <c r="Z13" s="464"/>
      <c r="AA13" s="464"/>
      <c r="AB13" s="496"/>
    </row>
    <row r="14" spans="1:28">
      <c r="A14" s="464">
        <v>1.6</v>
      </c>
      <c r="B14" s="497" t="s">
        <v>478</v>
      </c>
      <c r="C14" s="688">
        <v>21719399.643100001</v>
      </c>
      <c r="D14" s="688">
        <v>19318203.474300001</v>
      </c>
      <c r="E14" s="465">
        <v>513888.0282</v>
      </c>
      <c r="F14" s="465"/>
      <c r="G14" s="465"/>
      <c r="H14" s="465">
        <v>414547.31089999998</v>
      </c>
      <c r="I14" s="465"/>
      <c r="J14" s="465"/>
      <c r="K14" s="465"/>
      <c r="L14" s="465">
        <v>1986648.8578999999</v>
      </c>
      <c r="M14" s="465"/>
      <c r="N14" s="465"/>
      <c r="O14" s="465"/>
      <c r="P14" s="465">
        <v>32345.13</v>
      </c>
      <c r="Q14" s="465">
        <v>679012.65410000004</v>
      </c>
      <c r="R14" s="465"/>
      <c r="S14" s="464"/>
      <c r="T14" s="464"/>
      <c r="U14" s="464"/>
      <c r="V14" s="464"/>
      <c r="W14" s="464"/>
      <c r="X14" s="464"/>
      <c r="Y14" s="464"/>
      <c r="Z14" s="464"/>
      <c r="AA14" s="464"/>
      <c r="AB14" s="496"/>
    </row>
    <row r="15" spans="1:28">
      <c r="A15" s="498">
        <v>2</v>
      </c>
      <c r="B15" s="481" t="s">
        <v>479</v>
      </c>
      <c r="C15" s="686">
        <v>8243430.8200000003</v>
      </c>
      <c r="D15" s="686">
        <v>8243430.8200000003</v>
      </c>
      <c r="E15" s="492">
        <v>0</v>
      </c>
      <c r="F15" s="492">
        <v>0</v>
      </c>
      <c r="G15" s="492">
        <v>0</v>
      </c>
      <c r="H15" s="492">
        <v>0</v>
      </c>
      <c r="I15" s="492">
        <v>0</v>
      </c>
      <c r="J15" s="492">
        <v>0</v>
      </c>
      <c r="K15" s="492">
        <v>0</v>
      </c>
      <c r="L15" s="492">
        <v>0</v>
      </c>
      <c r="M15" s="492">
        <v>0</v>
      </c>
      <c r="N15" s="492">
        <v>0</v>
      </c>
      <c r="O15" s="492">
        <v>0</v>
      </c>
      <c r="P15" s="492">
        <v>0</v>
      </c>
      <c r="Q15" s="492">
        <v>0</v>
      </c>
      <c r="R15" s="492">
        <v>0</v>
      </c>
      <c r="S15" s="464">
        <v>0</v>
      </c>
      <c r="T15" s="464">
        <v>0</v>
      </c>
      <c r="U15" s="464">
        <v>0</v>
      </c>
      <c r="V15" s="464">
        <v>0</v>
      </c>
      <c r="W15" s="464">
        <v>0</v>
      </c>
      <c r="X15" s="464">
        <v>0</v>
      </c>
      <c r="Y15" s="464">
        <v>0</v>
      </c>
      <c r="Z15" s="464">
        <v>0</v>
      </c>
      <c r="AA15" s="464">
        <v>0</v>
      </c>
      <c r="AB15" s="496"/>
    </row>
    <row r="16" spans="1:28">
      <c r="A16" s="464">
        <v>2.1</v>
      </c>
      <c r="B16" s="497" t="s">
        <v>473</v>
      </c>
      <c r="C16" s="688"/>
      <c r="D16" s="688"/>
      <c r="E16" s="465"/>
      <c r="F16" s="465"/>
      <c r="G16" s="465"/>
      <c r="H16" s="465"/>
      <c r="I16" s="465"/>
      <c r="J16" s="465"/>
      <c r="K16" s="465"/>
      <c r="L16" s="465"/>
      <c r="M16" s="465"/>
      <c r="N16" s="465"/>
      <c r="O16" s="465"/>
      <c r="P16" s="465"/>
      <c r="Q16" s="465"/>
      <c r="R16" s="465"/>
      <c r="S16" s="464"/>
      <c r="T16" s="464"/>
      <c r="U16" s="464"/>
      <c r="V16" s="464"/>
      <c r="W16" s="464"/>
      <c r="X16" s="464"/>
      <c r="Y16" s="464"/>
      <c r="Z16" s="464"/>
      <c r="AA16" s="464"/>
      <c r="AB16" s="496"/>
    </row>
    <row r="17" spans="1:28">
      <c r="A17" s="464">
        <v>2.2000000000000002</v>
      </c>
      <c r="B17" s="497" t="s">
        <v>474</v>
      </c>
      <c r="C17" s="688">
        <v>8243430.8200000003</v>
      </c>
      <c r="D17" s="688">
        <v>8243430.8200000003</v>
      </c>
      <c r="E17" s="465"/>
      <c r="F17" s="465"/>
      <c r="G17" s="465"/>
      <c r="H17" s="465">
        <v>0</v>
      </c>
      <c r="I17" s="465"/>
      <c r="J17" s="465"/>
      <c r="K17" s="465"/>
      <c r="L17" s="465">
        <v>0</v>
      </c>
      <c r="M17" s="465"/>
      <c r="N17" s="465"/>
      <c r="O17" s="465"/>
      <c r="P17" s="465"/>
      <c r="Q17" s="465"/>
      <c r="R17" s="465"/>
      <c r="S17" s="464"/>
      <c r="T17" s="464"/>
      <c r="U17" s="464"/>
      <c r="V17" s="464"/>
      <c r="W17" s="464"/>
      <c r="X17" s="464"/>
      <c r="Y17" s="464"/>
      <c r="Z17" s="464"/>
      <c r="AA17" s="464"/>
      <c r="AB17" s="496"/>
    </row>
    <row r="18" spans="1:28">
      <c r="A18" s="464">
        <v>2.2999999999999998</v>
      </c>
      <c r="B18" s="497" t="s">
        <v>475</v>
      </c>
      <c r="C18" s="688"/>
      <c r="D18" s="688"/>
      <c r="E18" s="465"/>
      <c r="F18" s="465"/>
      <c r="G18" s="465"/>
      <c r="H18" s="465"/>
      <c r="I18" s="465"/>
      <c r="J18" s="465"/>
      <c r="K18" s="465"/>
      <c r="L18" s="465"/>
      <c r="M18" s="465"/>
      <c r="N18" s="465"/>
      <c r="O18" s="465"/>
      <c r="P18" s="465"/>
      <c r="Q18" s="465"/>
      <c r="R18" s="465"/>
      <c r="S18" s="464"/>
      <c r="T18" s="464"/>
      <c r="U18" s="464"/>
      <c r="V18" s="464"/>
      <c r="W18" s="464"/>
      <c r="X18" s="464"/>
      <c r="Y18" s="464"/>
      <c r="Z18" s="464"/>
      <c r="AA18" s="464"/>
      <c r="AB18" s="496"/>
    </row>
    <row r="19" spans="1:28">
      <c r="A19" s="464">
        <v>2.4</v>
      </c>
      <c r="B19" s="497" t="s">
        <v>476</v>
      </c>
      <c r="C19" s="688"/>
      <c r="D19" s="688"/>
      <c r="E19" s="465"/>
      <c r="F19" s="465"/>
      <c r="G19" s="465"/>
      <c r="H19" s="465"/>
      <c r="I19" s="465"/>
      <c r="J19" s="465"/>
      <c r="K19" s="465"/>
      <c r="L19" s="465"/>
      <c r="M19" s="465"/>
      <c r="N19" s="465"/>
      <c r="O19" s="465"/>
      <c r="P19" s="465"/>
      <c r="Q19" s="465"/>
      <c r="R19" s="465"/>
      <c r="S19" s="464"/>
      <c r="T19" s="464"/>
      <c r="U19" s="464"/>
      <c r="V19" s="464"/>
      <c r="W19" s="464"/>
      <c r="X19" s="464"/>
      <c r="Y19" s="464"/>
      <c r="Z19" s="464"/>
      <c r="AA19" s="464"/>
      <c r="AB19" s="496"/>
    </row>
    <row r="20" spans="1:28">
      <c r="A20" s="464">
        <v>2.5</v>
      </c>
      <c r="B20" s="497" t="s">
        <v>477</v>
      </c>
      <c r="C20" s="688"/>
      <c r="D20" s="688"/>
      <c r="E20" s="465"/>
      <c r="F20" s="465"/>
      <c r="G20" s="465"/>
      <c r="H20" s="465"/>
      <c r="I20" s="465"/>
      <c r="J20" s="465"/>
      <c r="K20" s="465"/>
      <c r="L20" s="465"/>
      <c r="M20" s="465"/>
      <c r="N20" s="465"/>
      <c r="O20" s="465"/>
      <c r="P20" s="465"/>
      <c r="Q20" s="465"/>
      <c r="R20" s="465"/>
      <c r="S20" s="464"/>
      <c r="T20" s="464"/>
      <c r="U20" s="464"/>
      <c r="V20" s="464"/>
      <c r="W20" s="464"/>
      <c r="X20" s="464"/>
      <c r="Y20" s="464"/>
      <c r="Z20" s="464"/>
      <c r="AA20" s="464"/>
      <c r="AB20" s="496"/>
    </row>
    <row r="21" spans="1:28">
      <c r="A21" s="464">
        <v>2.6</v>
      </c>
      <c r="B21" s="497" t="s">
        <v>478</v>
      </c>
      <c r="C21" s="688"/>
      <c r="D21" s="688"/>
      <c r="E21" s="465"/>
      <c r="F21" s="465"/>
      <c r="G21" s="465"/>
      <c r="H21" s="465"/>
      <c r="I21" s="465"/>
      <c r="J21" s="465"/>
      <c r="K21" s="465"/>
      <c r="L21" s="465"/>
      <c r="M21" s="465"/>
      <c r="N21" s="465"/>
      <c r="O21" s="465"/>
      <c r="P21" s="465"/>
      <c r="Q21" s="465"/>
      <c r="R21" s="465"/>
      <c r="S21" s="464"/>
      <c r="T21" s="464"/>
      <c r="U21" s="464"/>
      <c r="V21" s="464"/>
      <c r="W21" s="464"/>
      <c r="X21" s="464"/>
      <c r="Y21" s="464"/>
      <c r="Z21" s="464"/>
      <c r="AA21" s="464"/>
      <c r="AB21" s="496"/>
    </row>
    <row r="22" spans="1:28" s="508" customFormat="1">
      <c r="A22" s="688">
        <v>3</v>
      </c>
      <c r="B22" s="481" t="s">
        <v>519</v>
      </c>
      <c r="C22" s="686">
        <v>58666111.553300001</v>
      </c>
      <c r="D22" s="686">
        <v>53586427.946999997</v>
      </c>
      <c r="E22" s="481"/>
      <c r="F22" s="481"/>
      <c r="G22" s="481"/>
      <c r="H22" s="481">
        <v>5079683.6063000001</v>
      </c>
      <c r="I22" s="481"/>
      <c r="J22" s="481"/>
      <c r="K22" s="481"/>
      <c r="L22" s="492">
        <v>0</v>
      </c>
      <c r="M22" s="481"/>
      <c r="N22" s="481"/>
      <c r="O22" s="481"/>
      <c r="P22" s="481"/>
      <c r="Q22" s="481"/>
      <c r="R22" s="481"/>
      <c r="S22" s="481"/>
      <c r="T22" s="481">
        <v>0</v>
      </c>
      <c r="U22" s="481"/>
      <c r="V22" s="481"/>
      <c r="W22" s="481"/>
      <c r="X22" s="481"/>
      <c r="Y22" s="481"/>
      <c r="Z22" s="481"/>
      <c r="AA22" s="481"/>
      <c r="AB22" s="711"/>
    </row>
    <row r="23" spans="1:28" s="508" customFormat="1">
      <c r="A23" s="465">
        <v>3.1</v>
      </c>
      <c r="B23" s="486" t="s">
        <v>473</v>
      </c>
      <c r="C23" s="688"/>
      <c r="D23" s="712"/>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711"/>
    </row>
    <row r="24" spans="1:28" s="508" customFormat="1">
      <c r="A24" s="465">
        <v>3.2</v>
      </c>
      <c r="B24" s="486" t="s">
        <v>474</v>
      </c>
      <c r="C24" s="688"/>
      <c r="D24" s="712"/>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711"/>
    </row>
    <row r="25" spans="1:28" s="508" customFormat="1">
      <c r="A25" s="465">
        <v>3.3</v>
      </c>
      <c r="B25" s="486" t="s">
        <v>475</v>
      </c>
      <c r="C25" s="688">
        <v>24810409.421</v>
      </c>
      <c r="D25" s="712">
        <v>20702805.164700001</v>
      </c>
      <c r="E25" s="481"/>
      <c r="F25" s="481"/>
      <c r="G25" s="481"/>
      <c r="H25" s="481">
        <v>4107604.2563</v>
      </c>
      <c r="I25" s="481"/>
      <c r="J25" s="481"/>
      <c r="K25" s="481"/>
      <c r="L25" s="481"/>
      <c r="M25" s="481"/>
      <c r="N25" s="481"/>
      <c r="O25" s="481"/>
      <c r="P25" s="481"/>
      <c r="Q25" s="481"/>
      <c r="R25" s="481"/>
      <c r="S25" s="481"/>
      <c r="T25" s="481"/>
      <c r="U25" s="481"/>
      <c r="V25" s="481"/>
      <c r="W25" s="481"/>
      <c r="X25" s="481"/>
      <c r="Y25" s="481"/>
      <c r="Z25" s="481"/>
      <c r="AA25" s="481"/>
      <c r="AB25" s="711"/>
    </row>
    <row r="26" spans="1:28" s="508" customFormat="1">
      <c r="A26" s="465">
        <v>3.4</v>
      </c>
      <c r="B26" s="486" t="s">
        <v>476</v>
      </c>
      <c r="C26" s="688">
        <v>133915</v>
      </c>
      <c r="D26" s="712">
        <v>133915</v>
      </c>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711"/>
    </row>
    <row r="27" spans="1:28" s="508" customFormat="1">
      <c r="A27" s="465">
        <v>3.5</v>
      </c>
      <c r="B27" s="486" t="s">
        <v>477</v>
      </c>
      <c r="C27" s="688">
        <v>32519610.590799998</v>
      </c>
      <c r="D27" s="712">
        <v>31547531.240799997</v>
      </c>
      <c r="E27" s="481"/>
      <c r="F27" s="481"/>
      <c r="G27" s="481"/>
      <c r="H27" s="481">
        <v>972079.35</v>
      </c>
      <c r="I27" s="481"/>
      <c r="J27" s="481"/>
      <c r="K27" s="481"/>
      <c r="L27" s="481"/>
      <c r="M27" s="481"/>
      <c r="N27" s="481"/>
      <c r="O27" s="481"/>
      <c r="P27" s="481"/>
      <c r="Q27" s="481"/>
      <c r="R27" s="481"/>
      <c r="S27" s="481"/>
      <c r="T27" s="481"/>
      <c r="U27" s="481"/>
      <c r="V27" s="481"/>
      <c r="W27" s="481"/>
      <c r="X27" s="481"/>
      <c r="Y27" s="481"/>
      <c r="Z27" s="481"/>
      <c r="AA27" s="481"/>
      <c r="AB27" s="711"/>
    </row>
    <row r="28" spans="1:28" s="508" customFormat="1">
      <c r="A28" s="465">
        <v>3.6</v>
      </c>
      <c r="B28" s="486" t="s">
        <v>478</v>
      </c>
      <c r="C28" s="688">
        <v>1202176.5415000001</v>
      </c>
      <c r="D28" s="712">
        <v>1202176.5415000001</v>
      </c>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71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AA22"/>
    </sheetView>
  </sheetViews>
  <sheetFormatPr defaultColWidth="9.140625" defaultRowHeight="12.75"/>
  <cols>
    <col min="1" max="1" width="11.85546875" style="476" bestFit="1" customWidth="1"/>
    <col min="2" max="2" width="62.42578125" style="476" customWidth="1"/>
    <col min="3" max="3" width="16.42578125" style="476" customWidth="1"/>
    <col min="4" max="4" width="14" style="476" customWidth="1"/>
    <col min="5" max="7" width="17.140625" style="476" customWidth="1"/>
    <col min="8" max="8" width="13" style="476" customWidth="1"/>
    <col min="9" max="10" width="17.140625" style="476" customWidth="1"/>
    <col min="11" max="11" width="22.28515625" style="476" customWidth="1"/>
    <col min="12" max="12" width="12.42578125" style="476" customWidth="1"/>
    <col min="13" max="13" width="13.85546875" style="476" bestFit="1" customWidth="1"/>
    <col min="14" max="14" width="21.42578125" style="476" bestFit="1" customWidth="1"/>
    <col min="15" max="15" width="22.28515625" style="476" customWidth="1"/>
    <col min="16" max="16" width="21.7109375" style="476" bestFit="1" customWidth="1"/>
    <col min="17" max="18" width="20.140625" style="476" bestFit="1" customWidth="1"/>
    <col min="19" max="19" width="13.42578125" style="476" bestFit="1" customWidth="1"/>
    <col min="20" max="20" width="14.28515625" style="476" customWidth="1"/>
    <col min="21" max="21" width="13.85546875" style="476" bestFit="1" customWidth="1"/>
    <col min="22" max="22" width="21.42578125" style="476" bestFit="1" customWidth="1"/>
    <col min="23" max="23" width="22.28515625" style="476" customWidth="1"/>
    <col min="24" max="24" width="21.7109375" style="476" bestFit="1" customWidth="1"/>
    <col min="25" max="26" width="20.140625" style="476" bestFit="1" customWidth="1"/>
    <col min="27" max="27" width="13.42578125" style="476" bestFit="1" customWidth="1"/>
    <col min="28" max="16384" width="9.140625" style="476"/>
  </cols>
  <sheetData>
    <row r="1" spans="1:27" ht="13.5">
      <c r="A1" s="373" t="s">
        <v>31</v>
      </c>
      <c r="B1" s="461" t="str">
        <f>'Info '!C2</f>
        <v>JSC Ziraat Bank Georgia</v>
      </c>
    </row>
    <row r="2" spans="1:27">
      <c r="A2" s="374" t="s">
        <v>32</v>
      </c>
      <c r="B2" s="708">
        <f>'1. key ratios '!B2</f>
        <v>45199</v>
      </c>
    </row>
    <row r="3" spans="1:27">
      <c r="A3" s="375" t="s">
        <v>481</v>
      </c>
      <c r="C3" s="478"/>
    </row>
    <row r="4" spans="1:27" ht="13.5" thickBot="1">
      <c r="A4" s="375"/>
      <c r="B4" s="542"/>
      <c r="C4" s="478"/>
    </row>
    <row r="5" spans="1:27" s="508" customFormat="1" ht="13.5" customHeight="1">
      <c r="A5" s="812" t="s">
        <v>687</v>
      </c>
      <c r="B5" s="813"/>
      <c r="C5" s="821" t="s">
        <v>686</v>
      </c>
      <c r="D5" s="822"/>
      <c r="E5" s="822"/>
      <c r="F5" s="822"/>
      <c r="G5" s="822"/>
      <c r="H5" s="822"/>
      <c r="I5" s="822"/>
      <c r="J5" s="822"/>
      <c r="K5" s="822"/>
      <c r="L5" s="822"/>
      <c r="M5" s="822"/>
      <c r="N5" s="822"/>
      <c r="O5" s="822"/>
      <c r="P5" s="822"/>
      <c r="Q5" s="822"/>
      <c r="R5" s="822"/>
      <c r="S5" s="823"/>
      <c r="T5" s="507"/>
      <c r="U5" s="507"/>
      <c r="V5" s="507"/>
      <c r="W5" s="507"/>
      <c r="X5" s="507"/>
      <c r="Y5" s="507"/>
      <c r="Z5" s="507"/>
      <c r="AA5" s="506"/>
    </row>
    <row r="6" spans="1:27" s="508" customFormat="1" ht="12" customHeight="1">
      <c r="A6" s="814"/>
      <c r="B6" s="815"/>
      <c r="C6" s="818" t="s">
        <v>65</v>
      </c>
      <c r="D6" s="810" t="s">
        <v>683</v>
      </c>
      <c r="E6" s="810"/>
      <c r="F6" s="810"/>
      <c r="G6" s="810"/>
      <c r="H6" s="810" t="s">
        <v>682</v>
      </c>
      <c r="I6" s="810"/>
      <c r="J6" s="810"/>
      <c r="K6" s="810"/>
      <c r="L6" s="505"/>
      <c r="M6" s="811" t="s">
        <v>681</v>
      </c>
      <c r="N6" s="811"/>
      <c r="O6" s="811"/>
      <c r="P6" s="811"/>
      <c r="Q6" s="811"/>
      <c r="R6" s="811"/>
      <c r="S6" s="820"/>
      <c r="T6" s="507"/>
      <c r="U6" s="799" t="s">
        <v>680</v>
      </c>
      <c r="V6" s="799"/>
      <c r="W6" s="799"/>
      <c r="X6" s="799"/>
      <c r="Y6" s="799"/>
      <c r="Z6" s="799"/>
      <c r="AA6" s="792"/>
    </row>
    <row r="7" spans="1:27" s="508" customFormat="1" ht="25.5">
      <c r="A7" s="816"/>
      <c r="B7" s="817"/>
      <c r="C7" s="819"/>
      <c r="D7" s="502"/>
      <c r="E7" s="500" t="s">
        <v>471</v>
      </c>
      <c r="F7" s="473" t="s">
        <v>678</v>
      </c>
      <c r="G7" s="475" t="s">
        <v>679</v>
      </c>
      <c r="H7" s="541"/>
      <c r="I7" s="500" t="s">
        <v>471</v>
      </c>
      <c r="J7" s="473" t="s">
        <v>678</v>
      </c>
      <c r="K7" s="475" t="s">
        <v>679</v>
      </c>
      <c r="L7" s="501"/>
      <c r="M7" s="500" t="s">
        <v>471</v>
      </c>
      <c r="N7" s="473" t="s">
        <v>678</v>
      </c>
      <c r="O7" s="473" t="s">
        <v>677</v>
      </c>
      <c r="P7" s="473" t="s">
        <v>676</v>
      </c>
      <c r="Q7" s="473" t="s">
        <v>675</v>
      </c>
      <c r="R7" s="473" t="s">
        <v>674</v>
      </c>
      <c r="S7" s="540" t="s">
        <v>673</v>
      </c>
      <c r="T7" s="539"/>
      <c r="U7" s="500" t="s">
        <v>471</v>
      </c>
      <c r="V7" s="500" t="s">
        <v>678</v>
      </c>
      <c r="W7" s="500" t="s">
        <v>677</v>
      </c>
      <c r="X7" s="500" t="s">
        <v>676</v>
      </c>
      <c r="Y7" s="500" t="s">
        <v>675</v>
      </c>
      <c r="Z7" s="473" t="s">
        <v>674</v>
      </c>
      <c r="AA7" s="500" t="s">
        <v>673</v>
      </c>
    </row>
    <row r="8" spans="1:27">
      <c r="A8" s="538">
        <v>1</v>
      </c>
      <c r="B8" s="537" t="s">
        <v>472</v>
      </c>
      <c r="C8" s="689">
        <v>127722743.4129</v>
      </c>
      <c r="D8" s="690">
        <v>112664473.7404</v>
      </c>
      <c r="E8" s="690">
        <v>788859.43709999998</v>
      </c>
      <c r="F8" s="690"/>
      <c r="G8" s="690"/>
      <c r="H8" s="690">
        <v>10892854.4911</v>
      </c>
      <c r="I8" s="690"/>
      <c r="J8" s="690">
        <v>10500.47</v>
      </c>
      <c r="K8" s="690"/>
      <c r="L8" s="690">
        <v>4165415.1814000001</v>
      </c>
      <c r="M8" s="690"/>
      <c r="N8" s="690"/>
      <c r="O8" s="690">
        <v>468064.63</v>
      </c>
      <c r="P8" s="690">
        <v>74601.901100000003</v>
      </c>
      <c r="Q8" s="690">
        <v>686589.8541</v>
      </c>
      <c r="R8" s="690"/>
      <c r="S8" s="690"/>
      <c r="T8" s="529"/>
      <c r="U8" s="464"/>
      <c r="V8" s="464"/>
      <c r="W8" s="464"/>
      <c r="X8" s="464"/>
      <c r="Y8" s="464"/>
      <c r="Z8" s="464"/>
      <c r="AA8" s="528"/>
    </row>
    <row r="9" spans="1:27">
      <c r="A9" s="535">
        <v>1.1000000000000001</v>
      </c>
      <c r="B9" s="536" t="s">
        <v>482</v>
      </c>
      <c r="C9" s="691">
        <v>114492564.2164</v>
      </c>
      <c r="D9" s="690">
        <v>99453396.113900006</v>
      </c>
      <c r="E9" s="690">
        <v>756522.63390000002</v>
      </c>
      <c r="F9" s="690"/>
      <c r="G9" s="690"/>
      <c r="H9" s="690">
        <v>10873752.9211</v>
      </c>
      <c r="I9" s="690"/>
      <c r="J9" s="690"/>
      <c r="K9" s="690"/>
      <c r="L9" s="690">
        <v>4165415.1814000001</v>
      </c>
      <c r="M9" s="690"/>
      <c r="N9" s="690"/>
      <c r="O9" s="690">
        <v>468064.63</v>
      </c>
      <c r="P9" s="690">
        <v>74601.901100000003</v>
      </c>
      <c r="Q9" s="690">
        <v>686589.8541</v>
      </c>
      <c r="R9" s="690"/>
      <c r="S9" s="690"/>
      <c r="T9" s="529"/>
      <c r="U9" s="464"/>
      <c r="V9" s="464"/>
      <c r="W9" s="464"/>
      <c r="X9" s="464"/>
      <c r="Y9" s="464"/>
      <c r="Z9" s="464"/>
      <c r="AA9" s="528"/>
    </row>
    <row r="10" spans="1:27">
      <c r="A10" s="533" t="s">
        <v>15</v>
      </c>
      <c r="B10" s="534" t="s">
        <v>483</v>
      </c>
      <c r="C10" s="691">
        <v>109444961.4764</v>
      </c>
      <c r="D10" s="690">
        <v>94405793.373899996</v>
      </c>
      <c r="E10" s="690">
        <v>756522.63390000002</v>
      </c>
      <c r="F10" s="690"/>
      <c r="G10" s="690"/>
      <c r="H10" s="690">
        <v>10873752.9211</v>
      </c>
      <c r="I10" s="690"/>
      <c r="J10" s="690"/>
      <c r="K10" s="690"/>
      <c r="L10" s="690">
        <v>4165415.1814000001</v>
      </c>
      <c r="M10" s="690"/>
      <c r="N10" s="690"/>
      <c r="O10" s="690">
        <v>468064.63</v>
      </c>
      <c r="P10" s="690">
        <v>74601.901100000003</v>
      </c>
      <c r="Q10" s="690">
        <v>686589.8541</v>
      </c>
      <c r="R10" s="690"/>
      <c r="S10" s="690"/>
      <c r="T10" s="529"/>
      <c r="U10" s="464"/>
      <c r="V10" s="464"/>
      <c r="W10" s="464"/>
      <c r="X10" s="464"/>
      <c r="Y10" s="464"/>
      <c r="Z10" s="464"/>
      <c r="AA10" s="528"/>
    </row>
    <row r="11" spans="1:27">
      <c r="A11" s="532" t="s">
        <v>484</v>
      </c>
      <c r="B11" s="531" t="s">
        <v>485</v>
      </c>
      <c r="C11" s="692">
        <v>59988624.123300001</v>
      </c>
      <c r="D11" s="690">
        <v>52642860.142200001</v>
      </c>
      <c r="E11" s="690">
        <v>660489.17830000003</v>
      </c>
      <c r="F11" s="690"/>
      <c r="G11" s="690"/>
      <c r="H11" s="690">
        <v>4470158.5509000001</v>
      </c>
      <c r="I11" s="690"/>
      <c r="J11" s="690"/>
      <c r="K11" s="690"/>
      <c r="L11" s="690">
        <v>2875605.4301999998</v>
      </c>
      <c r="M11" s="690"/>
      <c r="N11" s="690"/>
      <c r="O11" s="690"/>
      <c r="P11" s="690">
        <v>74601.901100000003</v>
      </c>
      <c r="Q11" s="690"/>
      <c r="R11" s="690"/>
      <c r="S11" s="690"/>
      <c r="T11" s="529"/>
      <c r="U11" s="464"/>
      <c r="V11" s="464"/>
      <c r="W11" s="464"/>
      <c r="X11" s="464"/>
      <c r="Y11" s="464"/>
      <c r="Z11" s="464"/>
      <c r="AA11" s="528"/>
    </row>
    <row r="12" spans="1:27">
      <c r="A12" s="532" t="s">
        <v>486</v>
      </c>
      <c r="B12" s="531" t="s">
        <v>487</v>
      </c>
      <c r="C12" s="692">
        <v>28653342.353300001</v>
      </c>
      <c r="D12" s="690">
        <v>21593131.640000001</v>
      </c>
      <c r="E12" s="690">
        <v>55054.93</v>
      </c>
      <c r="F12" s="690"/>
      <c r="G12" s="690"/>
      <c r="H12" s="690">
        <v>5947414.1479000002</v>
      </c>
      <c r="I12" s="690"/>
      <c r="J12" s="690"/>
      <c r="K12" s="690"/>
      <c r="L12" s="690">
        <v>1112796.5654</v>
      </c>
      <c r="M12" s="690"/>
      <c r="N12" s="690"/>
      <c r="O12" s="690">
        <v>468064.63</v>
      </c>
      <c r="P12" s="690"/>
      <c r="Q12" s="690">
        <v>618375.91</v>
      </c>
      <c r="R12" s="690"/>
      <c r="S12" s="690"/>
      <c r="T12" s="529"/>
      <c r="U12" s="464"/>
      <c r="V12" s="464"/>
      <c r="W12" s="464"/>
      <c r="X12" s="464"/>
      <c r="Y12" s="464"/>
      <c r="Z12" s="464"/>
      <c r="AA12" s="528"/>
    </row>
    <row r="13" spans="1:27">
      <c r="A13" s="532" t="s">
        <v>488</v>
      </c>
      <c r="B13" s="531" t="s">
        <v>489</v>
      </c>
      <c r="C13" s="692">
        <v>11956995.3312</v>
      </c>
      <c r="D13" s="690">
        <v>11422009.7272</v>
      </c>
      <c r="E13" s="690"/>
      <c r="F13" s="690"/>
      <c r="G13" s="690"/>
      <c r="H13" s="690">
        <v>426186.36229999998</v>
      </c>
      <c r="I13" s="690"/>
      <c r="J13" s="690"/>
      <c r="K13" s="690"/>
      <c r="L13" s="690">
        <v>108799.2417</v>
      </c>
      <c r="M13" s="690"/>
      <c r="N13" s="690"/>
      <c r="O13" s="690"/>
      <c r="P13" s="690"/>
      <c r="Q13" s="690"/>
      <c r="R13" s="690"/>
      <c r="S13" s="690"/>
      <c r="T13" s="529"/>
      <c r="U13" s="464"/>
      <c r="V13" s="464"/>
      <c r="W13" s="464"/>
      <c r="X13" s="464"/>
      <c r="Y13" s="464"/>
      <c r="Z13" s="464"/>
      <c r="AA13" s="528"/>
    </row>
    <row r="14" spans="1:27">
      <c r="A14" s="532" t="s">
        <v>490</v>
      </c>
      <c r="B14" s="531" t="s">
        <v>491</v>
      </c>
      <c r="C14" s="692">
        <v>8845999.6686000004</v>
      </c>
      <c r="D14" s="690">
        <v>8747791.8644999992</v>
      </c>
      <c r="E14" s="690">
        <v>40978.525600000001</v>
      </c>
      <c r="F14" s="690"/>
      <c r="G14" s="690"/>
      <c r="H14" s="690">
        <v>29993.86</v>
      </c>
      <c r="I14" s="690"/>
      <c r="J14" s="690"/>
      <c r="K14" s="690"/>
      <c r="L14" s="690">
        <v>68213.944099999993</v>
      </c>
      <c r="M14" s="690"/>
      <c r="N14" s="690"/>
      <c r="O14" s="690"/>
      <c r="P14" s="690"/>
      <c r="Q14" s="690">
        <v>68213.944099999993</v>
      </c>
      <c r="R14" s="690"/>
      <c r="S14" s="690"/>
      <c r="T14" s="529"/>
      <c r="U14" s="464"/>
      <c r="V14" s="464"/>
      <c r="W14" s="464"/>
      <c r="X14" s="464"/>
      <c r="Y14" s="464"/>
      <c r="Z14" s="464"/>
      <c r="AA14" s="528"/>
    </row>
    <row r="15" spans="1:27">
      <c r="A15" s="530">
        <v>1.2</v>
      </c>
      <c r="B15" s="526" t="s">
        <v>685</v>
      </c>
      <c r="C15" s="692">
        <v>2107225.84</v>
      </c>
      <c r="D15" s="690">
        <v>486563</v>
      </c>
      <c r="E15" s="690">
        <v>16705.39</v>
      </c>
      <c r="F15" s="690"/>
      <c r="G15" s="690"/>
      <c r="H15" s="690">
        <v>223254.79</v>
      </c>
      <c r="I15" s="690"/>
      <c r="J15" s="690"/>
      <c r="K15" s="690"/>
      <c r="L15" s="690">
        <v>1397408.05</v>
      </c>
      <c r="M15" s="690"/>
      <c r="N15" s="690"/>
      <c r="O15" s="690">
        <v>161147.23000000001</v>
      </c>
      <c r="P15" s="690">
        <v>36118.550000000003</v>
      </c>
      <c r="Q15" s="690">
        <v>350913.63</v>
      </c>
      <c r="R15" s="690"/>
      <c r="S15" s="690"/>
      <c r="T15" s="529"/>
      <c r="U15" s="464"/>
      <c r="V15" s="464"/>
      <c r="W15" s="464"/>
      <c r="X15" s="464"/>
      <c r="Y15" s="464"/>
      <c r="Z15" s="464"/>
      <c r="AA15" s="528"/>
    </row>
    <row r="16" spans="1:27">
      <c r="A16" s="527">
        <v>1.3</v>
      </c>
      <c r="B16" s="526" t="s">
        <v>530</v>
      </c>
      <c r="C16" s="693"/>
      <c r="D16" s="694"/>
      <c r="E16" s="694"/>
      <c r="F16" s="694"/>
      <c r="G16" s="694"/>
      <c r="H16" s="694"/>
      <c r="I16" s="694"/>
      <c r="J16" s="694"/>
      <c r="K16" s="694"/>
      <c r="L16" s="694"/>
      <c r="M16" s="694"/>
      <c r="N16" s="694"/>
      <c r="O16" s="694"/>
      <c r="P16" s="694"/>
      <c r="Q16" s="694"/>
      <c r="R16" s="694"/>
      <c r="S16" s="694"/>
      <c r="T16" s="525"/>
      <c r="U16" s="524"/>
      <c r="V16" s="524"/>
      <c r="W16" s="524"/>
      <c r="X16" s="524"/>
      <c r="Y16" s="524"/>
      <c r="Z16" s="524"/>
      <c r="AA16" s="523"/>
    </row>
    <row r="17" spans="1:27" s="508" customFormat="1">
      <c r="A17" s="521" t="s">
        <v>492</v>
      </c>
      <c r="B17" s="522" t="s">
        <v>493</v>
      </c>
      <c r="C17" s="695">
        <v>113657773.42739999</v>
      </c>
      <c r="D17" s="690">
        <v>98628084.034899995</v>
      </c>
      <c r="E17" s="690">
        <v>756522.63390000002</v>
      </c>
      <c r="F17" s="690"/>
      <c r="G17" s="690"/>
      <c r="H17" s="690">
        <v>10873752.9211</v>
      </c>
      <c r="I17" s="690"/>
      <c r="J17" s="690"/>
      <c r="K17" s="690"/>
      <c r="L17" s="690">
        <v>4155936.4714000002</v>
      </c>
      <c r="M17" s="690"/>
      <c r="N17" s="690"/>
      <c r="O17" s="690">
        <v>468064.63</v>
      </c>
      <c r="P17" s="690">
        <v>74601.901100000003</v>
      </c>
      <c r="Q17" s="690">
        <v>677111.14410000003</v>
      </c>
      <c r="R17" s="690"/>
      <c r="S17" s="690"/>
      <c r="T17" s="515"/>
      <c r="U17" s="465"/>
      <c r="V17" s="465"/>
      <c r="W17" s="465"/>
      <c r="X17" s="465"/>
      <c r="Y17" s="465"/>
      <c r="Z17" s="465"/>
      <c r="AA17" s="514"/>
    </row>
    <row r="18" spans="1:27" s="508" customFormat="1">
      <c r="A18" s="518" t="s">
        <v>494</v>
      </c>
      <c r="B18" s="519" t="s">
        <v>495</v>
      </c>
      <c r="C18" s="696">
        <v>108610170.6874</v>
      </c>
      <c r="D18" s="690">
        <v>93580481.2949</v>
      </c>
      <c r="E18" s="690">
        <v>756522.63390000002</v>
      </c>
      <c r="F18" s="690"/>
      <c r="G18" s="690"/>
      <c r="H18" s="690">
        <v>10873752.9211</v>
      </c>
      <c r="I18" s="690"/>
      <c r="J18" s="690"/>
      <c r="K18" s="690"/>
      <c r="L18" s="690">
        <v>4155936.4714000002</v>
      </c>
      <c r="M18" s="690"/>
      <c r="N18" s="690"/>
      <c r="O18" s="690">
        <v>468064.63</v>
      </c>
      <c r="P18" s="690">
        <v>74601.901100000003</v>
      </c>
      <c r="Q18" s="690">
        <v>677111.14410000003</v>
      </c>
      <c r="R18" s="690"/>
      <c r="S18" s="690"/>
      <c r="T18" s="515"/>
      <c r="U18" s="465"/>
      <c r="V18" s="465"/>
      <c r="W18" s="465"/>
      <c r="X18" s="465"/>
      <c r="Y18" s="465"/>
      <c r="Z18" s="465"/>
      <c r="AA18" s="514"/>
    </row>
    <row r="19" spans="1:27" s="508" customFormat="1">
      <c r="A19" s="521" t="s">
        <v>496</v>
      </c>
      <c r="B19" s="520" t="s">
        <v>497</v>
      </c>
      <c r="C19" s="696">
        <v>156500129.52250001</v>
      </c>
      <c r="D19" s="690">
        <v>122694641.1391</v>
      </c>
      <c r="E19" s="690">
        <v>673667.57940000005</v>
      </c>
      <c r="F19" s="690"/>
      <c r="G19" s="690"/>
      <c r="H19" s="690">
        <v>26549176.385000002</v>
      </c>
      <c r="I19" s="690"/>
      <c r="J19" s="690"/>
      <c r="K19" s="690"/>
      <c r="L19" s="690">
        <v>7256311.9983999999</v>
      </c>
      <c r="M19" s="690"/>
      <c r="N19" s="690"/>
      <c r="O19" s="690">
        <v>355263.71</v>
      </c>
      <c r="P19" s="690">
        <v>1878234.7075</v>
      </c>
      <c r="Q19" s="690">
        <v>137468.3535</v>
      </c>
      <c r="R19" s="690"/>
      <c r="S19" s="690"/>
      <c r="T19" s="515"/>
      <c r="U19" s="465"/>
      <c r="V19" s="465"/>
      <c r="W19" s="465"/>
      <c r="X19" s="465"/>
      <c r="Y19" s="465"/>
      <c r="Z19" s="465"/>
      <c r="AA19" s="514"/>
    </row>
    <row r="20" spans="1:27" s="508" customFormat="1">
      <c r="A20" s="518" t="s">
        <v>498</v>
      </c>
      <c r="B20" s="519" t="s">
        <v>495</v>
      </c>
      <c r="C20" s="696">
        <v>155483906.7825</v>
      </c>
      <c r="D20" s="690">
        <v>121678418.39910001</v>
      </c>
      <c r="E20" s="690">
        <v>673667.57940000005</v>
      </c>
      <c r="F20" s="690"/>
      <c r="G20" s="690"/>
      <c r="H20" s="690">
        <v>26549176.385000002</v>
      </c>
      <c r="I20" s="690"/>
      <c r="J20" s="690"/>
      <c r="K20" s="690"/>
      <c r="L20" s="690">
        <v>7256311.9983999999</v>
      </c>
      <c r="M20" s="690"/>
      <c r="N20" s="690"/>
      <c r="O20" s="690">
        <v>355263.71</v>
      </c>
      <c r="P20" s="690">
        <v>1878234.7075</v>
      </c>
      <c r="Q20" s="690">
        <v>137468.3535</v>
      </c>
      <c r="R20" s="690"/>
      <c r="S20" s="690"/>
      <c r="T20" s="515"/>
      <c r="U20" s="465"/>
      <c r="V20" s="465"/>
      <c r="W20" s="465"/>
      <c r="X20" s="465"/>
      <c r="Y20" s="465"/>
      <c r="Z20" s="465"/>
      <c r="AA20" s="514"/>
    </row>
    <row r="21" spans="1:27" s="508" customFormat="1">
      <c r="A21" s="517">
        <v>1.4</v>
      </c>
      <c r="B21" s="516" t="s">
        <v>499</v>
      </c>
      <c r="C21" s="696"/>
      <c r="D21" s="690"/>
      <c r="E21" s="690"/>
      <c r="F21" s="690"/>
      <c r="G21" s="690"/>
      <c r="H21" s="690"/>
      <c r="I21" s="690"/>
      <c r="J21" s="690"/>
      <c r="K21" s="690"/>
      <c r="L21" s="690"/>
      <c r="M21" s="690"/>
      <c r="N21" s="690"/>
      <c r="O21" s="690"/>
      <c r="P21" s="690"/>
      <c r="Q21" s="690"/>
      <c r="R21" s="690"/>
      <c r="S21" s="690"/>
      <c r="T21" s="515"/>
      <c r="U21" s="465"/>
      <c r="V21" s="465"/>
      <c r="W21" s="465"/>
      <c r="X21" s="465"/>
      <c r="Y21" s="465"/>
      <c r="Z21" s="465"/>
      <c r="AA21" s="514"/>
    </row>
    <row r="22" spans="1:27" s="508" customFormat="1" ht="13.5" thickBot="1">
      <c r="A22" s="513">
        <v>1.5</v>
      </c>
      <c r="B22" s="512" t="s">
        <v>500</v>
      </c>
      <c r="C22" s="697">
        <v>5047602.74</v>
      </c>
      <c r="D22" s="698">
        <v>5047602.74</v>
      </c>
      <c r="E22" s="698"/>
      <c r="F22" s="698"/>
      <c r="G22" s="698"/>
      <c r="H22" s="698"/>
      <c r="I22" s="698"/>
      <c r="J22" s="698"/>
      <c r="K22" s="698"/>
      <c r="L22" s="698"/>
      <c r="M22" s="698"/>
      <c r="N22" s="698"/>
      <c r="O22" s="698"/>
      <c r="P22" s="698"/>
      <c r="Q22" s="698"/>
      <c r="R22" s="698"/>
      <c r="S22" s="698"/>
      <c r="T22" s="511"/>
      <c r="U22" s="510"/>
      <c r="V22" s="510"/>
      <c r="W22" s="510"/>
      <c r="X22" s="510"/>
      <c r="Y22" s="510"/>
      <c r="Z22" s="510"/>
      <c r="AA22" s="509"/>
    </row>
    <row r="23" spans="1:27">
      <c r="A23" s="496"/>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L7" sqref="L7:L33"/>
    </sheetView>
  </sheetViews>
  <sheetFormatPr defaultColWidth="9.140625" defaultRowHeight="12.75"/>
  <cols>
    <col min="1" max="1" width="11.85546875" style="476" bestFit="1" customWidth="1"/>
    <col min="2" max="2" width="58.140625" style="476" customWidth="1"/>
    <col min="3" max="3" width="12.140625" style="476" customWidth="1"/>
    <col min="4" max="5" width="16.140625" style="476" customWidth="1"/>
    <col min="6" max="6" width="16.140625" style="543" customWidth="1"/>
    <col min="7" max="7" width="12.28515625" style="543" customWidth="1"/>
    <col min="8" max="8" width="11.42578125" style="476" customWidth="1"/>
    <col min="9" max="11" width="16.140625" style="543" customWidth="1"/>
    <col min="12" max="12" width="15.85546875" style="543" customWidth="1"/>
    <col min="13" max="16384" width="9.140625" style="476"/>
  </cols>
  <sheetData>
    <row r="1" spans="1:12" ht="13.5">
      <c r="A1" s="373" t="s">
        <v>31</v>
      </c>
      <c r="B1" s="461" t="str">
        <f>'Info '!C2</f>
        <v>JSC Ziraat Bank Georgia</v>
      </c>
      <c r="F1" s="476"/>
      <c r="G1" s="476"/>
      <c r="I1" s="476"/>
      <c r="J1" s="476"/>
      <c r="K1" s="476"/>
      <c r="L1" s="476"/>
    </row>
    <row r="2" spans="1:12">
      <c r="A2" s="374" t="s">
        <v>32</v>
      </c>
      <c r="B2" s="708">
        <f>'1. key ratios '!B2</f>
        <v>45199</v>
      </c>
      <c r="F2" s="476"/>
      <c r="G2" s="476"/>
      <c r="I2" s="476"/>
      <c r="J2" s="476"/>
      <c r="K2" s="476"/>
      <c r="L2" s="476"/>
    </row>
    <row r="3" spans="1:12">
      <c r="A3" s="375" t="s">
        <v>501</v>
      </c>
      <c r="F3" s="476"/>
      <c r="G3" s="476"/>
      <c r="I3" s="476"/>
      <c r="J3" s="476"/>
      <c r="K3" s="476"/>
      <c r="L3" s="476"/>
    </row>
    <row r="4" spans="1:12">
      <c r="F4" s="476"/>
      <c r="G4" s="476"/>
      <c r="I4" s="476"/>
      <c r="J4" s="476"/>
      <c r="K4" s="476"/>
      <c r="L4" s="476"/>
    </row>
    <row r="5" spans="1:12" ht="37.5" customHeight="1">
      <c r="A5" s="778" t="s">
        <v>518</v>
      </c>
      <c r="B5" s="779"/>
      <c r="C5" s="824" t="s">
        <v>502</v>
      </c>
      <c r="D5" s="825"/>
      <c r="E5" s="825"/>
      <c r="F5" s="825"/>
      <c r="G5" s="825"/>
      <c r="H5" s="826" t="s">
        <v>662</v>
      </c>
      <c r="I5" s="827"/>
      <c r="J5" s="827"/>
      <c r="K5" s="827"/>
      <c r="L5" s="828"/>
    </row>
    <row r="6" spans="1:12" ht="39.6" customHeight="1">
      <c r="A6" s="782"/>
      <c r="B6" s="783"/>
      <c r="C6" s="377"/>
      <c r="D6" s="474" t="s">
        <v>683</v>
      </c>
      <c r="E6" s="474" t="s">
        <v>682</v>
      </c>
      <c r="F6" s="474" t="s">
        <v>681</v>
      </c>
      <c r="G6" s="474" t="s">
        <v>680</v>
      </c>
      <c r="H6" s="546"/>
      <c r="I6" s="474" t="s">
        <v>683</v>
      </c>
      <c r="J6" s="474" t="s">
        <v>682</v>
      </c>
      <c r="K6" s="474" t="s">
        <v>681</v>
      </c>
      <c r="L6" s="474" t="s">
        <v>680</v>
      </c>
    </row>
    <row r="7" spans="1:12">
      <c r="A7" s="465">
        <v>1</v>
      </c>
      <c r="B7" s="482" t="s">
        <v>521</v>
      </c>
      <c r="C7" s="699">
        <v>4877895.9616</v>
      </c>
      <c r="D7" s="465">
        <v>4877895.9616</v>
      </c>
      <c r="E7" s="465"/>
      <c r="F7" s="700"/>
      <c r="G7" s="700"/>
      <c r="H7" s="699">
        <v>55566.3</v>
      </c>
      <c r="I7" s="465">
        <v>55566.3</v>
      </c>
      <c r="J7" s="700"/>
      <c r="K7" s="700"/>
      <c r="L7" s="700"/>
    </row>
    <row r="8" spans="1:12">
      <c r="A8" s="465">
        <v>2</v>
      </c>
      <c r="B8" s="482" t="s">
        <v>434</v>
      </c>
      <c r="C8" s="699">
        <v>1071524.9719</v>
      </c>
      <c r="D8" s="465">
        <v>1061024.5019</v>
      </c>
      <c r="E8" s="465">
        <v>10500.47</v>
      </c>
      <c r="F8" s="500"/>
      <c r="G8" s="500"/>
      <c r="H8" s="699">
        <v>9109.5299999999988</v>
      </c>
      <c r="I8" s="465">
        <v>8014.41</v>
      </c>
      <c r="J8" s="500">
        <v>1095.1199999999999</v>
      </c>
      <c r="K8" s="500"/>
      <c r="L8" s="500"/>
    </row>
    <row r="9" spans="1:12">
      <c r="A9" s="465">
        <v>3</v>
      </c>
      <c r="B9" s="482" t="s">
        <v>435</v>
      </c>
      <c r="C9" s="699">
        <v>0</v>
      </c>
      <c r="D9" s="465"/>
      <c r="E9" s="465"/>
      <c r="F9" s="701"/>
      <c r="G9" s="701"/>
      <c r="H9" s="699">
        <v>0</v>
      </c>
      <c r="I9" s="465"/>
      <c r="J9" s="701"/>
      <c r="K9" s="701"/>
      <c r="L9" s="701"/>
    </row>
    <row r="10" spans="1:12">
      <c r="A10" s="465">
        <v>4</v>
      </c>
      <c r="B10" s="482" t="s">
        <v>522</v>
      </c>
      <c r="C10" s="699">
        <v>4548521.1310999999</v>
      </c>
      <c r="D10" s="465">
        <v>4548521.1310999999</v>
      </c>
      <c r="E10" s="465"/>
      <c r="F10" s="701"/>
      <c r="G10" s="701"/>
      <c r="H10" s="699">
        <v>13006.68</v>
      </c>
      <c r="I10" s="465">
        <v>13006.68</v>
      </c>
      <c r="J10" s="701"/>
      <c r="K10" s="701"/>
      <c r="L10" s="701"/>
    </row>
    <row r="11" spans="1:12">
      <c r="A11" s="465">
        <v>5</v>
      </c>
      <c r="B11" s="482" t="s">
        <v>436</v>
      </c>
      <c r="C11" s="699">
        <v>4136341.7513000001</v>
      </c>
      <c r="D11" s="465">
        <v>3262926.7058000001</v>
      </c>
      <c r="E11" s="465">
        <v>82527.92</v>
      </c>
      <c r="F11" s="701">
        <v>790887.12549999997</v>
      </c>
      <c r="G11" s="701"/>
      <c r="H11" s="699">
        <v>176859.47</v>
      </c>
      <c r="I11" s="465">
        <v>19523.419999999998</v>
      </c>
      <c r="J11" s="701">
        <v>135.6</v>
      </c>
      <c r="K11" s="701">
        <v>157200.45000000001</v>
      </c>
      <c r="L11" s="701"/>
    </row>
    <row r="12" spans="1:12">
      <c r="A12" s="465">
        <v>6</v>
      </c>
      <c r="B12" s="482" t="s">
        <v>437</v>
      </c>
      <c r="C12" s="699">
        <v>9995815.8539000005</v>
      </c>
      <c r="D12" s="465">
        <v>9995815.8539000005</v>
      </c>
      <c r="E12" s="465"/>
      <c r="F12" s="701"/>
      <c r="G12" s="701"/>
      <c r="H12" s="699">
        <v>38125.65</v>
      </c>
      <c r="I12" s="465">
        <v>38125.65</v>
      </c>
      <c r="J12" s="701"/>
      <c r="K12" s="701"/>
      <c r="L12" s="701"/>
    </row>
    <row r="13" spans="1:12">
      <c r="A13" s="465">
        <v>7</v>
      </c>
      <c r="B13" s="482" t="s">
        <v>438</v>
      </c>
      <c r="C13" s="699">
        <v>12867906.560299998</v>
      </c>
      <c r="D13" s="465">
        <v>12264954.9871</v>
      </c>
      <c r="E13" s="465">
        <v>365778.3909</v>
      </c>
      <c r="F13" s="701">
        <v>237173.18229999999</v>
      </c>
      <c r="G13" s="701"/>
      <c r="H13" s="699">
        <v>224808.18</v>
      </c>
      <c r="I13" s="465">
        <v>69246.45</v>
      </c>
      <c r="J13" s="701">
        <v>1123.19</v>
      </c>
      <c r="K13" s="701">
        <v>154438.54</v>
      </c>
      <c r="L13" s="701"/>
    </row>
    <row r="14" spans="1:12">
      <c r="A14" s="465">
        <v>8</v>
      </c>
      <c r="B14" s="482" t="s">
        <v>439</v>
      </c>
      <c r="C14" s="699">
        <v>4237176.5002999995</v>
      </c>
      <c r="D14" s="465">
        <v>3451347.8503</v>
      </c>
      <c r="E14" s="465">
        <v>175029.94</v>
      </c>
      <c r="F14" s="701">
        <v>610798.71</v>
      </c>
      <c r="G14" s="701"/>
      <c r="H14" s="699">
        <v>348534.05000000005</v>
      </c>
      <c r="I14" s="465">
        <v>15406.58</v>
      </c>
      <c r="J14" s="701">
        <v>5289.95</v>
      </c>
      <c r="K14" s="701">
        <v>327837.52</v>
      </c>
      <c r="L14" s="701"/>
    </row>
    <row r="15" spans="1:12">
      <c r="A15" s="465">
        <v>9</v>
      </c>
      <c r="B15" s="482" t="s">
        <v>440</v>
      </c>
      <c r="C15" s="699">
        <v>2689097.3651000001</v>
      </c>
      <c r="D15" s="465">
        <v>2689097.3651000001</v>
      </c>
      <c r="E15" s="465"/>
      <c r="F15" s="701"/>
      <c r="G15" s="701"/>
      <c r="H15" s="699">
        <v>16695.330000000002</v>
      </c>
      <c r="I15" s="465">
        <v>16695.330000000002</v>
      </c>
      <c r="J15" s="701"/>
      <c r="K15" s="701"/>
      <c r="L15" s="701"/>
    </row>
    <row r="16" spans="1:12">
      <c r="A16" s="465">
        <v>10</v>
      </c>
      <c r="B16" s="482" t="s">
        <v>441</v>
      </c>
      <c r="C16" s="699">
        <v>1640916.4009</v>
      </c>
      <c r="D16" s="465">
        <v>256022.6974</v>
      </c>
      <c r="E16" s="465"/>
      <c r="F16" s="701">
        <v>1384893.7035000001</v>
      </c>
      <c r="G16" s="701"/>
      <c r="H16" s="699">
        <v>247111.61000000002</v>
      </c>
      <c r="I16" s="465">
        <v>3883.97</v>
      </c>
      <c r="J16" s="701"/>
      <c r="K16" s="701">
        <v>243227.64</v>
      </c>
      <c r="L16" s="701"/>
    </row>
    <row r="17" spans="1:12">
      <c r="A17" s="465">
        <v>11</v>
      </c>
      <c r="B17" s="482" t="s">
        <v>442</v>
      </c>
      <c r="C17" s="699">
        <v>10119948.7786</v>
      </c>
      <c r="D17" s="465">
        <v>10119948.7786</v>
      </c>
      <c r="E17" s="465"/>
      <c r="F17" s="701"/>
      <c r="G17" s="701"/>
      <c r="H17" s="699">
        <v>14874.74</v>
      </c>
      <c r="I17" s="465">
        <v>14874.74</v>
      </c>
      <c r="J17" s="701"/>
      <c r="K17" s="701"/>
      <c r="L17" s="701"/>
    </row>
    <row r="18" spans="1:12">
      <c r="A18" s="465">
        <v>12</v>
      </c>
      <c r="B18" s="482" t="s">
        <v>443</v>
      </c>
      <c r="C18" s="699">
        <v>24521013.123500001</v>
      </c>
      <c r="D18" s="465">
        <v>23155637.955499999</v>
      </c>
      <c r="E18" s="465">
        <v>848329.40170000005</v>
      </c>
      <c r="F18" s="701">
        <v>517045.76630000002</v>
      </c>
      <c r="G18" s="701"/>
      <c r="H18" s="699">
        <v>418472.47</v>
      </c>
      <c r="I18" s="465">
        <v>134189.79</v>
      </c>
      <c r="J18" s="701">
        <v>15517.69</v>
      </c>
      <c r="K18" s="701">
        <v>268764.99</v>
      </c>
      <c r="L18" s="701"/>
    </row>
    <row r="19" spans="1:12">
      <c r="A19" s="465">
        <v>13</v>
      </c>
      <c r="B19" s="482" t="s">
        <v>444</v>
      </c>
      <c r="C19" s="699">
        <v>10248119.7401</v>
      </c>
      <c r="D19" s="465">
        <v>4956714.5816000002</v>
      </c>
      <c r="E19" s="465">
        <v>5291405.1584999999</v>
      </c>
      <c r="F19" s="701"/>
      <c r="G19" s="701"/>
      <c r="H19" s="699">
        <v>127354.95</v>
      </c>
      <c r="I19" s="465">
        <v>25424.61</v>
      </c>
      <c r="J19" s="701">
        <v>101930.34</v>
      </c>
      <c r="K19" s="701"/>
      <c r="L19" s="701"/>
    </row>
    <row r="20" spans="1:12">
      <c r="A20" s="465">
        <v>14</v>
      </c>
      <c r="B20" s="482" t="s">
        <v>445</v>
      </c>
      <c r="C20" s="699">
        <v>4562768.4000000004</v>
      </c>
      <c r="D20" s="465">
        <v>579981.22</v>
      </c>
      <c r="E20" s="465">
        <v>3982787.18</v>
      </c>
      <c r="F20" s="701"/>
      <c r="G20" s="701"/>
      <c r="H20" s="699">
        <v>100768.90999999999</v>
      </c>
      <c r="I20" s="465">
        <v>2951.04</v>
      </c>
      <c r="J20" s="701">
        <v>97817.87</v>
      </c>
      <c r="K20" s="701"/>
      <c r="L20" s="701"/>
    </row>
    <row r="21" spans="1:12">
      <c r="A21" s="465">
        <v>15</v>
      </c>
      <c r="B21" s="482" t="s">
        <v>446</v>
      </c>
      <c r="C21" s="699">
        <v>3215226.5</v>
      </c>
      <c r="D21" s="465">
        <v>3215226.5</v>
      </c>
      <c r="E21" s="465"/>
      <c r="F21" s="701"/>
      <c r="G21" s="701"/>
      <c r="H21" s="699">
        <v>5335.22</v>
      </c>
      <c r="I21" s="465">
        <v>5335.22</v>
      </c>
      <c r="J21" s="701"/>
      <c r="K21" s="701"/>
      <c r="L21" s="701"/>
    </row>
    <row r="22" spans="1:12">
      <c r="A22" s="465">
        <v>16</v>
      </c>
      <c r="B22" s="482" t="s">
        <v>447</v>
      </c>
      <c r="C22" s="699">
        <v>0</v>
      </c>
      <c r="D22" s="465"/>
      <c r="E22" s="465"/>
      <c r="F22" s="701"/>
      <c r="G22" s="701"/>
      <c r="H22" s="699">
        <v>0</v>
      </c>
      <c r="I22" s="465"/>
      <c r="J22" s="701"/>
      <c r="K22" s="701"/>
      <c r="L22" s="701"/>
    </row>
    <row r="23" spans="1:12">
      <c r="A23" s="465">
        <v>17</v>
      </c>
      <c r="B23" s="482" t="s">
        <v>525</v>
      </c>
      <c r="C23" s="699">
        <v>1822436.8157000002</v>
      </c>
      <c r="D23" s="465">
        <v>1222615.3456999999</v>
      </c>
      <c r="E23" s="465">
        <v>131756.84</v>
      </c>
      <c r="F23" s="701">
        <v>468064.63</v>
      </c>
      <c r="G23" s="701"/>
      <c r="H23" s="699">
        <v>166563.28</v>
      </c>
      <c r="I23" s="465">
        <v>3586.06</v>
      </c>
      <c r="J23" s="701">
        <v>1829.99</v>
      </c>
      <c r="K23" s="701">
        <v>161147.23000000001</v>
      </c>
      <c r="L23" s="701"/>
    </row>
    <row r="24" spans="1:12">
      <c r="A24" s="465">
        <v>18</v>
      </c>
      <c r="B24" s="482" t="s">
        <v>448</v>
      </c>
      <c r="C24" s="699">
        <v>0</v>
      </c>
      <c r="D24" s="465"/>
      <c r="E24" s="465"/>
      <c r="F24" s="701"/>
      <c r="G24" s="701"/>
      <c r="H24" s="699">
        <v>0</v>
      </c>
      <c r="I24" s="465"/>
      <c r="J24" s="701"/>
      <c r="K24" s="701"/>
      <c r="L24" s="701"/>
    </row>
    <row r="25" spans="1:12">
      <c r="A25" s="465">
        <v>19</v>
      </c>
      <c r="B25" s="482" t="s">
        <v>449</v>
      </c>
      <c r="C25" s="699">
        <v>0</v>
      </c>
      <c r="D25" s="465"/>
      <c r="E25" s="465"/>
      <c r="F25" s="701"/>
      <c r="G25" s="701"/>
      <c r="H25" s="699">
        <v>0</v>
      </c>
      <c r="I25" s="465"/>
      <c r="J25" s="701"/>
      <c r="K25" s="701"/>
      <c r="L25" s="701"/>
    </row>
    <row r="26" spans="1:12">
      <c r="A26" s="465">
        <v>20</v>
      </c>
      <c r="B26" s="482" t="s">
        <v>524</v>
      </c>
      <c r="C26" s="699">
        <v>192363.323</v>
      </c>
      <c r="D26" s="465">
        <v>192363.323</v>
      </c>
      <c r="E26" s="465"/>
      <c r="F26" s="701"/>
      <c r="G26" s="701"/>
      <c r="H26" s="699">
        <v>679.99</v>
      </c>
      <c r="I26" s="465">
        <v>679.99</v>
      </c>
      <c r="J26" s="701"/>
      <c r="K26" s="701"/>
      <c r="L26" s="701"/>
    </row>
    <row r="27" spans="1:12">
      <c r="A27" s="465">
        <v>21</v>
      </c>
      <c r="B27" s="482" t="s">
        <v>450</v>
      </c>
      <c r="C27" s="699">
        <v>51548.479999999996</v>
      </c>
      <c r="D27" s="465">
        <v>43971.28</v>
      </c>
      <c r="E27" s="465"/>
      <c r="F27" s="701">
        <v>7577.2</v>
      </c>
      <c r="G27" s="701"/>
      <c r="H27" s="699">
        <v>5048.29</v>
      </c>
      <c r="I27" s="465">
        <v>114.29</v>
      </c>
      <c r="J27" s="701"/>
      <c r="K27" s="701">
        <v>4934</v>
      </c>
      <c r="L27" s="701"/>
    </row>
    <row r="28" spans="1:12">
      <c r="A28" s="465">
        <v>22</v>
      </c>
      <c r="B28" s="482" t="s">
        <v>451</v>
      </c>
      <c r="C28" s="699">
        <v>0</v>
      </c>
      <c r="D28" s="465"/>
      <c r="E28" s="465"/>
      <c r="F28" s="701"/>
      <c r="G28" s="701"/>
      <c r="H28" s="699">
        <v>0</v>
      </c>
      <c r="I28" s="465"/>
      <c r="J28" s="701"/>
      <c r="K28" s="701"/>
      <c r="L28" s="701"/>
    </row>
    <row r="29" spans="1:12">
      <c r="A29" s="465">
        <v>23</v>
      </c>
      <c r="B29" s="482" t="s">
        <v>452</v>
      </c>
      <c r="C29" s="699">
        <v>16365509.618999999</v>
      </c>
      <c r="D29" s="465">
        <v>16219626.0573</v>
      </c>
      <c r="E29" s="465">
        <v>4739.1899999999996</v>
      </c>
      <c r="F29" s="701">
        <v>141144.37169999999</v>
      </c>
      <c r="G29" s="701"/>
      <c r="H29" s="699">
        <v>170402.16999999998</v>
      </c>
      <c r="I29" s="465">
        <v>95324.95</v>
      </c>
      <c r="J29" s="701">
        <v>3.6</v>
      </c>
      <c r="K29" s="701">
        <v>75073.62</v>
      </c>
      <c r="L29" s="701"/>
    </row>
    <row r="30" spans="1:12">
      <c r="A30" s="465">
        <v>24</v>
      </c>
      <c r="B30" s="482" t="s">
        <v>523</v>
      </c>
      <c r="C30" s="699">
        <v>8780.52</v>
      </c>
      <c r="D30" s="465">
        <v>8780.52</v>
      </c>
      <c r="E30" s="465"/>
      <c r="F30" s="701"/>
      <c r="G30" s="701"/>
      <c r="H30" s="699">
        <v>22.89</v>
      </c>
      <c r="I30" s="465">
        <v>22.89</v>
      </c>
      <c r="J30" s="701"/>
      <c r="K30" s="701"/>
      <c r="L30" s="701"/>
    </row>
    <row r="31" spans="1:12">
      <c r="A31" s="465">
        <v>25</v>
      </c>
      <c r="B31" s="482" t="s">
        <v>453</v>
      </c>
      <c r="C31" s="699">
        <v>10549831.616600001</v>
      </c>
      <c r="D31" s="465">
        <v>10542001.124500001</v>
      </c>
      <c r="E31" s="465"/>
      <c r="F31" s="701">
        <v>7830.4921000000004</v>
      </c>
      <c r="G31" s="701"/>
      <c r="H31" s="699">
        <v>33968.629999999997</v>
      </c>
      <c r="I31" s="465">
        <v>29184.57</v>
      </c>
      <c r="J31" s="701"/>
      <c r="K31" s="701">
        <v>4784.0600000000004</v>
      </c>
      <c r="L31" s="701"/>
    </row>
    <row r="32" spans="1:12">
      <c r="A32" s="465">
        <v>26</v>
      </c>
      <c r="B32" s="482" t="s">
        <v>520</v>
      </c>
      <c r="C32" s="699">
        <v>0</v>
      </c>
      <c r="D32" s="465"/>
      <c r="E32" s="465"/>
      <c r="F32" s="701"/>
      <c r="G32" s="701"/>
      <c r="H32" s="699">
        <v>0</v>
      </c>
      <c r="I32" s="465"/>
      <c r="J32" s="701"/>
      <c r="K32" s="701"/>
      <c r="L32" s="701"/>
    </row>
    <row r="33" spans="1:12">
      <c r="A33" s="465">
        <v>27</v>
      </c>
      <c r="B33" s="545" t="s">
        <v>65</v>
      </c>
      <c r="C33" s="699">
        <v>127722743.4129</v>
      </c>
      <c r="D33" s="494">
        <v>112664473.7404</v>
      </c>
      <c r="E33" s="494">
        <v>10892854.4911</v>
      </c>
      <c r="F33" s="494">
        <v>4165415.1814000006</v>
      </c>
      <c r="G33" s="494">
        <v>0</v>
      </c>
      <c r="H33" s="699">
        <v>2173308.3400000003</v>
      </c>
      <c r="I33" s="465">
        <v>551156.93999999994</v>
      </c>
      <c r="J33" s="701">
        <v>224743.35</v>
      </c>
      <c r="K33" s="701">
        <v>1397408.0500000003</v>
      </c>
      <c r="L33" s="701"/>
    </row>
    <row r="34" spans="1:12">
      <c r="A34" s="496"/>
      <c r="B34" s="496"/>
      <c r="C34" s="496"/>
      <c r="D34" s="496"/>
      <c r="E34" s="496"/>
      <c r="H34" s="496"/>
    </row>
    <row r="35" spans="1:12">
      <c r="A35" s="496"/>
      <c r="B35" s="544"/>
      <c r="C35" s="544"/>
      <c r="D35" s="496"/>
      <c r="E35" s="496"/>
      <c r="H35" s="496"/>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C6" sqref="C6:K9"/>
    </sheetView>
  </sheetViews>
  <sheetFormatPr defaultColWidth="8.7109375" defaultRowHeight="12"/>
  <cols>
    <col min="1" max="1" width="11.85546875" style="547" bestFit="1" customWidth="1"/>
    <col min="2" max="2" width="68.7109375" style="547" customWidth="1"/>
    <col min="3" max="3" width="17" style="547" bestFit="1" customWidth="1"/>
    <col min="4" max="4" width="15.85546875" style="547" customWidth="1"/>
    <col min="5" max="5" width="21.7109375" style="547" bestFit="1" customWidth="1"/>
    <col min="6" max="6" width="16.5703125" style="547" customWidth="1"/>
    <col min="7" max="7" width="17.140625" style="547" customWidth="1"/>
    <col min="8" max="8" width="18.28515625" style="547" customWidth="1"/>
    <col min="9" max="9" width="14.85546875" style="547" customWidth="1"/>
    <col min="10" max="10" width="21.140625" style="547" customWidth="1"/>
    <col min="11" max="11" width="12.28515625" style="547" customWidth="1"/>
    <col min="12" max="16384" width="8.7109375" style="547"/>
  </cols>
  <sheetData>
    <row r="1" spans="1:11" s="476" customFormat="1" ht="13.5">
      <c r="A1" s="373" t="s">
        <v>31</v>
      </c>
      <c r="B1" s="461" t="str">
        <f>'Info '!C2</f>
        <v>JSC Ziraat Bank Georgia</v>
      </c>
    </row>
    <row r="2" spans="1:11" s="476" customFormat="1" ht="12.75">
      <c r="A2" s="374" t="s">
        <v>32</v>
      </c>
      <c r="B2" s="708">
        <f>'1. key ratios '!B2</f>
        <v>45199</v>
      </c>
    </row>
    <row r="3" spans="1:11" s="476" customFormat="1" ht="12.75">
      <c r="A3" s="375" t="s">
        <v>503</v>
      </c>
    </row>
    <row r="4" spans="1:11">
      <c r="C4" s="550" t="s">
        <v>697</v>
      </c>
      <c r="D4" s="550" t="s">
        <v>696</v>
      </c>
      <c r="E4" s="550" t="s">
        <v>695</v>
      </c>
      <c r="F4" s="550" t="s">
        <v>694</v>
      </c>
      <c r="G4" s="550" t="s">
        <v>693</v>
      </c>
      <c r="H4" s="550" t="s">
        <v>692</v>
      </c>
      <c r="I4" s="550" t="s">
        <v>691</v>
      </c>
      <c r="J4" s="550" t="s">
        <v>690</v>
      </c>
      <c r="K4" s="550" t="s">
        <v>689</v>
      </c>
    </row>
    <row r="5" spans="1:11" ht="104.1" customHeight="1">
      <c r="A5" s="829" t="s">
        <v>688</v>
      </c>
      <c r="B5" s="830"/>
      <c r="C5" s="549" t="s">
        <v>504</v>
      </c>
      <c r="D5" s="549" t="s">
        <v>505</v>
      </c>
      <c r="E5" s="549" t="s">
        <v>506</v>
      </c>
      <c r="F5" s="549" t="s">
        <v>507</v>
      </c>
      <c r="G5" s="549" t="s">
        <v>508</v>
      </c>
      <c r="H5" s="549" t="s">
        <v>509</v>
      </c>
      <c r="I5" s="549" t="s">
        <v>510</v>
      </c>
      <c r="J5" s="549" t="s">
        <v>511</v>
      </c>
      <c r="K5" s="549" t="s">
        <v>512</v>
      </c>
    </row>
    <row r="6" spans="1:11" ht="12.75">
      <c r="A6" s="464">
        <v>1</v>
      </c>
      <c r="B6" s="464" t="s">
        <v>472</v>
      </c>
      <c r="C6" s="688">
        <v>935003.52919999999</v>
      </c>
      <c r="D6" s="688"/>
      <c r="E6" s="688">
        <v>5047602.74</v>
      </c>
      <c r="F6" s="688"/>
      <c r="G6" s="688">
        <v>108610170.6874</v>
      </c>
      <c r="H6" s="688"/>
      <c r="I6" s="688"/>
      <c r="J6" s="688">
        <v>10960487.629699999</v>
      </c>
      <c r="K6" s="688">
        <v>2169478.8265999998</v>
      </c>
    </row>
    <row r="7" spans="1:11" ht="12.75">
      <c r="A7" s="464">
        <v>2</v>
      </c>
      <c r="B7" s="465" t="s">
        <v>513</v>
      </c>
      <c r="C7" s="688"/>
      <c r="D7" s="688"/>
      <c r="E7" s="688"/>
      <c r="F7" s="688"/>
      <c r="G7" s="688"/>
      <c r="H7" s="688"/>
      <c r="I7" s="688"/>
      <c r="J7" s="688"/>
      <c r="K7" s="688"/>
    </row>
    <row r="8" spans="1:11" ht="12.75">
      <c r="A8" s="464">
        <v>3</v>
      </c>
      <c r="B8" s="465" t="s">
        <v>480</v>
      </c>
      <c r="C8" s="688">
        <v>4756237.3338000001</v>
      </c>
      <c r="D8" s="688"/>
      <c r="E8" s="688">
        <v>24778036.137400001</v>
      </c>
      <c r="F8" s="688"/>
      <c r="G8" s="688">
        <v>15562207.6064</v>
      </c>
      <c r="H8" s="688"/>
      <c r="I8" s="688">
        <v>202.5598</v>
      </c>
      <c r="J8" s="688">
        <v>13488523.8421</v>
      </c>
      <c r="K8" s="688">
        <v>80904.073799999998</v>
      </c>
    </row>
    <row r="9" spans="1:11" ht="12.75">
      <c r="A9" s="464">
        <v>4</v>
      </c>
      <c r="B9" s="497" t="s">
        <v>514</v>
      </c>
      <c r="C9" s="688"/>
      <c r="D9" s="688"/>
      <c r="E9" s="688"/>
      <c r="F9" s="688"/>
      <c r="G9" s="688">
        <v>4155936.4714000002</v>
      </c>
      <c r="H9" s="688"/>
      <c r="I9" s="688"/>
      <c r="J9" s="688"/>
      <c r="K9" s="688">
        <v>9478.7099999999991</v>
      </c>
    </row>
    <row r="10" spans="1:11" ht="12.75">
      <c r="A10" s="464">
        <v>5</v>
      </c>
      <c r="B10" s="486" t="s">
        <v>515</v>
      </c>
      <c r="C10" s="688"/>
      <c r="D10" s="688"/>
      <c r="E10" s="688"/>
      <c r="F10" s="688"/>
      <c r="G10" s="688"/>
      <c r="H10" s="688"/>
      <c r="I10" s="688"/>
      <c r="J10" s="688"/>
      <c r="K10" s="688"/>
    </row>
    <row r="11" spans="1:11" ht="12.75">
      <c r="A11" s="464">
        <v>6</v>
      </c>
      <c r="B11" s="486" t="s">
        <v>516</v>
      </c>
      <c r="C11" s="688"/>
      <c r="D11" s="688"/>
      <c r="E11" s="688"/>
      <c r="F11" s="688"/>
      <c r="G11" s="688"/>
      <c r="H11" s="688"/>
      <c r="I11" s="688"/>
      <c r="J11" s="688"/>
      <c r="K11" s="688"/>
    </row>
    <row r="13" spans="1:11" ht="15">
      <c r="B13" s="548"/>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election activeCell="E27" sqref="E27"/>
    </sheetView>
  </sheetViews>
  <sheetFormatPr defaultColWidth="8.7109375" defaultRowHeight="15"/>
  <cols>
    <col min="1" max="1" width="10" style="551" bestFit="1" customWidth="1"/>
    <col min="2" max="2" width="58.7109375" style="551" customWidth="1"/>
    <col min="3" max="3" width="10.5703125" style="551" bestFit="1" customWidth="1"/>
    <col min="4" max="6" width="15.5703125" style="551" customWidth="1"/>
    <col min="7" max="7" width="12.140625" style="551" customWidth="1"/>
    <col min="8" max="8" width="10.5703125" style="551" bestFit="1" customWidth="1"/>
    <col min="9" max="11" width="17.28515625" style="551" customWidth="1"/>
    <col min="12" max="12" width="12.140625" style="551" customWidth="1"/>
    <col min="13" max="13" width="10.5703125" style="551" bestFit="1" customWidth="1"/>
    <col min="14" max="16" width="16.140625" style="551" customWidth="1"/>
    <col min="17" max="17" width="12.140625" style="551" customWidth="1"/>
    <col min="18" max="18" width="12.28515625" style="551" bestFit="1" customWidth="1"/>
    <col min="19" max="22" width="25.5703125" style="551" customWidth="1"/>
    <col min="23" max="16384" width="8.7109375" style="551"/>
  </cols>
  <sheetData>
    <row r="1" spans="1:22">
      <c r="A1" s="373" t="s">
        <v>31</v>
      </c>
      <c r="B1" s="461" t="str">
        <f>'Info '!C2</f>
        <v>JSC Ziraat Bank Georgia</v>
      </c>
    </row>
    <row r="2" spans="1:22">
      <c r="A2" s="374" t="s">
        <v>32</v>
      </c>
      <c r="B2" s="708">
        <f>'1. key ratios '!B2</f>
        <v>45199</v>
      </c>
    </row>
    <row r="3" spans="1:22">
      <c r="A3" s="375" t="s">
        <v>531</v>
      </c>
      <c r="B3" s="476"/>
    </row>
    <row r="4" spans="1:22">
      <c r="A4" s="375"/>
      <c r="B4" s="476"/>
    </row>
    <row r="5" spans="1:22" ht="24" customHeight="1">
      <c r="A5" s="831" t="s">
        <v>532</v>
      </c>
      <c r="B5" s="832"/>
      <c r="C5" s="836" t="s">
        <v>698</v>
      </c>
      <c r="D5" s="836"/>
      <c r="E5" s="836"/>
      <c r="F5" s="836"/>
      <c r="G5" s="836"/>
      <c r="H5" s="836" t="s">
        <v>550</v>
      </c>
      <c r="I5" s="836"/>
      <c r="J5" s="836"/>
      <c r="K5" s="836"/>
      <c r="L5" s="836"/>
      <c r="M5" s="836" t="s">
        <v>662</v>
      </c>
      <c r="N5" s="836"/>
      <c r="O5" s="836"/>
      <c r="P5" s="836"/>
      <c r="Q5" s="836"/>
      <c r="R5" s="835" t="s">
        <v>533</v>
      </c>
      <c r="S5" s="835" t="s">
        <v>547</v>
      </c>
      <c r="T5" s="835" t="s">
        <v>548</v>
      </c>
      <c r="U5" s="835" t="s">
        <v>709</v>
      </c>
      <c r="V5" s="835" t="s">
        <v>710</v>
      </c>
    </row>
    <row r="6" spans="1:22" ht="36" customHeight="1">
      <c r="A6" s="833"/>
      <c r="B6" s="834"/>
      <c r="C6" s="561"/>
      <c r="D6" s="474" t="s">
        <v>683</v>
      </c>
      <c r="E6" s="474" t="s">
        <v>682</v>
      </c>
      <c r="F6" s="474" t="s">
        <v>681</v>
      </c>
      <c r="G6" s="474" t="s">
        <v>680</v>
      </c>
      <c r="H6" s="561"/>
      <c r="I6" s="474" t="s">
        <v>683</v>
      </c>
      <c r="J6" s="474" t="s">
        <v>682</v>
      </c>
      <c r="K6" s="474" t="s">
        <v>681</v>
      </c>
      <c r="L6" s="474" t="s">
        <v>680</v>
      </c>
      <c r="M6" s="561"/>
      <c r="N6" s="474" t="s">
        <v>683</v>
      </c>
      <c r="O6" s="474" t="s">
        <v>682</v>
      </c>
      <c r="P6" s="474" t="s">
        <v>681</v>
      </c>
      <c r="Q6" s="474" t="s">
        <v>680</v>
      </c>
      <c r="R6" s="835"/>
      <c r="S6" s="835"/>
      <c r="T6" s="835"/>
      <c r="U6" s="835"/>
      <c r="V6" s="835"/>
    </row>
    <row r="7" spans="1:22">
      <c r="A7" s="559">
        <v>1</v>
      </c>
      <c r="B7" s="560" t="s">
        <v>541</v>
      </c>
      <c r="C7" s="702">
        <v>0</v>
      </c>
      <c r="D7" s="703"/>
      <c r="E7" s="703"/>
      <c r="F7" s="703"/>
      <c r="G7" s="703"/>
      <c r="H7" s="702">
        <v>0</v>
      </c>
      <c r="I7" s="704"/>
      <c r="J7" s="704"/>
      <c r="K7" s="704"/>
      <c r="L7" s="704"/>
      <c r="M7" s="702">
        <v>0</v>
      </c>
      <c r="N7" s="704"/>
      <c r="O7" s="704"/>
      <c r="P7" s="704"/>
      <c r="Q7" s="704"/>
      <c r="R7" s="704"/>
      <c r="S7" s="704"/>
      <c r="T7" s="704"/>
      <c r="U7" s="704"/>
      <c r="V7" s="704"/>
    </row>
    <row r="8" spans="1:22">
      <c r="A8" s="559">
        <v>2</v>
      </c>
      <c r="B8" s="558" t="s">
        <v>540</v>
      </c>
      <c r="C8" s="702">
        <v>4700020.6261999998</v>
      </c>
      <c r="D8" s="703">
        <v>4658758.7561999997</v>
      </c>
      <c r="E8" s="703">
        <v>18881.939999999999</v>
      </c>
      <c r="F8" s="703">
        <v>22379.93</v>
      </c>
      <c r="G8" s="703"/>
      <c r="H8" s="702">
        <v>4744556.7615999999</v>
      </c>
      <c r="I8" s="704">
        <v>4693110.0615999997</v>
      </c>
      <c r="J8" s="704">
        <v>19101.57</v>
      </c>
      <c r="K8" s="704">
        <v>32345.13</v>
      </c>
      <c r="L8" s="704"/>
      <c r="M8" s="702">
        <v>55614.479999999996</v>
      </c>
      <c r="N8" s="704">
        <v>45523.44</v>
      </c>
      <c r="O8" s="704">
        <v>1488.56</v>
      </c>
      <c r="P8" s="704">
        <v>8602.48</v>
      </c>
      <c r="Q8" s="704"/>
      <c r="R8" s="704">
        <v>148</v>
      </c>
      <c r="S8" s="704">
        <v>0.1181594</v>
      </c>
      <c r="T8" s="704">
        <v>0.13554279999999999</v>
      </c>
      <c r="U8" s="704">
        <v>0.1107924</v>
      </c>
      <c r="V8" s="704">
        <v>40.683662499999997</v>
      </c>
    </row>
    <row r="9" spans="1:22">
      <c r="A9" s="559">
        <v>3</v>
      </c>
      <c r="B9" s="558" t="s">
        <v>539</v>
      </c>
      <c r="C9" s="702">
        <v>0</v>
      </c>
      <c r="D9" s="703"/>
      <c r="E9" s="703"/>
      <c r="F9" s="703"/>
      <c r="G9" s="703"/>
      <c r="H9" s="702">
        <v>0</v>
      </c>
      <c r="I9" s="704"/>
      <c r="J9" s="704"/>
      <c r="K9" s="704"/>
      <c r="L9" s="704"/>
      <c r="M9" s="702">
        <v>0</v>
      </c>
      <c r="N9" s="704"/>
      <c r="O9" s="704"/>
      <c r="P9" s="704"/>
      <c r="Q9" s="704"/>
      <c r="R9" s="704"/>
      <c r="S9" s="704"/>
      <c r="T9" s="704"/>
      <c r="U9" s="704"/>
      <c r="V9" s="704"/>
    </row>
    <row r="10" spans="1:22">
      <c r="A10" s="559">
        <v>4</v>
      </c>
      <c r="B10" s="558" t="s">
        <v>538</v>
      </c>
      <c r="C10" s="702">
        <v>0</v>
      </c>
      <c r="D10" s="703"/>
      <c r="E10" s="703"/>
      <c r="F10" s="703"/>
      <c r="G10" s="703"/>
      <c r="H10" s="702">
        <v>0</v>
      </c>
      <c r="I10" s="704"/>
      <c r="J10" s="704"/>
      <c r="K10" s="704"/>
      <c r="L10" s="704"/>
      <c r="M10" s="702">
        <v>0</v>
      </c>
      <c r="N10" s="704"/>
      <c r="O10" s="704"/>
      <c r="P10" s="704"/>
      <c r="Q10" s="704"/>
      <c r="R10" s="704"/>
      <c r="S10" s="704"/>
      <c r="T10" s="704"/>
      <c r="U10" s="704"/>
      <c r="V10" s="704"/>
    </row>
    <row r="11" spans="1:22">
      <c r="A11" s="559">
        <v>5</v>
      </c>
      <c r="B11" s="558" t="s">
        <v>537</v>
      </c>
      <c r="C11" s="702">
        <v>0</v>
      </c>
      <c r="D11" s="703"/>
      <c r="E11" s="703"/>
      <c r="F11" s="703"/>
      <c r="G11" s="703"/>
      <c r="H11" s="702">
        <v>0</v>
      </c>
      <c r="I11" s="704"/>
      <c r="J11" s="704"/>
      <c r="K11" s="704"/>
      <c r="L11" s="704"/>
      <c r="M11" s="702">
        <v>0</v>
      </c>
      <c r="N11" s="704"/>
      <c r="O11" s="704"/>
      <c r="P11" s="704"/>
      <c r="Q11" s="704"/>
      <c r="R11" s="704"/>
      <c r="S11" s="704"/>
      <c r="T11" s="704"/>
      <c r="U11" s="704"/>
      <c r="V11" s="704"/>
    </row>
    <row r="12" spans="1:22">
      <c r="A12" s="559">
        <v>6</v>
      </c>
      <c r="B12" s="558" t="s">
        <v>536</v>
      </c>
      <c r="C12" s="702">
        <v>0</v>
      </c>
      <c r="D12" s="703"/>
      <c r="E12" s="703"/>
      <c r="F12" s="703"/>
      <c r="G12" s="703"/>
      <c r="H12" s="702">
        <v>0</v>
      </c>
      <c r="I12" s="704"/>
      <c r="J12" s="704"/>
      <c r="K12" s="704"/>
      <c r="L12" s="704"/>
      <c r="M12" s="702">
        <v>0</v>
      </c>
      <c r="N12" s="704"/>
      <c r="O12" s="704"/>
      <c r="P12" s="704"/>
      <c r="Q12" s="704"/>
      <c r="R12" s="704"/>
      <c r="S12" s="704"/>
      <c r="T12" s="704"/>
      <c r="U12" s="704"/>
      <c r="V12" s="704"/>
    </row>
    <row r="13" spans="1:22">
      <c r="A13" s="559">
        <v>7</v>
      </c>
      <c r="B13" s="558" t="s">
        <v>535</v>
      </c>
      <c r="C13" s="702">
        <v>8283930.818500001</v>
      </c>
      <c r="D13" s="705">
        <v>7834606.1270000003</v>
      </c>
      <c r="E13" s="705">
        <v>146837.57</v>
      </c>
      <c r="F13" s="705">
        <v>302487.12150000001</v>
      </c>
      <c r="G13" s="705">
        <v>0</v>
      </c>
      <c r="H13" s="702">
        <v>8364200.8722999999</v>
      </c>
      <c r="I13" s="702">
        <v>7901194.4721999997</v>
      </c>
      <c r="J13" s="702">
        <v>147561.69</v>
      </c>
      <c r="K13" s="702">
        <v>315444.71010000003</v>
      </c>
      <c r="L13" s="702">
        <v>0</v>
      </c>
      <c r="M13" s="702">
        <v>280043.26</v>
      </c>
      <c r="N13" s="702">
        <v>100901.87</v>
      </c>
      <c r="O13" s="702">
        <v>9953.09</v>
      </c>
      <c r="P13" s="702">
        <v>169188.3</v>
      </c>
      <c r="Q13" s="702">
        <v>0</v>
      </c>
      <c r="R13" s="702">
        <v>73</v>
      </c>
      <c r="S13" s="704">
        <v>0.11927020000000001</v>
      </c>
      <c r="T13" s="704">
        <v>0.13190650000000001</v>
      </c>
      <c r="U13" s="704">
        <v>0.10828550000000001</v>
      </c>
      <c r="V13" s="704">
        <v>85.524194399999999</v>
      </c>
    </row>
    <row r="14" spans="1:22">
      <c r="A14" s="553">
        <v>7.1</v>
      </c>
      <c r="B14" s="552" t="s">
        <v>544</v>
      </c>
      <c r="C14" s="702">
        <v>6843903.641400001</v>
      </c>
      <c r="D14" s="703">
        <v>6394578.9499000004</v>
      </c>
      <c r="E14" s="703">
        <v>146837.57</v>
      </c>
      <c r="F14" s="703">
        <v>302487.12150000001</v>
      </c>
      <c r="G14" s="703"/>
      <c r="H14" s="702">
        <v>6913149.3553999998</v>
      </c>
      <c r="I14" s="704">
        <v>6450142.9552999996</v>
      </c>
      <c r="J14" s="704">
        <v>147561.69</v>
      </c>
      <c r="K14" s="704">
        <v>315444.71010000003</v>
      </c>
      <c r="L14" s="704"/>
      <c r="M14" s="702">
        <v>258089.46999999997</v>
      </c>
      <c r="N14" s="704">
        <v>78948.08</v>
      </c>
      <c r="O14" s="704">
        <v>9953.09</v>
      </c>
      <c r="P14" s="704">
        <v>169188.3</v>
      </c>
      <c r="Q14" s="704"/>
      <c r="R14" s="704">
        <v>65</v>
      </c>
      <c r="S14" s="704">
        <v>0.1167251</v>
      </c>
      <c r="T14" s="704">
        <v>0.1310991</v>
      </c>
      <c r="U14" s="704">
        <v>0.10887620000000001</v>
      </c>
      <c r="V14" s="704">
        <v>81.794614699999997</v>
      </c>
    </row>
    <row r="15" spans="1:22">
      <c r="A15" s="553">
        <v>7.2</v>
      </c>
      <c r="B15" s="552" t="s">
        <v>546</v>
      </c>
      <c r="C15" s="702">
        <v>1440027.1771</v>
      </c>
      <c r="D15" s="703">
        <v>1440027.1771</v>
      </c>
      <c r="E15" s="703"/>
      <c r="F15" s="703"/>
      <c r="G15" s="703"/>
      <c r="H15" s="702">
        <v>1451051.5168999999</v>
      </c>
      <c r="I15" s="704">
        <v>1451051.5168999999</v>
      </c>
      <c r="J15" s="704"/>
      <c r="K15" s="704"/>
      <c r="L15" s="704"/>
      <c r="M15" s="702">
        <v>21953.79</v>
      </c>
      <c r="N15" s="704">
        <v>21953.79</v>
      </c>
      <c r="O15" s="704"/>
      <c r="P15" s="704"/>
      <c r="Q15" s="704"/>
      <c r="R15" s="704">
        <v>8</v>
      </c>
      <c r="S15" s="704">
        <v>0.1265</v>
      </c>
      <c r="T15" s="704">
        <v>0.13420000000000001</v>
      </c>
      <c r="U15" s="704">
        <v>0.1054712</v>
      </c>
      <c r="V15" s="704">
        <v>103.29278549999999</v>
      </c>
    </row>
    <row r="16" spans="1:22">
      <c r="A16" s="553">
        <v>7.3</v>
      </c>
      <c r="B16" s="552" t="s">
        <v>543</v>
      </c>
      <c r="C16" s="702">
        <v>0</v>
      </c>
      <c r="D16" s="703"/>
      <c r="E16" s="703"/>
      <c r="F16" s="703"/>
      <c r="G16" s="703"/>
      <c r="H16" s="702">
        <v>0</v>
      </c>
      <c r="I16" s="704"/>
      <c r="J16" s="704"/>
      <c r="K16" s="704"/>
      <c r="L16" s="704"/>
      <c r="M16" s="702">
        <v>0</v>
      </c>
      <c r="N16" s="704"/>
      <c r="O16" s="704"/>
      <c r="P16" s="704"/>
      <c r="Q16" s="704"/>
      <c r="R16" s="704"/>
      <c r="S16" s="704"/>
      <c r="T16" s="704"/>
      <c r="U16" s="704"/>
      <c r="V16" s="704"/>
    </row>
    <row r="17" spans="1:22">
      <c r="A17" s="559">
        <v>8</v>
      </c>
      <c r="B17" s="558" t="s">
        <v>542</v>
      </c>
      <c r="C17" s="702">
        <v>0</v>
      </c>
      <c r="D17" s="703"/>
      <c r="E17" s="703"/>
      <c r="F17" s="703"/>
      <c r="G17" s="703"/>
      <c r="H17" s="702">
        <v>0</v>
      </c>
      <c r="I17" s="704"/>
      <c r="J17" s="704"/>
      <c r="K17" s="704"/>
      <c r="L17" s="704"/>
      <c r="M17" s="702">
        <v>0</v>
      </c>
      <c r="N17" s="704"/>
      <c r="O17" s="704"/>
      <c r="P17" s="704"/>
      <c r="Q17" s="704"/>
      <c r="R17" s="704"/>
      <c r="S17" s="704"/>
      <c r="T17" s="704"/>
      <c r="U17" s="704"/>
      <c r="V17" s="704"/>
    </row>
    <row r="18" spans="1:22">
      <c r="A18" s="557">
        <v>9</v>
      </c>
      <c r="B18" s="556" t="s">
        <v>534</v>
      </c>
      <c r="C18" s="702">
        <v>0</v>
      </c>
      <c r="D18" s="706"/>
      <c r="E18" s="706"/>
      <c r="F18" s="706"/>
      <c r="G18" s="706"/>
      <c r="H18" s="702">
        <v>0</v>
      </c>
      <c r="I18" s="707"/>
      <c r="J18" s="707"/>
      <c r="K18" s="707"/>
      <c r="L18" s="707"/>
      <c r="M18" s="702">
        <v>0</v>
      </c>
      <c r="N18" s="707"/>
      <c r="O18" s="707"/>
      <c r="P18" s="707"/>
      <c r="Q18" s="707"/>
      <c r="R18" s="707"/>
      <c r="S18" s="707"/>
      <c r="T18" s="707"/>
      <c r="U18" s="707"/>
      <c r="V18" s="707"/>
    </row>
    <row r="19" spans="1:22">
      <c r="A19" s="555">
        <v>10</v>
      </c>
      <c r="B19" s="554" t="s">
        <v>545</v>
      </c>
      <c r="C19" s="702">
        <v>12983951.444699999</v>
      </c>
      <c r="D19" s="705">
        <v>12493364.883200001</v>
      </c>
      <c r="E19" s="705">
        <v>165719.51</v>
      </c>
      <c r="F19" s="705">
        <v>324867.0515</v>
      </c>
      <c r="G19" s="705">
        <v>0</v>
      </c>
      <c r="H19" s="702">
        <v>13108757.633899998</v>
      </c>
      <c r="I19" s="702">
        <v>12594304.533799998</v>
      </c>
      <c r="J19" s="702">
        <v>166663.26</v>
      </c>
      <c r="K19" s="702">
        <v>347789.84010000003</v>
      </c>
      <c r="L19" s="702">
        <v>0</v>
      </c>
      <c r="M19" s="702">
        <v>335657.73999999993</v>
      </c>
      <c r="N19" s="702">
        <v>146425.31</v>
      </c>
      <c r="O19" s="702">
        <v>11441.65</v>
      </c>
      <c r="P19" s="702">
        <v>177790.78</v>
      </c>
      <c r="Q19" s="702">
        <v>0</v>
      </c>
      <c r="R19" s="702">
        <v>221</v>
      </c>
      <c r="S19" s="704">
        <v>0.1188294</v>
      </c>
      <c r="T19" s="704">
        <v>0.13334960000000001</v>
      </c>
      <c r="U19" s="704">
        <v>0.1091929</v>
      </c>
      <c r="V19" s="704">
        <v>69.294704499999995</v>
      </c>
    </row>
    <row r="20" spans="1:22" ht="25.5">
      <c r="A20" s="553">
        <v>10.1</v>
      </c>
      <c r="B20" s="552" t="s">
        <v>549</v>
      </c>
      <c r="C20" s="704"/>
      <c r="D20" s="703"/>
      <c r="E20" s="703"/>
      <c r="F20" s="703"/>
      <c r="G20" s="703"/>
      <c r="H20" s="704"/>
      <c r="I20" s="704"/>
      <c r="J20" s="704"/>
      <c r="K20" s="704"/>
      <c r="L20" s="704"/>
      <c r="M20" s="704"/>
      <c r="N20" s="704"/>
      <c r="O20" s="704"/>
      <c r="P20" s="704"/>
      <c r="Q20" s="704"/>
      <c r="R20" s="704"/>
      <c r="S20" s="704"/>
      <c r="T20" s="704"/>
      <c r="U20" s="704"/>
      <c r="V20" s="70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K45" sqref="K45"/>
    </sheetView>
  </sheetViews>
  <sheetFormatPr defaultRowHeight="15"/>
  <cols>
    <col min="1" max="1" width="8.7109375" style="410"/>
    <col min="2" max="2" width="69.28515625" style="411"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45199</v>
      </c>
      <c r="C2" s="6"/>
      <c r="D2" s="7"/>
      <c r="E2" s="7"/>
      <c r="F2" s="7"/>
      <c r="G2" s="7"/>
      <c r="H2" s="8"/>
    </row>
    <row r="3" spans="1:8" s="5" customFormat="1" ht="14.25">
      <c r="A3" s="2"/>
      <c r="B3" s="6"/>
      <c r="C3" s="6"/>
      <c r="D3" s="7"/>
      <c r="E3" s="7"/>
      <c r="F3" s="7"/>
      <c r="G3" s="7"/>
      <c r="H3" s="8"/>
    </row>
    <row r="4" spans="1:8" ht="21" customHeight="1">
      <c r="A4" s="724" t="s">
        <v>6</v>
      </c>
      <c r="B4" s="725" t="s">
        <v>556</v>
      </c>
      <c r="C4" s="727" t="s">
        <v>557</v>
      </c>
      <c r="D4" s="727"/>
      <c r="E4" s="727"/>
      <c r="F4" s="727" t="s">
        <v>558</v>
      </c>
      <c r="G4" s="727"/>
      <c r="H4" s="728"/>
    </row>
    <row r="5" spans="1:8" ht="21" customHeight="1">
      <c r="A5" s="724"/>
      <c r="B5" s="726"/>
      <c r="C5" s="380" t="s">
        <v>33</v>
      </c>
      <c r="D5" s="380" t="s">
        <v>34</v>
      </c>
      <c r="E5" s="380" t="s">
        <v>35</v>
      </c>
      <c r="F5" s="380" t="s">
        <v>33</v>
      </c>
      <c r="G5" s="380" t="s">
        <v>34</v>
      </c>
      <c r="H5" s="380" t="s">
        <v>35</v>
      </c>
    </row>
    <row r="6" spans="1:8" ht="26.45" customHeight="1">
      <c r="A6" s="724"/>
      <c r="B6" s="381" t="s">
        <v>559</v>
      </c>
      <c r="C6" s="729"/>
      <c r="D6" s="730"/>
      <c r="E6" s="730"/>
      <c r="F6" s="730"/>
      <c r="G6" s="730"/>
      <c r="H6" s="731"/>
    </row>
    <row r="7" spans="1:8" ht="23.1" customHeight="1">
      <c r="A7" s="382">
        <v>1</v>
      </c>
      <c r="B7" s="383" t="s">
        <v>560</v>
      </c>
      <c r="C7" s="608">
        <v>26886069.73</v>
      </c>
      <c r="D7" s="608">
        <v>52518141.408700004</v>
      </c>
      <c r="E7" s="609">
        <v>79404211.138700008</v>
      </c>
      <c r="F7" s="608">
        <v>26231144.049999997</v>
      </c>
      <c r="G7" s="608">
        <v>52916570.460900001</v>
      </c>
      <c r="H7" s="609">
        <v>79147714.510899991</v>
      </c>
    </row>
    <row r="8" spans="1:8">
      <c r="A8" s="382">
        <v>1.1000000000000001</v>
      </c>
      <c r="B8" s="384" t="s">
        <v>561</v>
      </c>
      <c r="C8" s="608">
        <v>2021080.76</v>
      </c>
      <c r="D8" s="608">
        <v>7829712.1685000006</v>
      </c>
      <c r="E8" s="609">
        <v>9850792.9285000004</v>
      </c>
      <c r="F8" s="608">
        <v>2970167.23</v>
      </c>
      <c r="G8" s="608">
        <v>5870754.6449999996</v>
      </c>
      <c r="H8" s="609">
        <v>8840921.875</v>
      </c>
    </row>
    <row r="9" spans="1:8">
      <c r="A9" s="382">
        <v>1.2</v>
      </c>
      <c r="B9" s="384" t="s">
        <v>562</v>
      </c>
      <c r="C9" s="608">
        <v>24837085.129999999</v>
      </c>
      <c r="D9" s="608">
        <v>27055010.708000001</v>
      </c>
      <c r="E9" s="609">
        <v>51892095.838</v>
      </c>
      <c r="F9" s="608">
        <v>727399.99</v>
      </c>
      <c r="G9" s="608">
        <v>24989169.397600003</v>
      </c>
      <c r="H9" s="609">
        <v>25716569.387600001</v>
      </c>
    </row>
    <row r="10" spans="1:8">
      <c r="A10" s="382">
        <v>1.3</v>
      </c>
      <c r="B10" s="384" t="s">
        <v>563</v>
      </c>
      <c r="C10" s="608">
        <v>27903.84</v>
      </c>
      <c r="D10" s="608">
        <v>17633418.532200001</v>
      </c>
      <c r="E10" s="609">
        <v>17661322.372200001</v>
      </c>
      <c r="F10" s="608">
        <v>22533576.829999998</v>
      </c>
      <c r="G10" s="608">
        <v>22056646.418299999</v>
      </c>
      <c r="H10" s="609">
        <v>44590223.248300001</v>
      </c>
    </row>
    <row r="11" spans="1:8">
      <c r="A11" s="382">
        <v>2</v>
      </c>
      <c r="B11" s="385" t="s">
        <v>564</v>
      </c>
      <c r="C11" s="608"/>
      <c r="D11" s="608"/>
      <c r="E11" s="609">
        <v>0</v>
      </c>
      <c r="F11" s="608"/>
      <c r="G11" s="608"/>
      <c r="H11" s="609">
        <v>0</v>
      </c>
    </row>
    <row r="12" spans="1:8">
      <c r="A12" s="382">
        <v>2.1</v>
      </c>
      <c r="B12" s="386" t="s">
        <v>565</v>
      </c>
      <c r="C12" s="608"/>
      <c r="D12" s="608"/>
      <c r="E12" s="609">
        <v>0</v>
      </c>
      <c r="F12" s="608"/>
      <c r="G12" s="608"/>
      <c r="H12" s="609">
        <v>0</v>
      </c>
    </row>
    <row r="13" spans="1:8" ht="26.45" customHeight="1">
      <c r="A13" s="382">
        <v>3</v>
      </c>
      <c r="B13" s="387" t="s">
        <v>566</v>
      </c>
      <c r="C13" s="608"/>
      <c r="D13" s="608"/>
      <c r="E13" s="609">
        <v>0</v>
      </c>
      <c r="F13" s="608"/>
      <c r="G13" s="608"/>
      <c r="H13" s="609">
        <v>0</v>
      </c>
    </row>
    <row r="14" spans="1:8" ht="26.45" customHeight="1">
      <c r="A14" s="382">
        <v>4</v>
      </c>
      <c r="B14" s="388" t="s">
        <v>567</v>
      </c>
      <c r="C14" s="608"/>
      <c r="D14" s="608"/>
      <c r="E14" s="609">
        <v>0</v>
      </c>
      <c r="F14" s="608"/>
      <c r="G14" s="608"/>
      <c r="H14" s="609">
        <v>0</v>
      </c>
    </row>
    <row r="15" spans="1:8" ht="24.6" customHeight="1">
      <c r="A15" s="382">
        <v>5</v>
      </c>
      <c r="B15" s="389" t="s">
        <v>568</v>
      </c>
      <c r="C15" s="610"/>
      <c r="D15" s="610"/>
      <c r="E15" s="611">
        <v>0</v>
      </c>
      <c r="F15" s="610">
        <v>0</v>
      </c>
      <c r="G15" s="610">
        <v>0</v>
      </c>
      <c r="H15" s="611">
        <v>0</v>
      </c>
    </row>
    <row r="16" spans="1:8">
      <c r="A16" s="382">
        <v>5.0999999999999996</v>
      </c>
      <c r="B16" s="390" t="s">
        <v>569</v>
      </c>
      <c r="C16" s="608"/>
      <c r="D16" s="608"/>
      <c r="E16" s="609">
        <v>0</v>
      </c>
      <c r="F16" s="608"/>
      <c r="G16" s="608"/>
      <c r="H16" s="609">
        <v>0</v>
      </c>
    </row>
    <row r="17" spans="1:8">
      <c r="A17" s="382">
        <v>5.2</v>
      </c>
      <c r="B17" s="390" t="s">
        <v>570</v>
      </c>
      <c r="C17" s="608"/>
      <c r="D17" s="608"/>
      <c r="E17" s="609">
        <v>0</v>
      </c>
      <c r="F17" s="608"/>
      <c r="G17" s="608"/>
      <c r="H17" s="609">
        <v>0</v>
      </c>
    </row>
    <row r="18" spans="1:8">
      <c r="A18" s="382">
        <v>5.3</v>
      </c>
      <c r="B18" s="391" t="s">
        <v>571</v>
      </c>
      <c r="C18" s="608"/>
      <c r="D18" s="608"/>
      <c r="E18" s="609">
        <v>0</v>
      </c>
      <c r="F18" s="608"/>
      <c r="G18" s="608"/>
      <c r="H18" s="609">
        <v>0</v>
      </c>
    </row>
    <row r="19" spans="1:8">
      <c r="A19" s="382">
        <v>6</v>
      </c>
      <c r="B19" s="387" t="s">
        <v>572</v>
      </c>
      <c r="C19" s="608">
        <v>83811721.849999979</v>
      </c>
      <c r="D19" s="608">
        <v>49981144.0229</v>
      </c>
      <c r="E19" s="609">
        <v>133792865.87289998</v>
      </c>
      <c r="F19" s="608">
        <v>58993849.219999999</v>
      </c>
      <c r="G19" s="608">
        <v>41900344.603500001</v>
      </c>
      <c r="H19" s="609">
        <v>100894193.82350001</v>
      </c>
    </row>
    <row r="20" spans="1:8">
      <c r="A20" s="382">
        <v>6.1</v>
      </c>
      <c r="B20" s="390" t="s">
        <v>570</v>
      </c>
      <c r="C20" s="608">
        <v>8243430.7999999998</v>
      </c>
      <c r="D20" s="608"/>
      <c r="E20" s="609">
        <v>8243430.7999999998</v>
      </c>
      <c r="F20" s="608">
        <v>0</v>
      </c>
      <c r="G20" s="608"/>
      <c r="H20" s="609">
        <v>0</v>
      </c>
    </row>
    <row r="21" spans="1:8">
      <c r="A21" s="382">
        <v>6.2</v>
      </c>
      <c r="B21" s="391" t="s">
        <v>571</v>
      </c>
      <c r="C21" s="608">
        <v>75568291.049999982</v>
      </c>
      <c r="D21" s="608">
        <v>49981144.0229</v>
      </c>
      <c r="E21" s="609">
        <v>125549435.07289998</v>
      </c>
      <c r="F21" s="608">
        <v>58993849.219999999</v>
      </c>
      <c r="G21" s="608">
        <v>41900344.603500001</v>
      </c>
      <c r="H21" s="609">
        <v>100894193.82350001</v>
      </c>
    </row>
    <row r="22" spans="1:8">
      <c r="A22" s="382">
        <v>7</v>
      </c>
      <c r="B22" s="385" t="s">
        <v>573</v>
      </c>
      <c r="C22" s="608"/>
      <c r="D22" s="608"/>
      <c r="E22" s="609">
        <v>0</v>
      </c>
      <c r="F22" s="608"/>
      <c r="G22" s="608"/>
      <c r="H22" s="609">
        <v>0</v>
      </c>
    </row>
    <row r="23" spans="1:8">
      <c r="A23" s="382">
        <v>8</v>
      </c>
      <c r="B23" s="392" t="s">
        <v>574</v>
      </c>
      <c r="C23" s="608"/>
      <c r="D23" s="608"/>
      <c r="E23" s="609">
        <v>0</v>
      </c>
      <c r="F23" s="608"/>
      <c r="G23" s="608"/>
      <c r="H23" s="609">
        <v>0</v>
      </c>
    </row>
    <row r="24" spans="1:8">
      <c r="A24" s="382">
        <v>9</v>
      </c>
      <c r="B24" s="388" t="s">
        <v>575</v>
      </c>
      <c r="C24" s="608">
        <v>5019825.07</v>
      </c>
      <c r="D24" s="608">
        <v>0</v>
      </c>
      <c r="E24" s="609">
        <v>5019825.07</v>
      </c>
      <c r="F24" s="608">
        <v>4671128.1500000004</v>
      </c>
      <c r="G24" s="608">
        <v>0</v>
      </c>
      <c r="H24" s="609">
        <v>4671128.1500000004</v>
      </c>
    </row>
    <row r="25" spans="1:8">
      <c r="A25" s="382">
        <v>9.1</v>
      </c>
      <c r="B25" s="390" t="s">
        <v>576</v>
      </c>
      <c r="C25" s="608">
        <v>5019825.07</v>
      </c>
      <c r="D25" s="608"/>
      <c r="E25" s="609">
        <v>5019825.07</v>
      </c>
      <c r="F25" s="608">
        <v>4671128.1500000004</v>
      </c>
      <c r="G25" s="608"/>
      <c r="H25" s="609">
        <v>4671128.1500000004</v>
      </c>
    </row>
    <row r="26" spans="1:8">
      <c r="A26" s="382">
        <v>9.1999999999999993</v>
      </c>
      <c r="B26" s="390" t="s">
        <v>577</v>
      </c>
      <c r="C26" s="608"/>
      <c r="D26" s="608"/>
      <c r="E26" s="609">
        <v>0</v>
      </c>
      <c r="F26" s="608"/>
      <c r="G26" s="608"/>
      <c r="H26" s="609">
        <v>0</v>
      </c>
    </row>
    <row r="27" spans="1:8">
      <c r="A27" s="382">
        <v>10</v>
      </c>
      <c r="B27" s="388" t="s">
        <v>578</v>
      </c>
      <c r="C27" s="608">
        <v>889574.78</v>
      </c>
      <c r="D27" s="608">
        <v>0</v>
      </c>
      <c r="E27" s="609">
        <v>889574.78</v>
      </c>
      <c r="F27" s="608">
        <v>964445.47</v>
      </c>
      <c r="G27" s="608">
        <v>0</v>
      </c>
      <c r="H27" s="609">
        <v>964445.47</v>
      </c>
    </row>
    <row r="28" spans="1:8">
      <c r="A28" s="382">
        <v>10.1</v>
      </c>
      <c r="B28" s="390" t="s">
        <v>579</v>
      </c>
      <c r="C28" s="608"/>
      <c r="D28" s="608"/>
      <c r="E28" s="609">
        <v>0</v>
      </c>
      <c r="F28" s="608"/>
      <c r="G28" s="608"/>
      <c r="H28" s="609">
        <v>0</v>
      </c>
    </row>
    <row r="29" spans="1:8">
      <c r="A29" s="382">
        <v>10.199999999999999</v>
      </c>
      <c r="B29" s="390" t="s">
        <v>580</v>
      </c>
      <c r="C29" s="608">
        <v>889574.78</v>
      </c>
      <c r="D29" s="608"/>
      <c r="E29" s="609">
        <v>889574.78</v>
      </c>
      <c r="F29" s="608">
        <v>964445.47</v>
      </c>
      <c r="G29" s="608"/>
      <c r="H29" s="609">
        <v>964445.47</v>
      </c>
    </row>
    <row r="30" spans="1:8">
      <c r="A30" s="382">
        <v>11</v>
      </c>
      <c r="B30" s="388" t="s">
        <v>581</v>
      </c>
      <c r="C30" s="608">
        <v>794092.5</v>
      </c>
      <c r="D30" s="608">
        <v>0</v>
      </c>
      <c r="E30" s="609">
        <v>794092.5</v>
      </c>
      <c r="F30" s="608">
        <v>214138.5</v>
      </c>
      <c r="G30" s="608">
        <v>0</v>
      </c>
      <c r="H30" s="609">
        <v>214138.5</v>
      </c>
    </row>
    <row r="31" spans="1:8">
      <c r="A31" s="382">
        <v>11.1</v>
      </c>
      <c r="B31" s="390" t="s">
        <v>582</v>
      </c>
      <c r="C31" s="608">
        <v>794092.5</v>
      </c>
      <c r="D31" s="608">
        <v>0</v>
      </c>
      <c r="E31" s="609">
        <v>794092.5</v>
      </c>
      <c r="F31" s="608">
        <v>214138.5</v>
      </c>
      <c r="G31" s="608">
        <v>0</v>
      </c>
      <c r="H31" s="609">
        <v>214138.5</v>
      </c>
    </row>
    <row r="32" spans="1:8">
      <c r="A32" s="382">
        <v>11.2</v>
      </c>
      <c r="B32" s="390" t="s">
        <v>583</v>
      </c>
      <c r="C32" s="608">
        <v>0</v>
      </c>
      <c r="D32" s="608">
        <v>0</v>
      </c>
      <c r="E32" s="609">
        <v>0</v>
      </c>
      <c r="F32" s="608">
        <v>0</v>
      </c>
      <c r="G32" s="608">
        <v>0</v>
      </c>
      <c r="H32" s="609">
        <v>0</v>
      </c>
    </row>
    <row r="33" spans="1:8">
      <c r="A33" s="382">
        <v>13</v>
      </c>
      <c r="B33" s="388" t="s">
        <v>584</v>
      </c>
      <c r="C33" s="608">
        <v>1258128.32</v>
      </c>
      <c r="D33" s="608">
        <v>2184811.2766</v>
      </c>
      <c r="E33" s="609">
        <v>3442939.5965999998</v>
      </c>
      <c r="F33" s="608">
        <v>1704469.21</v>
      </c>
      <c r="G33" s="608">
        <v>1631897.0802000002</v>
      </c>
      <c r="H33" s="609">
        <v>3336366.2902000002</v>
      </c>
    </row>
    <row r="34" spans="1:8">
      <c r="A34" s="382">
        <v>13.1</v>
      </c>
      <c r="B34" s="393" t="s">
        <v>585</v>
      </c>
      <c r="C34" s="608">
        <v>67640</v>
      </c>
      <c r="D34" s="608"/>
      <c r="E34" s="609">
        <v>67640</v>
      </c>
      <c r="F34" s="608">
        <v>124640</v>
      </c>
      <c r="G34" s="608"/>
      <c r="H34" s="609">
        <v>124640</v>
      </c>
    </row>
    <row r="35" spans="1:8">
      <c r="A35" s="382">
        <v>13.2</v>
      </c>
      <c r="B35" s="393" t="s">
        <v>586</v>
      </c>
      <c r="C35" s="608">
        <v>0</v>
      </c>
      <c r="D35" s="608">
        <v>0</v>
      </c>
      <c r="E35" s="609">
        <v>0</v>
      </c>
      <c r="F35" s="608"/>
      <c r="G35" s="608"/>
      <c r="H35" s="609">
        <v>0</v>
      </c>
    </row>
    <row r="36" spans="1:8">
      <c r="A36" s="382">
        <v>14</v>
      </c>
      <c r="B36" s="394" t="s">
        <v>587</v>
      </c>
      <c r="C36" s="608">
        <v>118659412.24999997</v>
      </c>
      <c r="D36" s="608">
        <v>104684096.70820001</v>
      </c>
      <c r="E36" s="609">
        <v>223343508.95819998</v>
      </c>
      <c r="F36" s="608">
        <v>92779174.599999994</v>
      </c>
      <c r="G36" s="608">
        <v>96448812.144600004</v>
      </c>
      <c r="H36" s="609">
        <v>189227986.7446</v>
      </c>
    </row>
    <row r="37" spans="1:8" ht="22.5" customHeight="1">
      <c r="A37" s="382"/>
      <c r="B37" s="395" t="s">
        <v>588</v>
      </c>
      <c r="C37" s="721"/>
      <c r="D37" s="722"/>
      <c r="E37" s="722"/>
      <c r="F37" s="722"/>
      <c r="G37" s="722"/>
      <c r="H37" s="723"/>
    </row>
    <row r="38" spans="1:8">
      <c r="A38" s="382">
        <v>15</v>
      </c>
      <c r="B38" s="396" t="s">
        <v>589</v>
      </c>
      <c r="C38" s="608"/>
      <c r="D38" s="608"/>
      <c r="E38" s="609">
        <v>0</v>
      </c>
      <c r="F38" s="608"/>
      <c r="G38" s="608"/>
      <c r="H38" s="609">
        <v>0</v>
      </c>
    </row>
    <row r="39" spans="1:8">
      <c r="A39" s="397">
        <v>15.1</v>
      </c>
      <c r="B39" s="398" t="s">
        <v>565</v>
      </c>
      <c r="C39" s="608"/>
      <c r="D39" s="608"/>
      <c r="E39" s="609">
        <v>0</v>
      </c>
      <c r="F39" s="608"/>
      <c r="G39" s="608"/>
      <c r="H39" s="609">
        <v>0</v>
      </c>
    </row>
    <row r="40" spans="1:8" ht="24" customHeight="1">
      <c r="A40" s="397">
        <v>16</v>
      </c>
      <c r="B40" s="385" t="s">
        <v>590</v>
      </c>
      <c r="C40" s="608"/>
      <c r="D40" s="608"/>
      <c r="E40" s="609">
        <v>0</v>
      </c>
      <c r="F40" s="608"/>
      <c r="G40" s="608"/>
      <c r="H40" s="609">
        <v>0</v>
      </c>
    </row>
    <row r="41" spans="1:8">
      <c r="A41" s="397">
        <v>17</v>
      </c>
      <c r="B41" s="385" t="s">
        <v>591</v>
      </c>
      <c r="C41" s="608">
        <v>39498072.850000001</v>
      </c>
      <c r="D41" s="608">
        <v>101360782.3055</v>
      </c>
      <c r="E41" s="609">
        <v>140858855.15549999</v>
      </c>
      <c r="F41" s="608">
        <v>21870241.199999999</v>
      </c>
      <c r="G41" s="608">
        <v>93639454.783500016</v>
      </c>
      <c r="H41" s="609">
        <v>115509695.98350002</v>
      </c>
    </row>
    <row r="42" spans="1:8">
      <c r="A42" s="397">
        <v>17.100000000000001</v>
      </c>
      <c r="B42" s="399" t="s">
        <v>592</v>
      </c>
      <c r="C42" s="608">
        <v>39152789.770000003</v>
      </c>
      <c r="D42" s="608">
        <v>101012389.49789999</v>
      </c>
      <c r="E42" s="609">
        <v>140165179.26789999</v>
      </c>
      <c r="F42" s="608">
        <v>21324346.34</v>
      </c>
      <c r="G42" s="608">
        <v>93618638.867900014</v>
      </c>
      <c r="H42" s="609">
        <v>114942985.20790002</v>
      </c>
    </row>
    <row r="43" spans="1:8">
      <c r="A43" s="397">
        <v>17.2</v>
      </c>
      <c r="B43" s="400" t="s">
        <v>593</v>
      </c>
      <c r="C43" s="608">
        <v>0</v>
      </c>
      <c r="D43" s="608">
        <v>10288.581300000002</v>
      </c>
      <c r="E43" s="609">
        <v>10288.581300000002</v>
      </c>
      <c r="F43" s="608">
        <v>0</v>
      </c>
      <c r="G43" s="608">
        <v>1770.5446999999999</v>
      </c>
      <c r="H43" s="609">
        <v>1770.5446999999999</v>
      </c>
    </row>
    <row r="44" spans="1:8">
      <c r="A44" s="397">
        <v>17.3</v>
      </c>
      <c r="B44" s="399" t="s">
        <v>594</v>
      </c>
      <c r="C44" s="608">
        <v>0</v>
      </c>
      <c r="D44" s="608"/>
      <c r="E44" s="609">
        <v>0</v>
      </c>
      <c r="F44" s="608"/>
      <c r="G44" s="608"/>
      <c r="H44" s="609">
        <v>0</v>
      </c>
    </row>
    <row r="45" spans="1:8">
      <c r="A45" s="397">
        <v>17.399999999999999</v>
      </c>
      <c r="B45" s="399" t="s">
        <v>595</v>
      </c>
      <c r="C45" s="608">
        <v>345283.08</v>
      </c>
      <c r="D45" s="608">
        <v>338104.22629999998</v>
      </c>
      <c r="E45" s="609">
        <v>683387.30630000005</v>
      </c>
      <c r="F45" s="608">
        <v>545894.86</v>
      </c>
      <c r="G45" s="608">
        <v>19045.370900000002</v>
      </c>
      <c r="H45" s="609">
        <v>564940.23089999997</v>
      </c>
    </row>
    <row r="46" spans="1:8">
      <c r="A46" s="397">
        <v>18</v>
      </c>
      <c r="B46" s="401" t="s">
        <v>596</v>
      </c>
      <c r="C46" s="608">
        <v>23723.79</v>
      </c>
      <c r="D46" s="608">
        <v>159005.1</v>
      </c>
      <c r="E46" s="609">
        <v>182728.89</v>
      </c>
      <c r="F46" s="608">
        <v>5542.3600000000006</v>
      </c>
      <c r="G46" s="608">
        <v>9956.909999999998</v>
      </c>
      <c r="H46" s="609">
        <v>15499.269999999999</v>
      </c>
    </row>
    <row r="47" spans="1:8">
      <c r="A47" s="397">
        <v>19</v>
      </c>
      <c r="B47" s="401" t="s">
        <v>597</v>
      </c>
      <c r="C47" s="608">
        <v>547855</v>
      </c>
      <c r="D47" s="608">
        <v>0</v>
      </c>
      <c r="E47" s="609">
        <v>547855</v>
      </c>
      <c r="F47" s="608">
        <v>679792.11569507502</v>
      </c>
      <c r="G47" s="608">
        <v>0</v>
      </c>
      <c r="H47" s="609">
        <v>679792.11569507502</v>
      </c>
    </row>
    <row r="48" spans="1:8">
      <c r="A48" s="397">
        <v>19.100000000000001</v>
      </c>
      <c r="B48" s="402" t="s">
        <v>598</v>
      </c>
      <c r="C48" s="608">
        <v>477109</v>
      </c>
      <c r="D48" s="608">
        <v>0</v>
      </c>
      <c r="E48" s="609">
        <v>477109</v>
      </c>
      <c r="F48" s="608">
        <v>0</v>
      </c>
      <c r="G48" s="608"/>
      <c r="H48" s="609">
        <v>0</v>
      </c>
    </row>
    <row r="49" spans="1:8">
      <c r="A49" s="397">
        <v>19.2</v>
      </c>
      <c r="B49" s="403" t="s">
        <v>599</v>
      </c>
      <c r="C49" s="608">
        <v>70746</v>
      </c>
      <c r="D49" s="608">
        <v>0</v>
      </c>
      <c r="E49" s="609">
        <v>70746</v>
      </c>
      <c r="F49" s="608">
        <v>679792.11569507502</v>
      </c>
      <c r="G49" s="608"/>
      <c r="H49" s="609">
        <v>679792.11569507502</v>
      </c>
    </row>
    <row r="50" spans="1:8">
      <c r="A50" s="397">
        <v>20</v>
      </c>
      <c r="B50" s="404" t="s">
        <v>600</v>
      </c>
      <c r="C50" s="608">
        <v>0</v>
      </c>
      <c r="D50" s="608">
        <v>0</v>
      </c>
      <c r="E50" s="609">
        <v>0</v>
      </c>
      <c r="F50" s="608"/>
      <c r="G50" s="608"/>
      <c r="H50" s="609">
        <v>0</v>
      </c>
    </row>
    <row r="51" spans="1:8">
      <c r="A51" s="397">
        <v>21</v>
      </c>
      <c r="B51" s="392" t="s">
        <v>601</v>
      </c>
      <c r="C51" s="608">
        <v>1638311.4700000002</v>
      </c>
      <c r="D51" s="608">
        <v>4162709.5323000001</v>
      </c>
      <c r="E51" s="609">
        <v>5801021.0022999998</v>
      </c>
      <c r="F51" s="608">
        <v>520679.01</v>
      </c>
      <c r="G51" s="608">
        <v>3300819.6163000003</v>
      </c>
      <c r="H51" s="609">
        <v>3821498.6263000006</v>
      </c>
    </row>
    <row r="52" spans="1:8">
      <c r="A52" s="397">
        <v>21.1</v>
      </c>
      <c r="B52" s="400" t="s">
        <v>602</v>
      </c>
      <c r="C52" s="608"/>
      <c r="D52" s="608"/>
      <c r="E52" s="609">
        <v>0</v>
      </c>
      <c r="F52" s="608"/>
      <c r="G52" s="608"/>
      <c r="H52" s="609">
        <v>0</v>
      </c>
    </row>
    <row r="53" spans="1:8">
      <c r="A53" s="397">
        <v>22</v>
      </c>
      <c r="B53" s="405" t="s">
        <v>603</v>
      </c>
      <c r="C53" s="608">
        <v>41707963.109999999</v>
      </c>
      <c r="D53" s="608">
        <v>105682496.93779999</v>
      </c>
      <c r="E53" s="609">
        <v>147390460.0478</v>
      </c>
      <c r="F53" s="608">
        <v>23076254.685695074</v>
      </c>
      <c r="G53" s="608">
        <v>96950231.309800014</v>
      </c>
      <c r="H53" s="609">
        <v>120026485.99549508</v>
      </c>
    </row>
    <row r="54" spans="1:8" ht="24" customHeight="1">
      <c r="A54" s="397"/>
      <c r="B54" s="406" t="s">
        <v>604</v>
      </c>
      <c r="C54" s="721"/>
      <c r="D54" s="722"/>
      <c r="E54" s="722"/>
      <c r="F54" s="722"/>
      <c r="G54" s="722"/>
      <c r="H54" s="723"/>
    </row>
    <row r="55" spans="1:8">
      <c r="A55" s="397">
        <v>23</v>
      </c>
      <c r="B55" s="404" t="s">
        <v>605</v>
      </c>
      <c r="C55" s="608">
        <v>50000000</v>
      </c>
      <c r="D55" s="608"/>
      <c r="E55" s="609">
        <v>50000000</v>
      </c>
      <c r="F55" s="608">
        <v>50000000</v>
      </c>
      <c r="G55" s="608"/>
      <c r="H55" s="609">
        <v>50000000</v>
      </c>
    </row>
    <row r="56" spans="1:8">
      <c r="A56" s="397">
        <v>24</v>
      </c>
      <c r="B56" s="404" t="s">
        <v>606</v>
      </c>
      <c r="C56" s="608">
        <v>0</v>
      </c>
      <c r="D56" s="608"/>
      <c r="E56" s="609">
        <v>0</v>
      </c>
      <c r="F56" s="608">
        <v>0</v>
      </c>
      <c r="G56" s="608"/>
      <c r="H56" s="609">
        <v>0</v>
      </c>
    </row>
    <row r="57" spans="1:8">
      <c r="A57" s="397">
        <v>25</v>
      </c>
      <c r="B57" s="401" t="s">
        <v>607</v>
      </c>
      <c r="C57" s="608">
        <v>0</v>
      </c>
      <c r="D57" s="608"/>
      <c r="E57" s="609">
        <v>0</v>
      </c>
      <c r="F57" s="608">
        <v>0</v>
      </c>
      <c r="G57" s="608"/>
      <c r="H57" s="609">
        <v>0</v>
      </c>
    </row>
    <row r="58" spans="1:8">
      <c r="A58" s="397">
        <v>26</v>
      </c>
      <c r="B58" s="401" t="s">
        <v>608</v>
      </c>
      <c r="C58" s="608">
        <v>0</v>
      </c>
      <c r="D58" s="608"/>
      <c r="E58" s="609">
        <v>0</v>
      </c>
      <c r="F58" s="608">
        <v>0</v>
      </c>
      <c r="G58" s="608"/>
      <c r="H58" s="609">
        <v>0</v>
      </c>
    </row>
    <row r="59" spans="1:8">
      <c r="A59" s="397">
        <v>27</v>
      </c>
      <c r="B59" s="401" t="s">
        <v>609</v>
      </c>
      <c r="C59" s="608"/>
      <c r="D59" s="608"/>
      <c r="E59" s="609">
        <v>0</v>
      </c>
      <c r="F59" s="608"/>
      <c r="G59" s="608"/>
      <c r="H59" s="609">
        <v>0</v>
      </c>
    </row>
    <row r="60" spans="1:8">
      <c r="A60" s="397">
        <v>27.1</v>
      </c>
      <c r="B60" s="399" t="s">
        <v>610</v>
      </c>
      <c r="C60" s="608"/>
      <c r="D60" s="608"/>
      <c r="E60" s="609">
        <v>0</v>
      </c>
      <c r="F60" s="608"/>
      <c r="G60" s="608"/>
      <c r="H60" s="609">
        <v>0</v>
      </c>
    </row>
    <row r="61" spans="1:8">
      <c r="A61" s="397">
        <v>27.2</v>
      </c>
      <c r="B61" s="399" t="s">
        <v>611</v>
      </c>
      <c r="C61" s="608"/>
      <c r="D61" s="608"/>
      <c r="E61" s="609">
        <v>0</v>
      </c>
      <c r="F61" s="608"/>
      <c r="G61" s="608"/>
      <c r="H61" s="609">
        <v>0</v>
      </c>
    </row>
    <row r="62" spans="1:8">
      <c r="A62" s="397">
        <v>28</v>
      </c>
      <c r="B62" s="407" t="s">
        <v>612</v>
      </c>
      <c r="C62" s="608"/>
      <c r="D62" s="608"/>
      <c r="E62" s="609">
        <v>0</v>
      </c>
      <c r="F62" s="608"/>
      <c r="G62" s="608"/>
      <c r="H62" s="609">
        <v>0</v>
      </c>
    </row>
    <row r="63" spans="1:8">
      <c r="A63" s="397">
        <v>29</v>
      </c>
      <c r="B63" s="401" t="s">
        <v>613</v>
      </c>
      <c r="C63" s="608">
        <v>0</v>
      </c>
      <c r="D63" s="608">
        <v>0</v>
      </c>
      <c r="E63" s="609">
        <v>0</v>
      </c>
      <c r="F63" s="608"/>
      <c r="G63" s="608"/>
      <c r="H63" s="609">
        <v>0</v>
      </c>
    </row>
    <row r="64" spans="1:8">
      <c r="A64" s="397">
        <v>29.1</v>
      </c>
      <c r="B64" s="391" t="s">
        <v>614</v>
      </c>
      <c r="C64" s="608"/>
      <c r="D64" s="608"/>
      <c r="E64" s="609">
        <v>0</v>
      </c>
      <c r="F64" s="608"/>
      <c r="G64" s="608"/>
      <c r="H64" s="609">
        <v>0</v>
      </c>
    </row>
    <row r="65" spans="1:8" ht="24.95" customHeight="1">
      <c r="A65" s="397">
        <v>29.2</v>
      </c>
      <c r="B65" s="415" t="s">
        <v>615</v>
      </c>
      <c r="C65" s="608"/>
      <c r="D65" s="608"/>
      <c r="E65" s="609">
        <v>0</v>
      </c>
      <c r="F65" s="608"/>
      <c r="G65" s="608"/>
      <c r="H65" s="609">
        <v>0</v>
      </c>
    </row>
    <row r="66" spans="1:8" ht="22.5" customHeight="1">
      <c r="A66" s="397">
        <v>29.3</v>
      </c>
      <c r="B66" s="415" t="s">
        <v>616</v>
      </c>
      <c r="C66" s="608"/>
      <c r="D66" s="608"/>
      <c r="E66" s="609">
        <v>0</v>
      </c>
      <c r="F66" s="608"/>
      <c r="G66" s="608"/>
      <c r="H66" s="609">
        <v>0</v>
      </c>
    </row>
    <row r="67" spans="1:8">
      <c r="A67" s="397">
        <v>30</v>
      </c>
      <c r="B67" s="388" t="s">
        <v>617</v>
      </c>
      <c r="C67" s="608">
        <v>25953048.910399973</v>
      </c>
      <c r="D67" s="608"/>
      <c r="E67" s="609">
        <v>25953048.910399973</v>
      </c>
      <c r="F67" s="608">
        <v>19201500.139399998</v>
      </c>
      <c r="G67" s="608"/>
      <c r="H67" s="609">
        <v>19201500.139399998</v>
      </c>
    </row>
    <row r="68" spans="1:8">
      <c r="A68" s="397">
        <v>31</v>
      </c>
      <c r="B68" s="408" t="s">
        <v>618</v>
      </c>
      <c r="C68" s="608">
        <v>75953048.910399973</v>
      </c>
      <c r="D68" s="608">
        <v>0</v>
      </c>
      <c r="E68" s="609">
        <v>75953048.910399973</v>
      </c>
      <c r="F68" s="608">
        <v>69201500.139400005</v>
      </c>
      <c r="G68" s="608">
        <v>0</v>
      </c>
      <c r="H68" s="609">
        <v>69201500.139400005</v>
      </c>
    </row>
    <row r="69" spans="1:8">
      <c r="A69" s="397">
        <v>32</v>
      </c>
      <c r="B69" s="409" t="s">
        <v>619</v>
      </c>
      <c r="C69" s="608">
        <v>117661012.02039997</v>
      </c>
      <c r="D69" s="608">
        <v>105682496.93779999</v>
      </c>
      <c r="E69" s="609">
        <v>223343508.95819998</v>
      </c>
      <c r="F69" s="608">
        <v>92277754.825095087</v>
      </c>
      <c r="G69" s="608">
        <v>96950231.309800014</v>
      </c>
      <c r="H69" s="609">
        <v>189227986.13489509</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activeCell="C6" sqref="C6:H45"/>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45199</v>
      </c>
      <c r="C2" s="6"/>
      <c r="D2" s="7"/>
      <c r="E2" s="7"/>
      <c r="F2" s="7"/>
      <c r="G2" s="7"/>
      <c r="H2" s="8"/>
    </row>
    <row r="4" spans="1:8">
      <c r="A4" s="732" t="s">
        <v>6</v>
      </c>
      <c r="B4" s="734" t="s">
        <v>620</v>
      </c>
      <c r="C4" s="727" t="s">
        <v>557</v>
      </c>
      <c r="D4" s="727"/>
      <c r="E4" s="727"/>
      <c r="F4" s="727" t="s">
        <v>558</v>
      </c>
      <c r="G4" s="727"/>
      <c r="H4" s="728"/>
    </row>
    <row r="5" spans="1:8" ht="15.6" customHeight="1">
      <c r="A5" s="733"/>
      <c r="B5" s="735"/>
      <c r="C5" s="412" t="s">
        <v>33</v>
      </c>
      <c r="D5" s="412" t="s">
        <v>34</v>
      </c>
      <c r="E5" s="412" t="s">
        <v>35</v>
      </c>
      <c r="F5" s="412" t="s">
        <v>33</v>
      </c>
      <c r="G5" s="412" t="s">
        <v>34</v>
      </c>
      <c r="H5" s="412" t="s">
        <v>35</v>
      </c>
    </row>
    <row r="6" spans="1:8">
      <c r="A6" s="413">
        <v>1</v>
      </c>
      <c r="B6" s="414" t="s">
        <v>621</v>
      </c>
      <c r="C6" s="608">
        <v>9176816.4199999999</v>
      </c>
      <c r="D6" s="608">
        <v>3052698.6861</v>
      </c>
      <c r="E6" s="609">
        <v>12229515.1061</v>
      </c>
      <c r="F6" s="608">
        <v>7189367.3899999997</v>
      </c>
      <c r="G6" s="608">
        <v>2054561.12</v>
      </c>
      <c r="H6" s="609">
        <v>9243928.5099999998</v>
      </c>
    </row>
    <row r="7" spans="1:8">
      <c r="A7" s="413">
        <v>1.1000000000000001</v>
      </c>
      <c r="B7" s="415" t="s">
        <v>564</v>
      </c>
      <c r="C7" s="608"/>
      <c r="D7" s="608"/>
      <c r="E7" s="609">
        <v>0</v>
      </c>
      <c r="F7" s="608"/>
      <c r="G7" s="608"/>
      <c r="H7" s="609">
        <v>0</v>
      </c>
    </row>
    <row r="8" spans="1:8">
      <c r="A8" s="413">
        <v>1.2</v>
      </c>
      <c r="B8" s="415" t="s">
        <v>566</v>
      </c>
      <c r="C8" s="608"/>
      <c r="D8" s="608"/>
      <c r="E8" s="609">
        <v>0</v>
      </c>
      <c r="F8" s="608"/>
      <c r="G8" s="608"/>
      <c r="H8" s="609">
        <v>0</v>
      </c>
    </row>
    <row r="9" spans="1:8" ht="21.6" customHeight="1">
      <c r="A9" s="413">
        <v>1.3</v>
      </c>
      <c r="B9" s="415" t="s">
        <v>622</v>
      </c>
      <c r="C9" s="608"/>
      <c r="D9" s="608"/>
      <c r="E9" s="609">
        <v>0</v>
      </c>
      <c r="F9" s="608"/>
      <c r="G9" s="608"/>
      <c r="H9" s="609">
        <v>0</v>
      </c>
    </row>
    <row r="10" spans="1:8">
      <c r="A10" s="413">
        <v>1.4</v>
      </c>
      <c r="B10" s="415" t="s">
        <v>568</v>
      </c>
      <c r="C10" s="608"/>
      <c r="D10" s="608"/>
      <c r="E10" s="609">
        <v>0</v>
      </c>
      <c r="F10" s="608"/>
      <c r="G10" s="608"/>
      <c r="H10" s="609">
        <v>0</v>
      </c>
    </row>
    <row r="11" spans="1:8">
      <c r="A11" s="413">
        <v>1.5</v>
      </c>
      <c r="B11" s="415" t="s">
        <v>572</v>
      </c>
      <c r="C11" s="608">
        <v>9176816.4199999999</v>
      </c>
      <c r="D11" s="608">
        <v>3052698.6861</v>
      </c>
      <c r="E11" s="609">
        <v>12229515.1061</v>
      </c>
      <c r="F11" s="608">
        <v>7189367.3899999997</v>
      </c>
      <c r="G11" s="608">
        <v>2054561.12</v>
      </c>
      <c r="H11" s="609">
        <v>9243928.5099999998</v>
      </c>
    </row>
    <row r="12" spans="1:8">
      <c r="A12" s="413">
        <v>1.6</v>
      </c>
      <c r="B12" s="416" t="s">
        <v>454</v>
      </c>
      <c r="C12" s="608"/>
      <c r="D12" s="608"/>
      <c r="E12" s="609">
        <v>0</v>
      </c>
      <c r="F12" s="608"/>
      <c r="G12" s="608"/>
      <c r="H12" s="609">
        <v>0</v>
      </c>
    </row>
    <row r="13" spans="1:8">
      <c r="A13" s="413">
        <v>2</v>
      </c>
      <c r="B13" s="417" t="s">
        <v>623</v>
      </c>
      <c r="C13" s="608">
        <v>-719807.75</v>
      </c>
      <c r="D13" s="608">
        <v>-1369738.73</v>
      </c>
      <c r="E13" s="609">
        <v>-2089546.48</v>
      </c>
      <c r="F13" s="608">
        <v>-494332.05000000005</v>
      </c>
      <c r="G13" s="608">
        <v>-339724.11060000001</v>
      </c>
      <c r="H13" s="609">
        <v>-834056.16060000006</v>
      </c>
    </row>
    <row r="14" spans="1:8">
      <c r="A14" s="413">
        <v>2.1</v>
      </c>
      <c r="B14" s="415" t="s">
        <v>624</v>
      </c>
      <c r="C14" s="608"/>
      <c r="D14" s="608"/>
      <c r="E14" s="609">
        <v>0</v>
      </c>
      <c r="F14" s="608"/>
      <c r="G14" s="608"/>
      <c r="H14" s="609">
        <v>0</v>
      </c>
    </row>
    <row r="15" spans="1:8" ht="24.6" customHeight="1">
      <c r="A15" s="413">
        <v>2.2000000000000002</v>
      </c>
      <c r="B15" s="415" t="s">
        <v>625</v>
      </c>
      <c r="C15" s="608"/>
      <c r="D15" s="608"/>
      <c r="E15" s="609">
        <v>0</v>
      </c>
      <c r="F15" s="608"/>
      <c r="G15" s="608"/>
      <c r="H15" s="609">
        <v>0</v>
      </c>
    </row>
    <row r="16" spans="1:8" ht="20.45" customHeight="1">
      <c r="A16" s="413">
        <v>2.2999999999999998</v>
      </c>
      <c r="B16" s="415" t="s">
        <v>626</v>
      </c>
      <c r="C16" s="608">
        <v>-680221.8</v>
      </c>
      <c r="D16" s="608">
        <v>-1369738.73</v>
      </c>
      <c r="E16" s="609">
        <v>-2049960.53</v>
      </c>
      <c r="F16" s="608">
        <v>-462786.9</v>
      </c>
      <c r="G16" s="608">
        <v>-336755.71</v>
      </c>
      <c r="H16" s="609">
        <v>-799542.6100000001</v>
      </c>
    </row>
    <row r="17" spans="1:8">
      <c r="A17" s="413">
        <v>2.4</v>
      </c>
      <c r="B17" s="415" t="s">
        <v>627</v>
      </c>
      <c r="C17" s="608">
        <v>-39585.949999999997</v>
      </c>
      <c r="D17" s="608">
        <v>0</v>
      </c>
      <c r="E17" s="609">
        <v>-39585.949999999997</v>
      </c>
      <c r="F17" s="608">
        <v>-31545.15</v>
      </c>
      <c r="G17" s="608">
        <v>-2968.4005999999999</v>
      </c>
      <c r="H17" s="609">
        <v>-34513.550600000002</v>
      </c>
    </row>
    <row r="18" spans="1:8">
      <c r="A18" s="413">
        <v>3</v>
      </c>
      <c r="B18" s="417" t="s">
        <v>628</v>
      </c>
      <c r="C18" s="608"/>
      <c r="D18" s="608"/>
      <c r="E18" s="609">
        <v>0</v>
      </c>
      <c r="F18" s="608"/>
      <c r="G18" s="608"/>
      <c r="H18" s="609">
        <v>0</v>
      </c>
    </row>
    <row r="19" spans="1:8">
      <c r="A19" s="413">
        <v>4</v>
      </c>
      <c r="B19" s="417" t="s">
        <v>629</v>
      </c>
      <c r="C19" s="608">
        <v>492084.67000000004</v>
      </c>
      <c r="D19" s="608">
        <v>804507.95</v>
      </c>
      <c r="E19" s="609">
        <v>1296592.6200000001</v>
      </c>
      <c r="F19" s="608">
        <v>309362.06</v>
      </c>
      <c r="G19" s="608">
        <v>719816.05</v>
      </c>
      <c r="H19" s="609">
        <v>1029178.1100000001</v>
      </c>
    </row>
    <row r="20" spans="1:8">
      <c r="A20" s="413">
        <v>5</v>
      </c>
      <c r="B20" s="417" t="s">
        <v>630</v>
      </c>
      <c r="C20" s="608">
        <v>-277516.43</v>
      </c>
      <c r="D20" s="608">
        <v>0</v>
      </c>
      <c r="E20" s="609">
        <v>-277516.43</v>
      </c>
      <c r="F20" s="608">
        <v>-114021.23</v>
      </c>
      <c r="G20" s="608">
        <v>0</v>
      </c>
      <c r="H20" s="609">
        <v>-114021.23</v>
      </c>
    </row>
    <row r="21" spans="1:8" ht="24" customHeight="1">
      <c r="A21" s="413">
        <v>6</v>
      </c>
      <c r="B21" s="417" t="s">
        <v>631</v>
      </c>
      <c r="C21" s="608"/>
      <c r="D21" s="608"/>
      <c r="E21" s="609">
        <v>0</v>
      </c>
      <c r="F21" s="608"/>
      <c r="G21" s="608"/>
      <c r="H21" s="609">
        <v>0</v>
      </c>
    </row>
    <row r="22" spans="1:8" ht="18.600000000000001" customHeight="1">
      <c r="A22" s="413">
        <v>7</v>
      </c>
      <c r="B22" s="417" t="s">
        <v>632</v>
      </c>
      <c r="C22" s="608"/>
      <c r="D22" s="608"/>
      <c r="E22" s="609">
        <v>0</v>
      </c>
      <c r="F22" s="608"/>
      <c r="G22" s="608"/>
      <c r="H22" s="609">
        <v>0</v>
      </c>
    </row>
    <row r="23" spans="1:8" ht="25.5" customHeight="1">
      <c r="A23" s="413">
        <v>8</v>
      </c>
      <c r="B23" s="418" t="s">
        <v>633</v>
      </c>
      <c r="C23" s="608"/>
      <c r="D23" s="608"/>
      <c r="E23" s="609">
        <v>0</v>
      </c>
      <c r="F23" s="608"/>
      <c r="G23" s="608"/>
      <c r="H23" s="609">
        <v>0</v>
      </c>
    </row>
    <row r="24" spans="1:8" ht="34.5" customHeight="1">
      <c r="A24" s="413">
        <v>9</v>
      </c>
      <c r="B24" s="418" t="s">
        <v>634</v>
      </c>
      <c r="C24" s="608"/>
      <c r="D24" s="608"/>
      <c r="E24" s="609">
        <v>0</v>
      </c>
      <c r="F24" s="608"/>
      <c r="G24" s="608"/>
      <c r="H24" s="609">
        <v>0</v>
      </c>
    </row>
    <row r="25" spans="1:8">
      <c r="A25" s="413">
        <v>10</v>
      </c>
      <c r="B25" s="417" t="s">
        <v>635</v>
      </c>
      <c r="C25" s="608">
        <v>1267274.68</v>
      </c>
      <c r="D25" s="608">
        <v>0</v>
      </c>
      <c r="E25" s="609">
        <v>1267274.68</v>
      </c>
      <c r="F25" s="608">
        <v>1759685.86</v>
      </c>
      <c r="G25" s="608"/>
      <c r="H25" s="609">
        <v>1759685.86</v>
      </c>
    </row>
    <row r="26" spans="1:8">
      <c r="A26" s="413">
        <v>11</v>
      </c>
      <c r="B26" s="419" t="s">
        <v>636</v>
      </c>
      <c r="C26" s="608"/>
      <c r="D26" s="608"/>
      <c r="E26" s="609">
        <v>0</v>
      </c>
      <c r="F26" s="608"/>
      <c r="G26" s="608"/>
      <c r="H26" s="609">
        <v>0</v>
      </c>
    </row>
    <row r="27" spans="1:8">
      <c r="A27" s="413">
        <v>12</v>
      </c>
      <c r="B27" s="417" t="s">
        <v>637</v>
      </c>
      <c r="C27" s="608"/>
      <c r="D27" s="608"/>
      <c r="E27" s="609">
        <v>0</v>
      </c>
      <c r="F27" s="608"/>
      <c r="G27" s="608"/>
      <c r="H27" s="609">
        <v>0</v>
      </c>
    </row>
    <row r="28" spans="1:8">
      <c r="A28" s="413">
        <v>13</v>
      </c>
      <c r="B28" s="420" t="s">
        <v>638</v>
      </c>
      <c r="C28" s="608"/>
      <c r="D28" s="608"/>
      <c r="E28" s="609">
        <v>0</v>
      </c>
      <c r="F28" s="608"/>
      <c r="G28" s="608"/>
      <c r="H28" s="609">
        <v>0</v>
      </c>
    </row>
    <row r="29" spans="1:8">
      <c r="A29" s="413">
        <v>14</v>
      </c>
      <c r="B29" s="421" t="s">
        <v>639</v>
      </c>
      <c r="C29" s="608">
        <v>-4778513.4000000004</v>
      </c>
      <c r="D29" s="608">
        <v>0</v>
      </c>
      <c r="E29" s="609">
        <v>-4778513.4000000004</v>
      </c>
      <c r="F29" s="608">
        <v>-4682266.6999999993</v>
      </c>
      <c r="G29" s="608">
        <v>0</v>
      </c>
      <c r="H29" s="609">
        <v>-4682266.6999999993</v>
      </c>
    </row>
    <row r="30" spans="1:8">
      <c r="A30" s="413">
        <v>14.1</v>
      </c>
      <c r="B30" s="390" t="s">
        <v>640</v>
      </c>
      <c r="C30" s="608">
        <v>-2791579.93</v>
      </c>
      <c r="D30" s="608"/>
      <c r="E30" s="609">
        <v>-2791579.93</v>
      </c>
      <c r="F30" s="608">
        <v>-2519408.0499999998</v>
      </c>
      <c r="G30" s="608"/>
      <c r="H30" s="609">
        <v>-2519408.0499999998</v>
      </c>
    </row>
    <row r="31" spans="1:8">
      <c r="A31" s="413">
        <v>14.2</v>
      </c>
      <c r="B31" s="390" t="s">
        <v>641</v>
      </c>
      <c r="C31" s="608">
        <v>-1986933.47</v>
      </c>
      <c r="D31" s="608"/>
      <c r="E31" s="609">
        <v>-1986933.47</v>
      </c>
      <c r="F31" s="608">
        <v>-2162858.65</v>
      </c>
      <c r="G31" s="608"/>
      <c r="H31" s="609">
        <v>-2162858.65</v>
      </c>
    </row>
    <row r="32" spans="1:8">
      <c r="A32" s="413">
        <v>15</v>
      </c>
      <c r="B32" s="417" t="s">
        <v>642</v>
      </c>
      <c r="C32" s="608">
        <v>-968518.39</v>
      </c>
      <c r="D32" s="608"/>
      <c r="E32" s="609">
        <v>-968518.39</v>
      </c>
      <c r="F32" s="608">
        <v>-837933.13</v>
      </c>
      <c r="G32" s="608"/>
      <c r="H32" s="609">
        <v>-837933.13</v>
      </c>
    </row>
    <row r="33" spans="1:8" ht="22.5" customHeight="1">
      <c r="A33" s="413">
        <v>16</v>
      </c>
      <c r="B33" s="388" t="s">
        <v>643</v>
      </c>
      <c r="C33" s="608"/>
      <c r="D33" s="608"/>
      <c r="E33" s="609">
        <v>0</v>
      </c>
      <c r="F33" s="608"/>
      <c r="G33" s="608"/>
      <c r="H33" s="609">
        <v>0</v>
      </c>
    </row>
    <row r="34" spans="1:8">
      <c r="A34" s="413">
        <v>17</v>
      </c>
      <c r="B34" s="417" t="s">
        <v>644</v>
      </c>
      <c r="C34" s="608">
        <v>-1341.6599999999999</v>
      </c>
      <c r="D34" s="608">
        <v>-140593.11000000002</v>
      </c>
      <c r="E34" s="609">
        <v>-141934.77000000002</v>
      </c>
      <c r="F34" s="608">
        <v>8723.52</v>
      </c>
      <c r="G34" s="608">
        <v>4092.6399999999994</v>
      </c>
      <c r="H34" s="609">
        <v>12816.16</v>
      </c>
    </row>
    <row r="35" spans="1:8">
      <c r="A35" s="413">
        <v>17.100000000000001</v>
      </c>
      <c r="B35" s="390" t="s">
        <v>645</v>
      </c>
      <c r="C35" s="608">
        <v>-1341.6599999999999</v>
      </c>
      <c r="D35" s="608">
        <v>-140593.11000000002</v>
      </c>
      <c r="E35" s="609">
        <v>-141934.77000000002</v>
      </c>
      <c r="F35" s="608">
        <v>8723.52</v>
      </c>
      <c r="G35" s="608">
        <v>4092.6399999999994</v>
      </c>
      <c r="H35" s="609">
        <v>12816.16</v>
      </c>
    </row>
    <row r="36" spans="1:8">
      <c r="A36" s="413">
        <v>17.2</v>
      </c>
      <c r="B36" s="390" t="s">
        <v>646</v>
      </c>
      <c r="C36" s="608"/>
      <c r="D36" s="608"/>
      <c r="E36" s="609">
        <v>0</v>
      </c>
      <c r="F36" s="608"/>
      <c r="G36" s="608"/>
      <c r="H36" s="609">
        <v>0</v>
      </c>
    </row>
    <row r="37" spans="1:8" ht="41.45" customHeight="1">
      <c r="A37" s="413">
        <v>18</v>
      </c>
      <c r="B37" s="422" t="s">
        <v>647</v>
      </c>
      <c r="C37" s="608">
        <v>556738.29999999993</v>
      </c>
      <c r="D37" s="608">
        <v>-438923.60999999987</v>
      </c>
      <c r="E37" s="609">
        <v>117814.69000000006</v>
      </c>
      <c r="F37" s="608">
        <v>78694.210000000006</v>
      </c>
      <c r="G37" s="608">
        <v>10542.509999999998</v>
      </c>
      <c r="H37" s="609">
        <v>89236.72</v>
      </c>
    </row>
    <row r="38" spans="1:8">
      <c r="A38" s="413">
        <v>18.100000000000001</v>
      </c>
      <c r="B38" s="423" t="s">
        <v>648</v>
      </c>
      <c r="C38" s="608"/>
      <c r="D38" s="608"/>
      <c r="E38" s="609">
        <v>0</v>
      </c>
      <c r="F38" s="608"/>
      <c r="G38" s="608"/>
      <c r="H38" s="609">
        <v>0</v>
      </c>
    </row>
    <row r="39" spans="1:8">
      <c r="A39" s="413">
        <v>18.2</v>
      </c>
      <c r="B39" s="423" t="s">
        <v>649</v>
      </c>
      <c r="C39" s="608">
        <v>556738.29999999993</v>
      </c>
      <c r="D39" s="608">
        <v>-438923.60999999987</v>
      </c>
      <c r="E39" s="609">
        <v>117814.69000000006</v>
      </c>
      <c r="F39" s="608">
        <v>78694.210000000006</v>
      </c>
      <c r="G39" s="608">
        <v>10542.509999999998</v>
      </c>
      <c r="H39" s="609">
        <v>89236.72</v>
      </c>
    </row>
    <row r="40" spans="1:8" ht="24.6" customHeight="1">
      <c r="A40" s="413">
        <v>19</v>
      </c>
      <c r="B40" s="422" t="s">
        <v>650</v>
      </c>
      <c r="C40" s="608"/>
      <c r="D40" s="608"/>
      <c r="E40" s="609">
        <v>0</v>
      </c>
      <c r="F40" s="608"/>
      <c r="G40" s="608"/>
      <c r="H40" s="609">
        <v>0</v>
      </c>
    </row>
    <row r="41" spans="1:8" ht="17.45" customHeight="1">
      <c r="A41" s="413">
        <v>20</v>
      </c>
      <c r="B41" s="422" t="s">
        <v>651</v>
      </c>
      <c r="C41" s="608"/>
      <c r="D41" s="608"/>
      <c r="E41" s="609">
        <v>0</v>
      </c>
      <c r="F41" s="608"/>
      <c r="G41" s="608"/>
      <c r="H41" s="609">
        <v>0</v>
      </c>
    </row>
    <row r="42" spans="1:8" ht="26.45" customHeight="1">
      <c r="A42" s="413">
        <v>21</v>
      </c>
      <c r="B42" s="422" t="s">
        <v>652</v>
      </c>
      <c r="C42" s="608"/>
      <c r="D42" s="608"/>
      <c r="E42" s="609">
        <v>0</v>
      </c>
      <c r="F42" s="608"/>
      <c r="G42" s="608"/>
      <c r="H42" s="609">
        <v>0</v>
      </c>
    </row>
    <row r="43" spans="1:8">
      <c r="A43" s="413">
        <v>22</v>
      </c>
      <c r="B43" s="424" t="s">
        <v>653</v>
      </c>
      <c r="C43" s="608">
        <v>4747216.4399999995</v>
      </c>
      <c r="D43" s="608">
        <v>1907951.1861000005</v>
      </c>
      <c r="E43" s="609">
        <v>6655167.6261</v>
      </c>
      <c r="F43" s="608">
        <v>3217279.93</v>
      </c>
      <c r="G43" s="608">
        <v>2449288.2094000001</v>
      </c>
      <c r="H43" s="609">
        <v>5666568.1393999998</v>
      </c>
    </row>
    <row r="44" spans="1:8">
      <c r="A44" s="413">
        <v>23</v>
      </c>
      <c r="B44" s="424" t="s">
        <v>654</v>
      </c>
      <c r="C44" s="608">
        <v>0</v>
      </c>
      <c r="D44" s="608"/>
      <c r="E44" s="609">
        <v>0</v>
      </c>
      <c r="F44" s="608"/>
      <c r="G44" s="608"/>
      <c r="H44" s="609">
        <v>0</v>
      </c>
    </row>
    <row r="45" spans="1:8">
      <c r="A45" s="413">
        <v>24</v>
      </c>
      <c r="B45" s="425" t="s">
        <v>655</v>
      </c>
      <c r="C45" s="608">
        <v>4747216.4399999995</v>
      </c>
      <c r="D45" s="608">
        <v>1907951.1861000005</v>
      </c>
      <c r="E45" s="609">
        <v>6655167.6261</v>
      </c>
      <c r="F45" s="608">
        <v>3217279.93</v>
      </c>
      <c r="G45" s="608">
        <v>2449288.2094000001</v>
      </c>
      <c r="H45" s="609">
        <v>5666568.1393999998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18" zoomScale="90" zoomScaleNormal="90" workbookViewId="0">
      <selection activeCell="C57" sqref="C57"/>
    </sheetView>
  </sheetViews>
  <sheetFormatPr defaultRowHeight="15"/>
  <cols>
    <col min="1" max="1" width="8.7109375" style="410"/>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649">
        <f>'1. key ratios '!B2</f>
        <v>45199</v>
      </c>
      <c r="C2" s="6"/>
      <c r="D2" s="7"/>
      <c r="E2" s="7"/>
      <c r="F2" s="7"/>
      <c r="G2" s="7"/>
      <c r="H2" s="8"/>
    </row>
    <row r="3" spans="1:8" ht="15.75" thickBot="1">
      <c r="A3"/>
    </row>
    <row r="4" spans="1:8">
      <c r="A4" s="736" t="s">
        <v>6</v>
      </c>
      <c r="B4" s="737" t="s">
        <v>95</v>
      </c>
      <c r="C4" s="727" t="s">
        <v>557</v>
      </c>
      <c r="D4" s="727"/>
      <c r="E4" s="727"/>
      <c r="F4" s="727" t="s">
        <v>558</v>
      </c>
      <c r="G4" s="727"/>
      <c r="H4" s="728"/>
    </row>
    <row r="5" spans="1:8">
      <c r="A5" s="736"/>
      <c r="B5" s="737"/>
      <c r="C5" s="412" t="s">
        <v>33</v>
      </c>
      <c r="D5" s="412" t="s">
        <v>34</v>
      </c>
      <c r="E5" s="412" t="s">
        <v>35</v>
      </c>
      <c r="F5" s="412" t="s">
        <v>33</v>
      </c>
      <c r="G5" s="412" t="s">
        <v>34</v>
      </c>
      <c r="H5" s="412" t="s">
        <v>35</v>
      </c>
    </row>
    <row r="6" spans="1:8" ht="15.75">
      <c r="A6" s="397">
        <v>1</v>
      </c>
      <c r="B6" s="426" t="s">
        <v>656</v>
      </c>
      <c r="C6" s="612"/>
      <c r="D6" s="612"/>
      <c r="E6" s="613">
        <v>0</v>
      </c>
      <c r="F6" s="612"/>
      <c r="G6" s="612"/>
      <c r="H6" s="614">
        <v>0</v>
      </c>
    </row>
    <row r="7" spans="1:8" ht="15.75">
      <c r="A7" s="397">
        <v>2</v>
      </c>
      <c r="B7" s="426" t="s">
        <v>197</v>
      </c>
      <c r="C7" s="612"/>
      <c r="D7" s="612"/>
      <c r="E7" s="613">
        <v>0</v>
      </c>
      <c r="F7" s="612"/>
      <c r="G7" s="612"/>
      <c r="H7" s="614">
        <v>0</v>
      </c>
    </row>
    <row r="8" spans="1:8" ht="15.75">
      <c r="A8" s="397">
        <v>3</v>
      </c>
      <c r="B8" s="426" t="s">
        <v>207</v>
      </c>
      <c r="C8" s="612">
        <v>333541218.75999999</v>
      </c>
      <c r="D8" s="612">
        <v>394251818.20179999</v>
      </c>
      <c r="E8" s="613">
        <v>727793036.96179998</v>
      </c>
      <c r="F8" s="612">
        <v>281876690</v>
      </c>
      <c r="G8" s="612">
        <v>198706035.52739999</v>
      </c>
      <c r="H8" s="614">
        <v>480582725.52740002</v>
      </c>
    </row>
    <row r="9" spans="1:8" ht="15.75">
      <c r="A9" s="397">
        <v>3.1</v>
      </c>
      <c r="B9" s="427" t="s">
        <v>198</v>
      </c>
      <c r="C9" s="612">
        <v>328858118.75999999</v>
      </c>
      <c r="D9" s="612">
        <v>368187513.43589997</v>
      </c>
      <c r="E9" s="613">
        <v>697045632.19589996</v>
      </c>
      <c r="F9" s="612">
        <v>280708500</v>
      </c>
      <c r="G9" s="612">
        <v>187244090.09999999</v>
      </c>
      <c r="H9" s="614">
        <v>467952590.10000002</v>
      </c>
    </row>
    <row r="10" spans="1:8" ht="15.75">
      <c r="A10" s="397">
        <v>3.2</v>
      </c>
      <c r="B10" s="427" t="s">
        <v>194</v>
      </c>
      <c r="C10" s="612">
        <v>4683100</v>
      </c>
      <c r="D10" s="612">
        <v>26064304.765900001</v>
      </c>
      <c r="E10" s="613">
        <v>30747404.765900001</v>
      </c>
      <c r="F10" s="612">
        <v>1168190</v>
      </c>
      <c r="G10" s="612">
        <v>11461945.4274</v>
      </c>
      <c r="H10" s="614">
        <v>12630135.4274</v>
      </c>
    </row>
    <row r="11" spans="1:8" ht="15.75">
      <c r="A11" s="397">
        <v>4</v>
      </c>
      <c r="B11" s="428" t="s">
        <v>196</v>
      </c>
      <c r="C11" s="612">
        <v>0</v>
      </c>
      <c r="D11" s="612">
        <v>0</v>
      </c>
      <c r="E11" s="613">
        <v>0</v>
      </c>
      <c r="F11" s="612">
        <v>0</v>
      </c>
      <c r="G11" s="612">
        <v>0</v>
      </c>
      <c r="H11" s="614">
        <v>0</v>
      </c>
    </row>
    <row r="12" spans="1:8" ht="15.75">
      <c r="A12" s="397">
        <v>4.0999999999999996</v>
      </c>
      <c r="B12" s="427" t="s">
        <v>180</v>
      </c>
      <c r="C12" s="612"/>
      <c r="D12" s="612"/>
      <c r="E12" s="613">
        <v>0</v>
      </c>
      <c r="F12" s="612"/>
      <c r="G12" s="612"/>
      <c r="H12" s="614">
        <v>0</v>
      </c>
    </row>
    <row r="13" spans="1:8" ht="15.75">
      <c r="A13" s="397">
        <v>4.2</v>
      </c>
      <c r="B13" s="427" t="s">
        <v>181</v>
      </c>
      <c r="C13" s="612"/>
      <c r="D13" s="612"/>
      <c r="E13" s="613">
        <v>0</v>
      </c>
      <c r="F13" s="612"/>
      <c r="G13" s="612"/>
      <c r="H13" s="614">
        <v>0</v>
      </c>
    </row>
    <row r="14" spans="1:8" ht="15.75">
      <c r="A14" s="397">
        <v>5</v>
      </c>
      <c r="B14" s="428" t="s">
        <v>206</v>
      </c>
      <c r="C14" s="612">
        <v>119281639.76000001</v>
      </c>
      <c r="D14" s="612">
        <v>121924674.40440001</v>
      </c>
      <c r="E14" s="613">
        <v>241206314.16440001</v>
      </c>
      <c r="F14" s="612">
        <v>82754093.200000003</v>
      </c>
      <c r="G14" s="612">
        <v>101283099.13520001</v>
      </c>
      <c r="H14" s="614">
        <v>184037192.33520001</v>
      </c>
    </row>
    <row r="15" spans="1:8" ht="15.75">
      <c r="A15" s="397">
        <v>5.0999999999999996</v>
      </c>
      <c r="B15" s="429" t="s">
        <v>184</v>
      </c>
      <c r="C15" s="612">
        <v>611922.56000000006</v>
      </c>
      <c r="D15" s="612">
        <v>10476661.886299999</v>
      </c>
      <c r="E15" s="613">
        <v>11088584.4463</v>
      </c>
      <c r="F15" s="612">
        <v>589200</v>
      </c>
      <c r="G15" s="612">
        <v>3605807.36</v>
      </c>
      <c r="H15" s="614">
        <v>4195007.3599999994</v>
      </c>
    </row>
    <row r="16" spans="1:8" ht="15.75">
      <c r="A16" s="397">
        <v>5.2</v>
      </c>
      <c r="B16" s="429" t="s">
        <v>183</v>
      </c>
      <c r="C16" s="612">
        <v>0</v>
      </c>
      <c r="D16" s="612">
        <v>0</v>
      </c>
      <c r="E16" s="613">
        <v>0</v>
      </c>
      <c r="F16" s="612">
        <v>0</v>
      </c>
      <c r="G16" s="612">
        <v>0</v>
      </c>
      <c r="H16" s="614">
        <v>0</v>
      </c>
    </row>
    <row r="17" spans="1:8" ht="15.75">
      <c r="A17" s="397">
        <v>5.3</v>
      </c>
      <c r="B17" s="429" t="s">
        <v>182</v>
      </c>
      <c r="C17" s="612">
        <v>118669717.2</v>
      </c>
      <c r="D17" s="612">
        <v>111448012.51810001</v>
      </c>
      <c r="E17" s="613">
        <v>230117729.71810001</v>
      </c>
      <c r="F17" s="612">
        <v>82164893.200000003</v>
      </c>
      <c r="G17" s="612">
        <v>97677291.775200009</v>
      </c>
      <c r="H17" s="614">
        <v>179842184.9752</v>
      </c>
    </row>
    <row r="18" spans="1:8" ht="15.75">
      <c r="A18" s="397" t="s">
        <v>16</v>
      </c>
      <c r="B18" s="430" t="s">
        <v>37</v>
      </c>
      <c r="C18" s="612">
        <v>29925617</v>
      </c>
      <c r="D18" s="612">
        <v>25126888.290399998</v>
      </c>
      <c r="E18" s="613">
        <v>55052505.290399998</v>
      </c>
      <c r="F18" s="612">
        <v>19650325</v>
      </c>
      <c r="G18" s="612">
        <v>22884208.2744</v>
      </c>
      <c r="H18" s="614">
        <v>42534533.274399996</v>
      </c>
    </row>
    <row r="19" spans="1:8" ht="15.75">
      <c r="A19" s="397" t="s">
        <v>17</v>
      </c>
      <c r="B19" s="430" t="s">
        <v>38</v>
      </c>
      <c r="C19" s="612">
        <v>45406140</v>
      </c>
      <c r="D19" s="612">
        <v>54192596.319899999</v>
      </c>
      <c r="E19" s="613">
        <v>99598736.319900006</v>
      </c>
      <c r="F19" s="612">
        <v>33428517</v>
      </c>
      <c r="G19" s="612">
        <v>40693441.311999999</v>
      </c>
      <c r="H19" s="614">
        <v>74121958.312000006</v>
      </c>
    </row>
    <row r="20" spans="1:8" ht="15.75">
      <c r="A20" s="397" t="s">
        <v>18</v>
      </c>
      <c r="B20" s="430" t="s">
        <v>39</v>
      </c>
      <c r="C20" s="612">
        <v>21893947.199999999</v>
      </c>
      <c r="D20" s="612">
        <v>4648548.5422</v>
      </c>
      <c r="E20" s="613">
        <v>26542495.742199998</v>
      </c>
      <c r="F20" s="612">
        <v>20044517.199999999</v>
      </c>
      <c r="G20" s="612">
        <v>4934033.3503999999</v>
      </c>
      <c r="H20" s="614">
        <v>24978550.5504</v>
      </c>
    </row>
    <row r="21" spans="1:8" ht="15.75">
      <c r="A21" s="397" t="s">
        <v>19</v>
      </c>
      <c r="B21" s="430" t="s">
        <v>40</v>
      </c>
      <c r="C21" s="612">
        <v>21444013</v>
      </c>
      <c r="D21" s="612">
        <v>27479979.365600001</v>
      </c>
      <c r="E21" s="613">
        <v>48923992.365600005</v>
      </c>
      <c r="F21" s="612">
        <v>9041534</v>
      </c>
      <c r="G21" s="612">
        <v>29165608.838399999</v>
      </c>
      <c r="H21" s="614">
        <v>38207142.838399999</v>
      </c>
    </row>
    <row r="22" spans="1:8" ht="15.75">
      <c r="A22" s="397" t="s">
        <v>20</v>
      </c>
      <c r="B22" s="430" t="s">
        <v>41</v>
      </c>
      <c r="C22" s="612">
        <v>0</v>
      </c>
      <c r="D22" s="612">
        <v>0</v>
      </c>
      <c r="E22" s="613">
        <v>0</v>
      </c>
      <c r="F22" s="612">
        <v>0</v>
      </c>
      <c r="G22" s="612">
        <v>0</v>
      </c>
      <c r="H22" s="614">
        <v>0</v>
      </c>
    </row>
    <row r="23" spans="1:8" ht="15.75">
      <c r="A23" s="397">
        <v>5.4</v>
      </c>
      <c r="B23" s="429" t="s">
        <v>185</v>
      </c>
      <c r="C23" s="612">
        <v>0</v>
      </c>
      <c r="D23" s="612">
        <v>0</v>
      </c>
      <c r="E23" s="613">
        <v>0</v>
      </c>
      <c r="F23" s="612">
        <v>0</v>
      </c>
      <c r="G23" s="612">
        <v>0</v>
      </c>
      <c r="H23" s="614">
        <v>0</v>
      </c>
    </row>
    <row r="24" spans="1:8" ht="15.75">
      <c r="A24" s="397">
        <v>5.5</v>
      </c>
      <c r="B24" s="429" t="s">
        <v>186</v>
      </c>
      <c r="C24" s="612">
        <v>0</v>
      </c>
      <c r="D24" s="612">
        <v>0</v>
      </c>
      <c r="E24" s="613">
        <v>0</v>
      </c>
      <c r="F24" s="612">
        <v>0</v>
      </c>
      <c r="G24" s="612">
        <v>0</v>
      </c>
      <c r="H24" s="614">
        <v>0</v>
      </c>
    </row>
    <row r="25" spans="1:8" ht="15.75">
      <c r="A25" s="397">
        <v>5.6</v>
      </c>
      <c r="B25" s="429" t="s">
        <v>187</v>
      </c>
      <c r="C25" s="612">
        <v>0</v>
      </c>
      <c r="D25" s="612">
        <v>0</v>
      </c>
      <c r="E25" s="613">
        <v>0</v>
      </c>
      <c r="F25" s="612">
        <v>0</v>
      </c>
      <c r="G25" s="612">
        <v>0</v>
      </c>
      <c r="H25" s="614">
        <v>0</v>
      </c>
    </row>
    <row r="26" spans="1:8" ht="15.75">
      <c r="A26" s="397">
        <v>5.7</v>
      </c>
      <c r="B26" s="429" t="s">
        <v>41</v>
      </c>
      <c r="C26" s="612">
        <v>0</v>
      </c>
      <c r="D26" s="612">
        <v>0</v>
      </c>
      <c r="E26" s="613">
        <v>0</v>
      </c>
      <c r="F26" s="612">
        <v>0</v>
      </c>
      <c r="G26" s="612">
        <v>0</v>
      </c>
      <c r="H26" s="614">
        <v>0</v>
      </c>
    </row>
    <row r="27" spans="1:8" ht="15.75">
      <c r="A27" s="397">
        <v>6</v>
      </c>
      <c r="B27" s="431" t="s">
        <v>657</v>
      </c>
      <c r="C27" s="612">
        <v>3774583.3</v>
      </c>
      <c r="D27" s="612">
        <v>6425035.1227000002</v>
      </c>
      <c r="E27" s="613">
        <v>10199618.422699999</v>
      </c>
      <c r="F27" s="612">
        <v>3235484.61</v>
      </c>
      <c r="G27" s="612">
        <v>4404837.6849999996</v>
      </c>
      <c r="H27" s="614">
        <v>7640322.2949999999</v>
      </c>
    </row>
    <row r="28" spans="1:8" ht="15.75">
      <c r="A28" s="397">
        <v>7</v>
      </c>
      <c r="B28" s="431" t="s">
        <v>658</v>
      </c>
      <c r="C28" s="612">
        <v>11782456.99</v>
      </c>
      <c r="D28" s="612">
        <v>36684036.140600003</v>
      </c>
      <c r="E28" s="613">
        <v>48466493.130600005</v>
      </c>
      <c r="F28" s="612">
        <v>4725263.2</v>
      </c>
      <c r="G28" s="612">
        <v>8459936.1892000008</v>
      </c>
      <c r="H28" s="614">
        <v>13185199.389200002</v>
      </c>
    </row>
    <row r="29" spans="1:8" ht="15.75">
      <c r="A29" s="397">
        <v>8</v>
      </c>
      <c r="B29" s="431" t="s">
        <v>195</v>
      </c>
      <c r="C29" s="612"/>
      <c r="D29" s="612"/>
      <c r="E29" s="613">
        <v>0</v>
      </c>
      <c r="F29" s="612"/>
      <c r="G29" s="612"/>
      <c r="H29" s="614">
        <v>0</v>
      </c>
    </row>
    <row r="30" spans="1:8" ht="15.75">
      <c r="A30" s="397">
        <v>9</v>
      </c>
      <c r="B30" s="432" t="s">
        <v>212</v>
      </c>
      <c r="C30" s="612">
        <v>0</v>
      </c>
      <c r="D30" s="612">
        <v>0</v>
      </c>
      <c r="E30" s="613">
        <v>0</v>
      </c>
      <c r="F30" s="612">
        <v>0</v>
      </c>
      <c r="G30" s="612">
        <v>0</v>
      </c>
      <c r="H30" s="614">
        <v>0</v>
      </c>
    </row>
    <row r="31" spans="1:8" ht="15.75">
      <c r="A31" s="397">
        <v>9.1</v>
      </c>
      <c r="B31" s="433" t="s">
        <v>202</v>
      </c>
      <c r="C31" s="612"/>
      <c r="D31" s="612"/>
      <c r="E31" s="613">
        <v>0</v>
      </c>
      <c r="F31" s="612"/>
      <c r="G31" s="612"/>
      <c r="H31" s="614">
        <v>0</v>
      </c>
    </row>
    <row r="32" spans="1:8" ht="15.75">
      <c r="A32" s="397">
        <v>9.1999999999999993</v>
      </c>
      <c r="B32" s="433" t="s">
        <v>203</v>
      </c>
      <c r="C32" s="612"/>
      <c r="D32" s="612"/>
      <c r="E32" s="613">
        <v>0</v>
      </c>
      <c r="F32" s="612"/>
      <c r="G32" s="612"/>
      <c r="H32" s="614">
        <v>0</v>
      </c>
    </row>
    <row r="33" spans="1:8" ht="15.75">
      <c r="A33" s="397">
        <v>9.3000000000000007</v>
      </c>
      <c r="B33" s="433" t="s">
        <v>199</v>
      </c>
      <c r="C33" s="612"/>
      <c r="D33" s="612"/>
      <c r="E33" s="613">
        <v>0</v>
      </c>
      <c r="F33" s="612"/>
      <c r="G33" s="612"/>
      <c r="H33" s="614">
        <v>0</v>
      </c>
    </row>
    <row r="34" spans="1:8" ht="15.75">
      <c r="A34" s="397">
        <v>9.4</v>
      </c>
      <c r="B34" s="433" t="s">
        <v>200</v>
      </c>
      <c r="C34" s="612"/>
      <c r="D34" s="612"/>
      <c r="E34" s="613">
        <v>0</v>
      </c>
      <c r="F34" s="612"/>
      <c r="G34" s="612"/>
      <c r="H34" s="614">
        <v>0</v>
      </c>
    </row>
    <row r="35" spans="1:8" ht="15.75">
      <c r="A35" s="397">
        <v>9.5</v>
      </c>
      <c r="B35" s="433" t="s">
        <v>201</v>
      </c>
      <c r="C35" s="612"/>
      <c r="D35" s="612"/>
      <c r="E35" s="613">
        <v>0</v>
      </c>
      <c r="F35" s="612"/>
      <c r="G35" s="612"/>
      <c r="H35" s="614">
        <v>0</v>
      </c>
    </row>
    <row r="36" spans="1:8" ht="15.75">
      <c r="A36" s="397">
        <v>9.6</v>
      </c>
      <c r="B36" s="433" t="s">
        <v>204</v>
      </c>
      <c r="C36" s="612"/>
      <c r="D36" s="612"/>
      <c r="E36" s="613">
        <v>0</v>
      </c>
      <c r="F36" s="612"/>
      <c r="G36" s="612"/>
      <c r="H36" s="614">
        <v>0</v>
      </c>
    </row>
    <row r="37" spans="1:8" ht="15.75">
      <c r="A37" s="397">
        <v>9.6999999999999993</v>
      </c>
      <c r="B37" s="433" t="s">
        <v>205</v>
      </c>
      <c r="C37" s="612"/>
      <c r="D37" s="612"/>
      <c r="E37" s="613">
        <v>0</v>
      </c>
      <c r="F37" s="612"/>
      <c r="G37" s="612"/>
      <c r="H37" s="614">
        <v>0</v>
      </c>
    </row>
    <row r="38" spans="1:8" ht="15.75">
      <c r="A38" s="397">
        <v>10</v>
      </c>
      <c r="B38" s="428" t="s">
        <v>208</v>
      </c>
      <c r="C38" s="612">
        <v>24572.53</v>
      </c>
      <c r="D38" s="612">
        <v>324277.14709999994</v>
      </c>
      <c r="E38" s="613">
        <v>348849.67709999997</v>
      </c>
      <c r="F38" s="612">
        <v>367334.50000000012</v>
      </c>
      <c r="G38" s="612">
        <v>244412.18681600006</v>
      </c>
      <c r="H38" s="614">
        <v>611746.68681600015</v>
      </c>
    </row>
    <row r="39" spans="1:8" ht="15.75">
      <c r="A39" s="397">
        <v>10.1</v>
      </c>
      <c r="B39" s="434" t="s">
        <v>209</v>
      </c>
      <c r="C39" s="612">
        <v>0</v>
      </c>
      <c r="D39" s="612">
        <v>0</v>
      </c>
      <c r="E39" s="613">
        <v>0</v>
      </c>
      <c r="F39" s="612">
        <v>0</v>
      </c>
      <c r="G39" s="612">
        <v>0</v>
      </c>
      <c r="H39" s="614">
        <v>0</v>
      </c>
    </row>
    <row r="40" spans="1:8" ht="15.75">
      <c r="A40" s="397">
        <v>10.199999999999999</v>
      </c>
      <c r="B40" s="434" t="s">
        <v>210</v>
      </c>
      <c r="C40" s="612">
        <v>0</v>
      </c>
      <c r="D40" s="612">
        <v>3609.5685999999996</v>
      </c>
      <c r="E40" s="613">
        <v>3609.5685999999996</v>
      </c>
      <c r="F40" s="612">
        <v>66244.47</v>
      </c>
      <c r="G40" s="612">
        <v>25305.776064000001</v>
      </c>
      <c r="H40" s="614">
        <v>91550.246064000006</v>
      </c>
    </row>
    <row r="41" spans="1:8" ht="15.75">
      <c r="A41" s="397">
        <v>10.3</v>
      </c>
      <c r="B41" s="434" t="s">
        <v>213</v>
      </c>
      <c r="C41" s="612">
        <v>17641.899999999998</v>
      </c>
      <c r="D41" s="612">
        <v>161137.72999999998</v>
      </c>
      <c r="E41" s="613">
        <v>178779.62999999998</v>
      </c>
      <c r="F41" s="612">
        <v>7378.41</v>
      </c>
      <c r="G41" s="612">
        <v>47720.867264</v>
      </c>
      <c r="H41" s="614">
        <v>55099.277264000004</v>
      </c>
    </row>
    <row r="42" spans="1:8" ht="25.5">
      <c r="A42" s="397">
        <v>10.4</v>
      </c>
      <c r="B42" s="434" t="s">
        <v>214</v>
      </c>
      <c r="C42" s="612">
        <v>6930.63</v>
      </c>
      <c r="D42" s="612">
        <v>159529.84849999999</v>
      </c>
      <c r="E42" s="613">
        <v>166460.4785</v>
      </c>
      <c r="F42" s="612">
        <v>293711.62000000011</v>
      </c>
      <c r="G42" s="612">
        <v>171385.54348800005</v>
      </c>
      <c r="H42" s="614">
        <v>465097.16348800017</v>
      </c>
    </row>
    <row r="43" spans="1:8" ht="16.5" thickBot="1">
      <c r="A43" s="397">
        <v>11</v>
      </c>
      <c r="B43" s="145" t="s">
        <v>211</v>
      </c>
      <c r="C43" s="612"/>
      <c r="D43" s="612"/>
      <c r="E43" s="613">
        <v>0</v>
      </c>
      <c r="F43" s="612"/>
      <c r="G43" s="612"/>
      <c r="H43" s="614">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7" sqref="C7:G12"/>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649">
        <f>'1. key ratios '!B2</f>
        <v>45199</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70" t="s">
        <v>6</v>
      </c>
      <c r="B5" s="171"/>
      <c r="C5" s="334" t="str">
        <f>INT((MONTH($B$2))/3)&amp;"Q"&amp;"-"&amp;YEAR($B$2)</f>
        <v>3Q-2023</v>
      </c>
      <c r="D5" s="334" t="str">
        <f>IF(INT(MONTH($B$2))=3, "4"&amp;"Q"&amp;"-"&amp;YEAR($B$2)-1, IF(INT(MONTH($B$2))=6, "1"&amp;"Q"&amp;"-"&amp;YEAR($B$2), IF(INT(MONTH($B$2))=9, "2"&amp;"Q"&amp;"-"&amp;YEAR($B$2),IF(INT(MONTH($B$2))=12, "3"&amp;"Q"&amp;"-"&amp;YEAR($B$2), 0))))</f>
        <v>2Q-2023</v>
      </c>
      <c r="E5" s="334" t="str">
        <f>IF(INT(MONTH($B$2))=3, "3"&amp;"Q"&amp;"-"&amp;YEAR($B$2)-1, IF(INT(MONTH($B$2))=6, "4"&amp;"Q"&amp;"-"&amp;YEAR($B$2)-1, IF(INT(MONTH($B$2))=9, "1"&amp;"Q"&amp;"-"&amp;YEAR($B$2),IF(INT(MONTH($B$2))=12, "2"&amp;"Q"&amp;"-"&amp;YEAR($B$2), 0))))</f>
        <v>1Q-2023</v>
      </c>
      <c r="F5" s="334" t="str">
        <f>IF(INT(MONTH($B$2))=3, "2"&amp;"Q"&amp;"-"&amp;YEAR($B$2)-1, IF(INT(MONTH($B$2))=6, "3"&amp;"Q"&amp;"-"&amp;YEAR($B$2)-1, IF(INT(MONTH($B$2))=9, "4"&amp;"Q"&amp;"-"&amp;YEAR($B$2)-1,IF(INT(MONTH($B$2))=12, "1"&amp;"Q"&amp;"-"&amp;YEAR($B$2), 0))))</f>
        <v>4Q-2022</v>
      </c>
      <c r="G5" s="335" t="str">
        <f>IF(INT(MONTH($B$2))=3, "1"&amp;"Q"&amp;"-"&amp;YEAR($B$2)-1, IF(INT(MONTH($B$2))=6, "2"&amp;"Q"&amp;"-"&amp;YEAR($B$2)-1, IF(INT(MONTH($B$2))=9, "3"&amp;"Q"&amp;"-"&amp;YEAR($B$2)-1,IF(INT(MONTH($B$2))=12, "4"&amp;"Q"&amp;"-"&amp;YEAR($B$2)-1, 0))))</f>
        <v>3Q-2022</v>
      </c>
    </row>
    <row r="6" spans="1:8" ht="15" customHeight="1">
      <c r="A6" s="22">
        <v>1</v>
      </c>
      <c r="B6" s="264" t="s">
        <v>192</v>
      </c>
      <c r="C6" s="328">
        <f>C7+C9+C10</f>
        <v>203112660.71449003</v>
      </c>
      <c r="D6" s="329">
        <f>D7+D9+D10</f>
        <v>176610969.02558997</v>
      </c>
      <c r="E6" s="266">
        <f t="shared" ref="E6:G6" si="0">E7+E9+E10</f>
        <v>171420996.94231004</v>
      </c>
      <c r="F6" s="328">
        <f t="shared" si="0"/>
        <v>170648957.53656</v>
      </c>
      <c r="G6" s="331">
        <f t="shared" si="0"/>
        <v>158231535.50980002</v>
      </c>
    </row>
    <row r="7" spans="1:8" ht="15" customHeight="1">
      <c r="A7" s="22">
        <v>1.1000000000000001</v>
      </c>
      <c r="B7" s="264" t="s">
        <v>356</v>
      </c>
      <c r="C7" s="615">
        <v>174834680.01960003</v>
      </c>
      <c r="D7" s="616">
        <v>155334844.22189999</v>
      </c>
      <c r="E7" s="615">
        <v>150090199.56665003</v>
      </c>
      <c r="F7" s="615">
        <v>152094981.22999999</v>
      </c>
      <c r="G7" s="332">
        <v>149110167.52020001</v>
      </c>
    </row>
    <row r="8" spans="1:8">
      <c r="A8" s="22" t="s">
        <v>15</v>
      </c>
      <c r="B8" s="264" t="s">
        <v>96</v>
      </c>
      <c r="C8" s="615"/>
      <c r="D8" s="616"/>
      <c r="E8" s="615"/>
      <c r="F8" s="615"/>
      <c r="G8" s="332"/>
    </row>
    <row r="9" spans="1:8" ht="15" customHeight="1">
      <c r="A9" s="22">
        <v>1.2</v>
      </c>
      <c r="B9" s="265" t="s">
        <v>95</v>
      </c>
      <c r="C9" s="615">
        <v>28277980.69489</v>
      </c>
      <c r="D9" s="616">
        <v>21276124.803689998</v>
      </c>
      <c r="E9" s="615">
        <v>21330797.375659995</v>
      </c>
      <c r="F9" s="615">
        <v>18553976.306559999</v>
      </c>
      <c r="G9" s="332">
        <v>9121367.9896000009</v>
      </c>
    </row>
    <row r="10" spans="1:8" ht="15" customHeight="1">
      <c r="A10" s="22">
        <v>1.3</v>
      </c>
      <c r="B10" s="264" t="s">
        <v>29</v>
      </c>
      <c r="C10" s="615">
        <v>0</v>
      </c>
      <c r="D10" s="616">
        <v>0</v>
      </c>
      <c r="E10" s="615">
        <v>0</v>
      </c>
      <c r="F10" s="615"/>
      <c r="G10" s="332"/>
    </row>
    <row r="11" spans="1:8" ht="15" customHeight="1">
      <c r="A11" s="22">
        <v>2</v>
      </c>
      <c r="B11" s="264" t="s">
        <v>189</v>
      </c>
      <c r="C11" s="615">
        <v>998400.34667698352</v>
      </c>
      <c r="D11" s="616">
        <v>3046149.6910429932</v>
      </c>
      <c r="E11" s="615">
        <v>3052904.3795519923</v>
      </c>
      <c r="F11" s="615">
        <v>1299569.2281800203</v>
      </c>
      <c r="G11" s="332">
        <v>246084.67826037935</v>
      </c>
    </row>
    <row r="12" spans="1:8" ht="15" customHeight="1">
      <c r="A12" s="22">
        <v>3</v>
      </c>
      <c r="B12" s="264" t="s">
        <v>190</v>
      </c>
      <c r="C12" s="615">
        <v>20391120</v>
      </c>
      <c r="D12" s="616">
        <v>20391120</v>
      </c>
      <c r="E12" s="615">
        <v>20391120</v>
      </c>
      <c r="F12" s="615">
        <v>20391120</v>
      </c>
      <c r="G12" s="332">
        <v>17671907</v>
      </c>
    </row>
    <row r="13" spans="1:8" ht="15" customHeight="1" thickBot="1">
      <c r="A13" s="24">
        <v>4</v>
      </c>
      <c r="B13" s="25" t="s">
        <v>191</v>
      </c>
      <c r="C13" s="267">
        <f>C6+C11+C12</f>
        <v>224502181.061167</v>
      </c>
      <c r="D13" s="330">
        <f>D6+D11+D12</f>
        <v>200048238.71663296</v>
      </c>
      <c r="E13" s="268">
        <f t="shared" ref="E13:G13" si="1">E6+E11+E12</f>
        <v>194865021.32186204</v>
      </c>
      <c r="F13" s="267">
        <f t="shared" si="1"/>
        <v>192339646.76474002</v>
      </c>
      <c r="G13" s="333">
        <f t="shared" si="1"/>
        <v>176149527.1880604</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8" sqref="B8"/>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49">
        <f>'1. key ratios '!B2</f>
        <v>45199</v>
      </c>
    </row>
    <row r="4" spans="1:8" ht="27.95" customHeight="1" thickBot="1">
      <c r="A4" s="30" t="s">
        <v>42</v>
      </c>
      <c r="B4" s="31" t="s">
        <v>164</v>
      </c>
      <c r="C4" s="32"/>
    </row>
    <row r="5" spans="1:8">
      <c r="A5" s="33"/>
      <c r="B5" s="326" t="s">
        <v>43</v>
      </c>
      <c r="C5" s="327" t="s">
        <v>370</v>
      </c>
    </row>
    <row r="6" spans="1:8">
      <c r="A6" s="34">
        <v>1</v>
      </c>
      <c r="B6" s="642" t="s">
        <v>716</v>
      </c>
      <c r="C6" s="643" t="s">
        <v>715</v>
      </c>
    </row>
    <row r="7" spans="1:8">
      <c r="A7" s="34">
        <v>2</v>
      </c>
      <c r="B7" s="642" t="s">
        <v>735</v>
      </c>
      <c r="C7" s="643" t="s">
        <v>717</v>
      </c>
    </row>
    <row r="8" spans="1:8">
      <c r="A8" s="34">
        <v>3</v>
      </c>
      <c r="B8" s="642" t="s">
        <v>718</v>
      </c>
      <c r="C8" s="643" t="s">
        <v>717</v>
      </c>
    </row>
    <row r="9" spans="1:8">
      <c r="A9" s="34">
        <v>4</v>
      </c>
      <c r="B9" s="642" t="s">
        <v>719</v>
      </c>
      <c r="C9" s="643" t="s">
        <v>720</v>
      </c>
    </row>
    <row r="10" spans="1:8">
      <c r="A10" s="34">
        <v>5</v>
      </c>
      <c r="B10" s="642" t="s">
        <v>721</v>
      </c>
      <c r="C10" s="643" t="s">
        <v>720</v>
      </c>
    </row>
    <row r="11" spans="1:8">
      <c r="A11" s="34">
        <v>6</v>
      </c>
      <c r="B11" s="642"/>
      <c r="C11" s="643"/>
    </row>
    <row r="12" spans="1:8">
      <c r="A12" s="34">
        <v>7</v>
      </c>
      <c r="B12" s="642"/>
      <c r="C12" s="643"/>
      <c r="H12" s="37"/>
    </row>
    <row r="13" spans="1:8">
      <c r="A13" s="34">
        <v>8</v>
      </c>
      <c r="B13" s="642"/>
      <c r="C13" s="643"/>
    </row>
    <row r="14" spans="1:8">
      <c r="A14" s="34">
        <v>9</v>
      </c>
      <c r="B14" s="642"/>
      <c r="C14" s="643"/>
    </row>
    <row r="15" spans="1:8">
      <c r="A15" s="34">
        <v>10</v>
      </c>
      <c r="B15" s="642"/>
      <c r="C15" s="643"/>
    </row>
    <row r="16" spans="1:8">
      <c r="A16" s="34"/>
      <c r="B16" s="644"/>
      <c r="C16" s="645"/>
    </row>
    <row r="17" spans="1:3">
      <c r="A17" s="34"/>
      <c r="B17" s="646" t="s">
        <v>44</v>
      </c>
      <c r="C17" s="647" t="s">
        <v>371</v>
      </c>
    </row>
    <row r="18" spans="1:3">
      <c r="A18" s="34">
        <v>1</v>
      </c>
      <c r="B18" s="642" t="s">
        <v>713</v>
      </c>
      <c r="C18" s="648" t="s">
        <v>722</v>
      </c>
    </row>
    <row r="19" spans="1:3">
      <c r="A19" s="34">
        <v>2</v>
      </c>
      <c r="B19" s="642" t="s">
        <v>723</v>
      </c>
      <c r="C19" s="648" t="s">
        <v>724</v>
      </c>
    </row>
    <row r="20" spans="1:3">
      <c r="A20" s="34">
        <v>3</v>
      </c>
      <c r="B20" s="642" t="s">
        <v>725</v>
      </c>
      <c r="C20" s="648" t="s">
        <v>726</v>
      </c>
    </row>
    <row r="21" spans="1:3">
      <c r="A21" s="34">
        <v>4</v>
      </c>
      <c r="B21" s="642" t="s">
        <v>727</v>
      </c>
      <c r="C21" s="648" t="s">
        <v>728</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8" t="s">
        <v>45</v>
      </c>
      <c r="C29" s="739"/>
    </row>
    <row r="30" spans="1:3">
      <c r="A30" s="34">
        <v>1</v>
      </c>
      <c r="B30" s="642" t="s">
        <v>729</v>
      </c>
      <c r="C30" s="650">
        <v>1</v>
      </c>
    </row>
    <row r="31" spans="1:3" ht="15.75" customHeight="1">
      <c r="A31" s="34"/>
      <c r="B31" s="35"/>
      <c r="C31" s="36"/>
    </row>
    <row r="32" spans="1:3" ht="29.25" customHeight="1">
      <c r="A32" s="34"/>
      <c r="B32" s="738" t="s">
        <v>46</v>
      </c>
      <c r="C32" s="739"/>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8" activePane="bottomRight" state="frozen"/>
      <selection activeCell="B61" sqref="B61"/>
      <selection pane="topRight" activeCell="B61" sqref="B61"/>
      <selection pane="bottomLeft" activeCell="B61" sqref="B61"/>
      <selection pane="bottomRight" activeCell="C35" sqref="C35"/>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9" t="s">
        <v>31</v>
      </c>
      <c r="B1" s="3" t="str">
        <f>'Info '!C2</f>
        <v>JSC Ziraat Bank Georgia</v>
      </c>
      <c r="C1" s="53"/>
      <c r="D1" s="53"/>
      <c r="E1" s="53"/>
      <c r="F1" s="15"/>
    </row>
    <row r="2" spans="1:7" s="43" customFormat="1" ht="15.75" customHeight="1">
      <c r="A2" s="209" t="s">
        <v>32</v>
      </c>
      <c r="B2" s="649">
        <f>'1. key ratios '!B2</f>
        <v>45199</v>
      </c>
    </row>
    <row r="3" spans="1:7" s="43" customFormat="1" ht="15.75" customHeight="1">
      <c r="A3" s="209"/>
    </row>
    <row r="4" spans="1:7" s="43" customFormat="1" ht="15.75" customHeight="1" thickBot="1">
      <c r="A4" s="210" t="s">
        <v>100</v>
      </c>
      <c r="B4" s="744" t="s">
        <v>226</v>
      </c>
      <c r="C4" s="745"/>
      <c r="D4" s="745"/>
      <c r="E4" s="745"/>
    </row>
    <row r="5" spans="1:7" s="47" customFormat="1" ht="17.45" customHeight="1">
      <c r="A5" s="154"/>
      <c r="B5" s="155"/>
      <c r="C5" s="45" t="s">
        <v>0</v>
      </c>
      <c r="D5" s="45" t="s">
        <v>1</v>
      </c>
      <c r="E5" s="46" t="s">
        <v>2</v>
      </c>
    </row>
    <row r="6" spans="1:7" s="15" customFormat="1" ht="14.45" customHeight="1">
      <c r="A6" s="211"/>
      <c r="B6" s="740" t="s">
        <v>233</v>
      </c>
      <c r="C6" s="740" t="s">
        <v>659</v>
      </c>
      <c r="D6" s="742" t="s">
        <v>99</v>
      </c>
      <c r="E6" s="743"/>
      <c r="G6" s="5"/>
    </row>
    <row r="7" spans="1:7" s="15" customFormat="1" ht="99.6" customHeight="1">
      <c r="A7" s="211"/>
      <c r="B7" s="741"/>
      <c r="C7" s="740"/>
      <c r="D7" s="248" t="s">
        <v>98</v>
      </c>
      <c r="E7" s="249" t="s">
        <v>234</v>
      </c>
      <c r="G7" s="5"/>
    </row>
    <row r="8" spans="1:7" ht="21">
      <c r="A8" s="382">
        <v>1</v>
      </c>
      <c r="B8" s="383" t="s">
        <v>560</v>
      </c>
      <c r="C8" s="617">
        <f>SUM(C9:C11)</f>
        <v>79404211.138699993</v>
      </c>
      <c r="D8" s="618">
        <f t="shared" ref="D8:E8" si="0">SUM(D9:D11)</f>
        <v>0</v>
      </c>
      <c r="E8" s="619">
        <f t="shared" si="0"/>
        <v>79404211.138699993</v>
      </c>
      <c r="F8" s="15"/>
    </row>
    <row r="9" spans="1:7" ht="15">
      <c r="A9" s="382">
        <v>1.1000000000000001</v>
      </c>
      <c r="B9" s="384" t="s">
        <v>561</v>
      </c>
      <c r="C9" s="618">
        <v>9850792.9285000004</v>
      </c>
      <c r="D9" s="618"/>
      <c r="E9" s="620">
        <f>C9-D9</f>
        <v>9850792.9285000004</v>
      </c>
      <c r="F9" s="15"/>
    </row>
    <row r="10" spans="1:7" ht="15">
      <c r="A10" s="382">
        <v>1.2</v>
      </c>
      <c r="B10" s="384" t="s">
        <v>562</v>
      </c>
      <c r="C10" s="618">
        <v>51892095.838</v>
      </c>
      <c r="D10" s="618"/>
      <c r="E10" s="620">
        <f t="shared" ref="E10:E36" si="1">C10-D10</f>
        <v>51892095.838</v>
      </c>
      <c r="F10" s="15"/>
    </row>
    <row r="11" spans="1:7" ht="15">
      <c r="A11" s="382">
        <v>1.3</v>
      </c>
      <c r="B11" s="384" t="s">
        <v>563</v>
      </c>
      <c r="C11" s="618">
        <v>17661322.372200001</v>
      </c>
      <c r="D11" s="618"/>
      <c r="E11" s="620">
        <f t="shared" si="1"/>
        <v>17661322.372200001</v>
      </c>
      <c r="F11" s="15"/>
    </row>
    <row r="12" spans="1:7" ht="15">
      <c r="A12" s="382">
        <v>2</v>
      </c>
      <c r="B12" s="385" t="s">
        <v>564</v>
      </c>
      <c r="C12" s="618">
        <f>'2. SOFP'!E11</f>
        <v>0</v>
      </c>
      <c r="D12" s="618"/>
      <c r="E12" s="620">
        <f t="shared" si="1"/>
        <v>0</v>
      </c>
      <c r="F12" s="15"/>
    </row>
    <row r="13" spans="1:7" ht="15">
      <c r="A13" s="382">
        <v>2.1</v>
      </c>
      <c r="B13" s="386" t="s">
        <v>565</v>
      </c>
      <c r="C13" s="618">
        <f>'2. SOFP'!E12</f>
        <v>0</v>
      </c>
      <c r="D13" s="618"/>
      <c r="E13" s="620">
        <f t="shared" si="1"/>
        <v>0</v>
      </c>
      <c r="F13" s="15"/>
    </row>
    <row r="14" spans="1:7" ht="21">
      <c r="A14" s="382">
        <v>3</v>
      </c>
      <c r="B14" s="387" t="s">
        <v>566</v>
      </c>
      <c r="C14" s="618">
        <f>'2. SOFP'!E13</f>
        <v>0</v>
      </c>
      <c r="D14" s="618"/>
      <c r="E14" s="620">
        <f t="shared" si="1"/>
        <v>0</v>
      </c>
      <c r="F14" s="15"/>
    </row>
    <row r="15" spans="1:7" ht="21">
      <c r="A15" s="382">
        <v>4</v>
      </c>
      <c r="B15" s="388" t="s">
        <v>567</v>
      </c>
      <c r="C15" s="618">
        <f>'2. SOFP'!E14</f>
        <v>0</v>
      </c>
      <c r="D15" s="618"/>
      <c r="E15" s="620">
        <f t="shared" si="1"/>
        <v>0</v>
      </c>
      <c r="F15" s="15"/>
    </row>
    <row r="16" spans="1:7" ht="21">
      <c r="A16" s="382">
        <v>5</v>
      </c>
      <c r="B16" s="389" t="s">
        <v>568</v>
      </c>
      <c r="C16" s="617">
        <f>SUM(C17:C19)</f>
        <v>0</v>
      </c>
      <c r="D16" s="618">
        <f t="shared" ref="D16:E16" si="2">SUM(D17:D19)</f>
        <v>0</v>
      </c>
      <c r="E16" s="619">
        <f t="shared" si="2"/>
        <v>0</v>
      </c>
      <c r="F16" s="15"/>
    </row>
    <row r="17" spans="1:6" ht="15">
      <c r="A17" s="382">
        <v>5.0999999999999996</v>
      </c>
      <c r="B17" s="390" t="s">
        <v>569</v>
      </c>
      <c r="C17" s="618">
        <f>'2. SOFP'!E16</f>
        <v>0</v>
      </c>
      <c r="D17" s="618"/>
      <c r="E17" s="620">
        <f t="shared" si="1"/>
        <v>0</v>
      </c>
      <c r="F17" s="15"/>
    </row>
    <row r="18" spans="1:6" ht="15">
      <c r="A18" s="382">
        <v>5.2</v>
      </c>
      <c r="B18" s="390" t="s">
        <v>570</v>
      </c>
      <c r="C18" s="618">
        <f>'2. SOFP'!E17</f>
        <v>0</v>
      </c>
      <c r="D18" s="618"/>
      <c r="E18" s="620">
        <f t="shared" si="1"/>
        <v>0</v>
      </c>
      <c r="F18" s="15"/>
    </row>
    <row r="19" spans="1:6" ht="15">
      <c r="A19" s="382">
        <v>5.3</v>
      </c>
      <c r="B19" s="391" t="s">
        <v>571</v>
      </c>
      <c r="C19" s="618">
        <f>'2. SOFP'!E18</f>
        <v>0</v>
      </c>
      <c r="D19" s="618"/>
      <c r="E19" s="620">
        <f t="shared" si="1"/>
        <v>0</v>
      </c>
      <c r="F19" s="15"/>
    </row>
    <row r="20" spans="1:6" ht="15">
      <c r="A20" s="382">
        <v>6</v>
      </c>
      <c r="B20" s="387" t="s">
        <v>572</v>
      </c>
      <c r="C20" s="617">
        <f>SUM(C21:C22)</f>
        <v>133792865.87289998</v>
      </c>
      <c r="D20" s="618">
        <f t="shared" ref="D20:E20" si="3">SUM(D21:D22)</f>
        <v>0</v>
      </c>
      <c r="E20" s="619">
        <f t="shared" si="3"/>
        <v>133792865.87289998</v>
      </c>
      <c r="F20" s="15"/>
    </row>
    <row r="21" spans="1:6" ht="15">
      <c r="A21" s="382">
        <v>6.1</v>
      </c>
      <c r="B21" s="390" t="s">
        <v>570</v>
      </c>
      <c r="C21" s="618">
        <v>8243430.7999999998</v>
      </c>
      <c r="D21" s="621"/>
      <c r="E21" s="620">
        <f t="shared" si="1"/>
        <v>8243430.7999999998</v>
      </c>
      <c r="F21" s="15"/>
    </row>
    <row r="22" spans="1:6" ht="15">
      <c r="A22" s="382">
        <v>6.2</v>
      </c>
      <c r="B22" s="391" t="s">
        <v>571</v>
      </c>
      <c r="C22" s="618">
        <v>125549435.07289998</v>
      </c>
      <c r="D22" s="621"/>
      <c r="E22" s="620">
        <f t="shared" si="1"/>
        <v>125549435.07289998</v>
      </c>
      <c r="F22" s="15"/>
    </row>
    <row r="23" spans="1:6" ht="21">
      <c r="A23" s="382">
        <v>7</v>
      </c>
      <c r="B23" s="385" t="s">
        <v>573</v>
      </c>
      <c r="C23" s="618">
        <f>'2. SOFP'!E22</f>
        <v>0</v>
      </c>
      <c r="D23" s="621"/>
      <c r="E23" s="620">
        <f t="shared" si="1"/>
        <v>0</v>
      </c>
      <c r="F23" s="15"/>
    </row>
    <row r="24" spans="1:6" ht="21">
      <c r="A24" s="382">
        <v>8</v>
      </c>
      <c r="B24" s="392" t="s">
        <v>574</v>
      </c>
      <c r="C24" s="618">
        <f>'2. SOFP'!E23</f>
        <v>0</v>
      </c>
      <c r="D24" s="621"/>
      <c r="E24" s="620">
        <f t="shared" si="1"/>
        <v>0</v>
      </c>
      <c r="F24" s="15"/>
    </row>
    <row r="25" spans="1:6" ht="15">
      <c r="A25" s="382">
        <v>9</v>
      </c>
      <c r="B25" s="388" t="s">
        <v>575</v>
      </c>
      <c r="C25" s="622">
        <f>SUM(C26:C27)</f>
        <v>5019825.07</v>
      </c>
      <c r="D25" s="621">
        <f t="shared" ref="D25:E25" si="4">SUM(D26:D27)</f>
        <v>0</v>
      </c>
      <c r="E25" s="623">
        <f t="shared" si="4"/>
        <v>5019825.07</v>
      </c>
      <c r="F25" s="15"/>
    </row>
    <row r="26" spans="1:6" ht="15">
      <c r="A26" s="382">
        <v>9.1</v>
      </c>
      <c r="B26" s="390" t="s">
        <v>576</v>
      </c>
      <c r="C26" s="618">
        <v>5019825.07</v>
      </c>
      <c r="D26" s="621"/>
      <c r="E26" s="620">
        <f t="shared" si="1"/>
        <v>5019825.07</v>
      </c>
      <c r="F26" s="15"/>
    </row>
    <row r="27" spans="1:6" ht="15">
      <c r="A27" s="382">
        <v>9.1999999999999993</v>
      </c>
      <c r="B27" s="390" t="s">
        <v>577</v>
      </c>
      <c r="C27" s="618">
        <f>'2. SOFP'!E26</f>
        <v>0</v>
      </c>
      <c r="D27" s="621"/>
      <c r="E27" s="620">
        <f t="shared" si="1"/>
        <v>0</v>
      </c>
      <c r="F27" s="15"/>
    </row>
    <row r="28" spans="1:6" ht="15">
      <c r="A28" s="382">
        <v>10</v>
      </c>
      <c r="B28" s="388" t="s">
        <v>578</v>
      </c>
      <c r="C28" s="622">
        <f>SUM(C29:C30)</f>
        <v>889574.78</v>
      </c>
      <c r="D28" s="621">
        <f t="shared" ref="D28:E28" si="5">SUM(D29:D30)</f>
        <v>889574.78</v>
      </c>
      <c r="E28" s="623">
        <f t="shared" si="5"/>
        <v>0</v>
      </c>
      <c r="F28" s="15"/>
    </row>
    <row r="29" spans="1:6" ht="15">
      <c r="A29" s="382">
        <v>10.1</v>
      </c>
      <c r="B29" s="390" t="s">
        <v>579</v>
      </c>
      <c r="C29" s="618">
        <f>'2. SOFP'!E28</f>
        <v>0</v>
      </c>
      <c r="D29" s="621"/>
      <c r="E29" s="620">
        <f t="shared" si="1"/>
        <v>0</v>
      </c>
      <c r="F29" s="15"/>
    </row>
    <row r="30" spans="1:6" ht="15">
      <c r="A30" s="382">
        <v>10.199999999999999</v>
      </c>
      <c r="B30" s="390" t="s">
        <v>580</v>
      </c>
      <c r="C30" s="618">
        <v>889574.78</v>
      </c>
      <c r="D30" s="621">
        <f>C30</f>
        <v>889574.78</v>
      </c>
      <c r="E30" s="620">
        <f t="shared" si="1"/>
        <v>0</v>
      </c>
      <c r="F30" s="15"/>
    </row>
    <row r="31" spans="1:6" ht="15">
      <c r="A31" s="382">
        <v>11</v>
      </c>
      <c r="B31" s="388" t="s">
        <v>581</v>
      </c>
      <c r="C31" s="622">
        <f>SUM(C32:C33)</f>
        <v>794092.5</v>
      </c>
      <c r="D31" s="621">
        <f t="shared" ref="D31:E31" si="6">SUM(D32:D33)</f>
        <v>0</v>
      </c>
      <c r="E31" s="623">
        <f t="shared" si="6"/>
        <v>794092.5</v>
      </c>
      <c r="F31" s="15"/>
    </row>
    <row r="32" spans="1:6" ht="15">
      <c r="A32" s="382">
        <v>11.1</v>
      </c>
      <c r="B32" s="390" t="s">
        <v>582</v>
      </c>
      <c r="C32" s="618">
        <v>794092.5</v>
      </c>
      <c r="D32" s="621"/>
      <c r="E32" s="620">
        <f t="shared" si="1"/>
        <v>794092.5</v>
      </c>
      <c r="F32" s="15"/>
    </row>
    <row r="33" spans="1:7" ht="15">
      <c r="A33" s="382">
        <v>11.2</v>
      </c>
      <c r="B33" s="390" t="s">
        <v>583</v>
      </c>
      <c r="C33" s="618">
        <f>'2. SOFP'!E32</f>
        <v>0</v>
      </c>
      <c r="D33" s="621"/>
      <c r="E33" s="620">
        <f t="shared" si="1"/>
        <v>0</v>
      </c>
      <c r="F33" s="15"/>
    </row>
    <row r="34" spans="1:7" ht="15">
      <c r="A34" s="382">
        <v>13</v>
      </c>
      <c r="B34" s="388" t="s">
        <v>584</v>
      </c>
      <c r="C34" s="617">
        <f>'2. SOFP'!E33</f>
        <v>3442939.5965999998</v>
      </c>
      <c r="D34" s="621"/>
      <c r="E34" s="619">
        <f t="shared" si="1"/>
        <v>3442939.5965999998</v>
      </c>
      <c r="F34" s="15"/>
    </row>
    <row r="35" spans="1:7" ht="15">
      <c r="A35" s="382">
        <v>13.1</v>
      </c>
      <c r="B35" s="393" t="s">
        <v>585</v>
      </c>
      <c r="C35" s="618">
        <v>67640</v>
      </c>
      <c r="D35" s="621"/>
      <c r="E35" s="620">
        <f t="shared" si="1"/>
        <v>67640</v>
      </c>
      <c r="F35" s="15"/>
    </row>
    <row r="36" spans="1:7" ht="15">
      <c r="A36" s="382">
        <v>13.2</v>
      </c>
      <c r="B36" s="393" t="s">
        <v>586</v>
      </c>
      <c r="C36" s="624">
        <f>'2. SOFP'!E35</f>
        <v>0</v>
      </c>
      <c r="D36" s="621"/>
      <c r="E36" s="625">
        <f t="shared" si="1"/>
        <v>0</v>
      </c>
      <c r="F36" s="15"/>
    </row>
    <row r="37" spans="1:7" ht="26.25" thickBot="1">
      <c r="A37" s="112"/>
      <c r="B37" s="212" t="s">
        <v>235</v>
      </c>
      <c r="C37" s="626">
        <f>SUM(C8,C12,C14,C15,C16,C20,C23,C24,C25,C28,C31,C34)</f>
        <v>223343508.95819995</v>
      </c>
      <c r="D37" s="626">
        <f t="shared" ref="D37:E37" si="7">SUM(D8,D12,D14,D15,D16,D20,D23,D24,D25,D28,D31,D34)</f>
        <v>889574.78</v>
      </c>
      <c r="E37" s="627">
        <f t="shared" si="7"/>
        <v>222453934.17819995</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10" sqref="C10"/>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336">
        <f>'1. key ratios '!B2</f>
        <v>45199</v>
      </c>
      <c r="C2" s="4"/>
      <c r="D2" s="4"/>
      <c r="E2" s="4"/>
      <c r="F2" s="4"/>
    </row>
    <row r="3" spans="1:6" s="43" customFormat="1" ht="15.75" customHeight="1">
      <c r="C3" s="4"/>
      <c r="D3" s="4"/>
      <c r="E3" s="4"/>
      <c r="F3" s="4"/>
    </row>
    <row r="4" spans="1:6" s="43" customFormat="1" ht="13.5" thickBot="1">
      <c r="A4" s="43" t="s">
        <v>47</v>
      </c>
      <c r="B4" s="213" t="s">
        <v>553</v>
      </c>
      <c r="C4" s="44" t="s">
        <v>36</v>
      </c>
      <c r="D4" s="4"/>
      <c r="E4" s="4"/>
      <c r="F4" s="4"/>
    </row>
    <row r="5" spans="1:6">
      <c r="A5" s="160">
        <v>1</v>
      </c>
      <c r="B5" s="214" t="s">
        <v>555</v>
      </c>
      <c r="C5" s="161">
        <f>'7. LI1 '!E37</f>
        <v>222453934.17819995</v>
      </c>
    </row>
    <row r="6" spans="1:6" s="162" customFormat="1" ht="15">
      <c r="A6" s="49">
        <v>2.1</v>
      </c>
      <c r="B6" s="157" t="s">
        <v>215</v>
      </c>
      <c r="C6" s="628">
        <v>58483382.6633</v>
      </c>
    </row>
    <row r="7" spans="1:6" s="28" customFormat="1" outlineLevel="1">
      <c r="A7" s="22">
        <v>2.2000000000000002</v>
      </c>
      <c r="B7" s="23" t="s">
        <v>216</v>
      </c>
      <c r="C7" s="163"/>
    </row>
    <row r="8" spans="1:6" s="28" customFormat="1">
      <c r="A8" s="22">
        <v>3</v>
      </c>
      <c r="B8" s="158" t="s">
        <v>554</v>
      </c>
      <c r="C8" s="164">
        <f>SUM(C5:C7)</f>
        <v>280937316.84149992</v>
      </c>
    </row>
    <row r="9" spans="1:6" s="162" customFormat="1">
      <c r="A9" s="49">
        <v>4</v>
      </c>
      <c r="B9" s="51" t="s">
        <v>49</v>
      </c>
      <c r="C9" s="100"/>
    </row>
    <row r="10" spans="1:6" s="28" customFormat="1" ht="15" outlineLevel="1">
      <c r="A10" s="22">
        <v>5.0999999999999996</v>
      </c>
      <c r="B10" s="23" t="s">
        <v>217</v>
      </c>
      <c r="C10" s="629">
        <v>-30205401.96841</v>
      </c>
    </row>
    <row r="11" spans="1:6" s="28" customFormat="1" outlineLevel="1">
      <c r="A11" s="22">
        <v>5.2</v>
      </c>
      <c r="B11" s="23" t="s">
        <v>218</v>
      </c>
      <c r="C11" s="163"/>
    </row>
    <row r="12" spans="1:6" s="28" customFormat="1">
      <c r="A12" s="22">
        <v>6</v>
      </c>
      <c r="B12" s="156" t="s">
        <v>358</v>
      </c>
      <c r="C12" s="163"/>
    </row>
    <row r="13" spans="1:6" s="28" customFormat="1" ht="13.5" thickBot="1">
      <c r="A13" s="24">
        <v>7</v>
      </c>
      <c r="B13" s="159" t="s">
        <v>178</v>
      </c>
      <c r="C13" s="165">
        <f>SUM(C8:C12)</f>
        <v>250731914.87308991</v>
      </c>
    </row>
    <row r="15" spans="1:6" ht="25.5">
      <c r="A15" s="177"/>
      <c r="B15" s="29" t="s">
        <v>359</v>
      </c>
    </row>
    <row r="16" spans="1:6">
      <c r="A16" s="177"/>
      <c r="B16" s="177"/>
    </row>
    <row r="17" spans="1:5" ht="15">
      <c r="A17" s="172"/>
      <c r="B17" s="173"/>
      <c r="C17" s="177"/>
      <c r="D17" s="177"/>
      <c r="E17" s="177"/>
    </row>
    <row r="18" spans="1:5" ht="15">
      <c r="A18" s="178"/>
      <c r="B18" s="179"/>
      <c r="C18" s="177"/>
      <c r="D18" s="177"/>
      <c r="E18" s="177"/>
    </row>
    <row r="19" spans="1:5">
      <c r="A19" s="180"/>
      <c r="B19" s="174"/>
      <c r="C19" s="177"/>
      <c r="D19" s="177"/>
      <c r="E19" s="177"/>
    </row>
    <row r="20" spans="1:5">
      <c r="A20" s="181"/>
      <c r="B20" s="175"/>
      <c r="C20" s="177"/>
      <c r="D20" s="177"/>
      <c r="E20" s="177"/>
    </row>
    <row r="21" spans="1:5">
      <c r="A21" s="181"/>
      <c r="B21" s="179"/>
      <c r="C21" s="177"/>
      <c r="D21" s="177"/>
      <c r="E21" s="177"/>
    </row>
    <row r="22" spans="1:5">
      <c r="A22" s="180"/>
      <c r="B22" s="176"/>
      <c r="C22" s="177"/>
      <c r="D22" s="177"/>
      <c r="E22" s="177"/>
    </row>
    <row r="23" spans="1:5">
      <c r="A23" s="181"/>
      <c r="B23" s="175"/>
      <c r="C23" s="177"/>
      <c r="D23" s="177"/>
      <c r="E23" s="177"/>
    </row>
    <row r="24" spans="1:5">
      <c r="A24" s="181"/>
      <c r="B24" s="175"/>
      <c r="C24" s="177"/>
      <c r="D24" s="177"/>
      <c r="E24" s="177"/>
    </row>
    <row r="25" spans="1:5">
      <c r="A25" s="181"/>
      <c r="B25" s="182"/>
      <c r="C25" s="177"/>
      <c r="D25" s="177"/>
      <c r="E25" s="177"/>
    </row>
    <row r="26" spans="1:5">
      <c r="A26" s="181"/>
      <c r="B26" s="179"/>
      <c r="C26" s="177"/>
      <c r="D26" s="177"/>
      <c r="E26" s="177"/>
    </row>
    <row r="27" spans="1:5">
      <c r="A27" s="177"/>
      <c r="B27" s="183"/>
      <c r="C27" s="177"/>
      <c r="D27" s="177"/>
      <c r="E27" s="177"/>
    </row>
    <row r="28" spans="1:5">
      <c r="A28" s="177"/>
      <c r="B28" s="183"/>
      <c r="C28" s="177"/>
      <c r="D28" s="177"/>
      <c r="E28" s="177"/>
    </row>
    <row r="29" spans="1:5">
      <c r="A29" s="177"/>
      <c r="B29" s="183"/>
      <c r="C29" s="177"/>
      <c r="D29" s="177"/>
      <c r="E29" s="177"/>
    </row>
    <row r="30" spans="1:5">
      <c r="A30" s="177"/>
      <c r="B30" s="183"/>
      <c r="C30" s="177"/>
      <c r="D30" s="177"/>
      <c r="E30" s="177"/>
    </row>
    <row r="31" spans="1:5">
      <c r="A31" s="177"/>
      <c r="B31" s="183"/>
      <c r="C31" s="177"/>
      <c r="D31" s="177"/>
      <c r="E31" s="177"/>
    </row>
    <row r="32" spans="1:5">
      <c r="A32" s="177"/>
      <c r="B32" s="183"/>
      <c r="C32" s="177"/>
      <c r="D32" s="177"/>
      <c r="E32" s="177"/>
    </row>
    <row r="33" spans="1:5">
      <c r="A33" s="177"/>
      <c r="B33" s="183"/>
      <c r="C33" s="177"/>
      <c r="D33" s="177"/>
      <c r="E33" s="177"/>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