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730" windowHeight="775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C14" i="69" l="1"/>
  <c r="C22" i="74" l="1"/>
  <c r="E15" i="72" l="1"/>
  <c r="C15" i="72"/>
  <c r="G32" i="75"/>
  <c r="F32" i="75"/>
  <c r="D32" i="75"/>
  <c r="C32" i="75"/>
  <c r="G45" i="75"/>
  <c r="D45" i="75"/>
  <c r="F45" i="75"/>
  <c r="C45" i="75"/>
  <c r="G40" i="75"/>
  <c r="F40" i="75"/>
  <c r="G22" i="75"/>
  <c r="G19" i="75" s="1"/>
  <c r="F22" i="75"/>
  <c r="F19" i="75" s="1"/>
  <c r="G16" i="75"/>
  <c r="F16" i="75"/>
  <c r="G13" i="75"/>
  <c r="F13" i="75"/>
  <c r="G7" i="75"/>
  <c r="F7" i="75"/>
  <c r="D40" i="75"/>
  <c r="C40" i="75"/>
  <c r="D22" i="75"/>
  <c r="D19" i="75" s="1"/>
  <c r="C22" i="75"/>
  <c r="C19" i="75" s="1"/>
  <c r="D16" i="75"/>
  <c r="C16" i="75"/>
  <c r="D13" i="75"/>
  <c r="C13" i="75"/>
  <c r="D7" i="75"/>
  <c r="C7" i="75"/>
  <c r="C30" i="53"/>
  <c r="D30" i="53"/>
  <c r="G10" i="53"/>
  <c r="F10" i="53"/>
  <c r="D10" i="53"/>
  <c r="C10" i="53"/>
  <c r="G14" i="62"/>
  <c r="F14" i="62"/>
  <c r="D14" i="62"/>
  <c r="C14" i="62"/>
  <c r="H10" i="53" l="1"/>
  <c r="E10" i="53"/>
  <c r="C6" i="71"/>
  <c r="C14" i="71" s="1"/>
  <c r="D6" i="71"/>
  <c r="D14" i="71" s="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J21" i="37" s="1"/>
  <c r="I7" i="37"/>
  <c r="I21" i="37" s="1"/>
  <c r="H7" i="37"/>
  <c r="H21" i="37" s="1"/>
  <c r="G7" i="37"/>
  <c r="G21" i="37" s="1"/>
  <c r="F7" i="37"/>
  <c r="F21" i="37" s="1"/>
  <c r="C7" i="37"/>
  <c r="L21" i="37" l="1"/>
  <c r="M21" i="37"/>
  <c r="N14" i="37"/>
  <c r="E14" i="37"/>
  <c r="E7" i="37"/>
  <c r="C21" i="37"/>
  <c r="N8" i="37"/>
  <c r="E21" i="37" l="1"/>
  <c r="N7" i="37"/>
  <c r="N21" i="37" s="1"/>
  <c r="K7" i="37"/>
  <c r="K21" i="37" s="1"/>
  <c r="E21" i="72" l="1"/>
  <c r="C5" i="73" s="1"/>
  <c r="C21" i="72" l="1"/>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13" i="74"/>
  <c r="H14" i="74"/>
  <c r="H15" i="74"/>
  <c r="H21" i="74"/>
  <c r="T21" i="64" l="1"/>
  <c r="U21" i="64"/>
  <c r="V9" i="64"/>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G61" i="53" l="1"/>
  <c r="F61" i="53"/>
  <c r="D61" i="53"/>
  <c r="C61" i="53"/>
  <c r="G53" i="53"/>
  <c r="F53" i="53"/>
  <c r="D53" i="53"/>
  <c r="C53" i="53"/>
  <c r="G34" i="53"/>
  <c r="G45" i="53" s="1"/>
  <c r="F34" i="53"/>
  <c r="F45" i="53" s="1"/>
  <c r="D34" i="53"/>
  <c r="D45" i="53" s="1"/>
  <c r="C34" i="53"/>
  <c r="C45" i="53" s="1"/>
  <c r="F54" i="53" l="1"/>
  <c r="C54" i="53"/>
  <c r="D54" i="53"/>
  <c r="G54" i="53"/>
  <c r="G30" i="53"/>
  <c r="F30" i="53"/>
  <c r="G22" i="53"/>
  <c r="F22" i="53"/>
  <c r="D22" i="53"/>
  <c r="C22" i="53"/>
  <c r="C31" i="53" s="1"/>
  <c r="D31" i="62"/>
  <c r="D41" i="62" s="1"/>
  <c r="C31" i="62"/>
  <c r="C41" i="62" s="1"/>
  <c r="C20" i="62"/>
  <c r="D31" i="53" l="1"/>
  <c r="D56" i="53" s="1"/>
  <c r="D63" i="53" s="1"/>
  <c r="D65" i="53" s="1"/>
  <c r="D67" i="53" s="1"/>
  <c r="G31" i="53"/>
  <c r="G56" i="53" s="1"/>
  <c r="G63" i="53" s="1"/>
  <c r="G65" i="53" s="1"/>
  <c r="G67" i="53" s="1"/>
  <c r="C56" i="53"/>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4" i="62"/>
  <c r="E15" i="62"/>
  <c r="E16" i="62"/>
  <c r="E17" i="62"/>
  <c r="E18" i="62"/>
  <c r="E19" i="62"/>
  <c r="E20" i="62"/>
  <c r="E7" i="62"/>
  <c r="C44" i="69" l="1"/>
  <c r="C36" i="69"/>
  <c r="C24" i="69"/>
</calcChain>
</file>

<file path=xl/sharedStrings.xml><?xml version="1.0" encoding="utf-8"?>
<sst xmlns="http://schemas.openxmlformats.org/spreadsheetml/2006/main" count="1216" uniqueCount="908">
  <si>
    <t>a</t>
  </si>
  <si>
    <t>b</t>
  </si>
  <si>
    <t>c</t>
  </si>
  <si>
    <t>d</t>
  </si>
  <si>
    <t>e</t>
  </si>
  <si>
    <t>T</t>
  </si>
  <si>
    <t>T-1</t>
  </si>
  <si>
    <t>T-2</t>
  </si>
  <si>
    <t>T-3</t>
  </si>
  <si>
    <t>T-4</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</si>
  <si>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</si>
  <si>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</si>
  <si>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</si>
  <si>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</si>
  <si>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</si>
  <si>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</si>
  <si>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</si>
  <si>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</si>
  <si>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</si>
  <si>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</si>
  <si>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</si>
  <si>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</si>
  <si>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</si>
  <si>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</si>
  <si>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</si>
  <si>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</si>
  <si>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</si>
  <si>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</si>
  <si>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</si>
  <si>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</si>
  <si>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</si>
  <si>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</si>
  <si>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</si>
  <si>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</si>
  <si>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</si>
  <si>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</si>
  <si>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</si>
  <si>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</si>
  <si>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</si>
  <si>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</si>
  <si>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</si>
  <si>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</si>
  <si>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</si>
  <si>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</si>
  <si>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</si>
  <si>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</si>
  <si>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</si>
  <si>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</si>
  <si>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</si>
  <si>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</si>
  <si>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</si>
  <si>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</si>
  <si>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</si>
  <si>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</si>
  <si>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</si>
  <si>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</si>
  <si>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</si>
  <si>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</si>
  <si>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</si>
  <si>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</si>
  <si>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</si>
  <si>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</si>
  <si>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</si>
  <si>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</si>
  <si>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</si>
  <si>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</si>
  <si>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</si>
  <si>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</si>
  <si>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</si>
  <si>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</si>
  <si>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</si>
  <si>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</si>
  <si>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</si>
  <si>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</si>
  <si>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</si>
  <si>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</si>
  <si>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</si>
  <si>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</si>
  <si>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</si>
  <si>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</si>
  <si>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</si>
  <si>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</si>
  <si>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</si>
  <si>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</si>
  <si>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</si>
  <si>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</si>
  <si>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</si>
  <si>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</si>
  <si>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</si>
  <si>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</si>
  <si>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</si>
  <si>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</si>
  <si>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</si>
  <si>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</si>
  <si>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</si>
  <si>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</si>
  <si>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</si>
  <si>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</si>
  <si>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</si>
  <si>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</si>
  <si>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</si>
  <si>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</si>
  <si>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</si>
  <si>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</si>
  <si>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</si>
  <si>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</si>
  <si>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</si>
  <si>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</si>
  <si>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</si>
  <si>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</si>
  <si>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</si>
  <si>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</si>
  <si>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</si>
  <si>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</si>
  <si>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</si>
  <si>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</si>
  <si>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</si>
  <si>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</si>
  <si>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</si>
  <si>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</si>
  <si>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</si>
  <si>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</si>
  <si>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</si>
  <si>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</si>
  <si>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</si>
  <si>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</si>
  <si>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</si>
  <si>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</si>
  <si>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</si>
  <si>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</si>
  <si>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</si>
  <si>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</si>
  <si>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</si>
  <si>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</si>
  <si>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</si>
  <si>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</si>
  <si>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</si>
  <si>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</si>
  <si>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</si>
  <si>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</si>
  <si>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</si>
  <si>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</si>
  <si>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</si>
  <si>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</si>
  <si>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</si>
  <si>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</si>
  <si>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</si>
  <si>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</si>
  <si>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</si>
  <si>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</si>
  <si>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</si>
  <si>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</si>
  <si>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</si>
  <si>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</si>
  <si>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</si>
  <si>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</si>
  <si>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</si>
  <si>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</si>
  <si>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</si>
  <si>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</si>
  <si>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</si>
  <si>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</si>
  <si>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</si>
  <si>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</si>
  <si>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</si>
  <si>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</si>
  <si>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</si>
  <si>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</si>
  <si>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</si>
  <si>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</si>
  <si>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</si>
  <si>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</si>
  <si>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</si>
  <si>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</si>
  <si>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</si>
  <si>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</si>
  <si>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</si>
  <si>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</si>
  <si>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</si>
  <si>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</si>
  <si>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</si>
  <si>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</si>
  <si>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</si>
  <si>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</si>
  <si>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</si>
  <si>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</si>
  <si>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</si>
  <si>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</si>
  <si>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</si>
  <si>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</si>
  <si>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</si>
  <si>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</si>
  <si>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</si>
  <si>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</si>
  <si>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</si>
  <si>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</si>
  <si>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</si>
  <si>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</si>
  <si>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</si>
  <si>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</si>
  <si>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</si>
  <si>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</si>
  <si>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</si>
  <si>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</si>
  <si>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</si>
  <si>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</si>
  <si>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</si>
  <si>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</si>
  <si>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</si>
  <si>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</si>
  <si>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</si>
  <si>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</si>
  <si>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</si>
  <si>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</si>
  <si>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</si>
  <si>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</si>
  <si>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</si>
  <si>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</si>
  <si>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</si>
  <si>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</si>
  <si>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</si>
  <si>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</si>
  <si>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</si>
  <si>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</si>
  <si>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</si>
  <si>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</si>
  <si>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</si>
  <si>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</si>
  <si>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</si>
  <si>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</si>
  <si>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</si>
  <si>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</si>
  <si>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</si>
  <si>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</si>
  <si>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ბაზელ 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</si>
  <si>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</si>
  <si>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</si>
  <si>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</si>
  <si>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</si>
  <si>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</si>
  <si>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</si>
  <si>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</si>
  <si>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</si>
  <si>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</si>
  <si>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</si>
  <si>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</si>
  <si>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</si>
  <si>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</si>
  <si>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</si>
  <si>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</si>
  <si>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</si>
  <si>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</si>
  <si>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</si>
  <si>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</si>
  <si>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</si>
  <si>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</si>
  <si>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</si>
  <si>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</si>
  <si>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</si>
  <si>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</si>
  <si>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</si>
  <si>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</si>
  <si>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</si>
  <si>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</si>
  <si>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</si>
  <si>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</si>
  <si>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</si>
  <si>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</si>
  <si>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</si>
  <si>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</si>
  <si>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</si>
  <si>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</si>
  <si>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</si>
  <si>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</si>
  <si>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</si>
  <si>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</si>
  <si>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</si>
  <si>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</si>
  <si>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</si>
  <si>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</si>
  <si>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</si>
  <si>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</si>
  <si>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</si>
  <si>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</si>
  <si>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</si>
  <si>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</si>
  <si>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</si>
  <si>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</si>
  <si>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</si>
  <si>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</si>
  <si>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</si>
  <si>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</si>
  <si>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</si>
  <si>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</si>
  <si>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</si>
  <si>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</si>
  <si>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</si>
  <si>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პირველადი კაპიტალის კოეფიციენტი ( ≥ 6.4 %)</t>
  </si>
  <si>
    <t>საზედამხედველო კაპიტალის კოეფიციენტი ( ≥ 9.6 %)</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</si>
  <si>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</si>
  <si>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</si>
  <si>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</si>
  <si>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</si>
  <si>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</si>
  <si>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</si>
  <si>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</si>
  <si>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</si>
  <si>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</si>
  <si>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</si>
  <si>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</si>
  <si>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</si>
  <si>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</si>
  <si>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</si>
  <si>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</si>
  <si>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</si>
  <si>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</si>
  <si>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</si>
  <si>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</si>
  <si>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</si>
  <si>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</si>
  <si>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</si>
  <si>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</si>
  <si>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</si>
  <si>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</si>
  <si>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</si>
  <si>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</si>
  <si>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</si>
  <si>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</si>
  <si>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</si>
  <si>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</si>
  <si>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</si>
  <si>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</si>
  <si>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</si>
  <si>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</si>
  <si>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</si>
  <si>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</si>
  <si>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</si>
  <si>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</si>
  <si>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</si>
  <si>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</si>
  <si>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</si>
  <si>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</si>
  <si>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</si>
  <si>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</si>
  <si>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</si>
  <si>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</si>
  <si>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</si>
  <si>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</si>
  <si>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</si>
  <si>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</si>
  <si>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</si>
  <si>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</si>
  <si>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</si>
  <si>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</si>
  <si>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</si>
  <si>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</si>
  <si>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</si>
  <si>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</si>
  <si>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</si>
  <si>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</si>
  <si>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</si>
  <si>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</si>
  <si>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</si>
  <si>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</si>
  <si>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</si>
  <si>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</si>
  <si>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</si>
  <si>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</si>
  <si>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</si>
  <si>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</si>
  <si>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</si>
  <si>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</si>
  <si>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</si>
  <si>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</si>
  <si>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</si>
  <si>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</si>
  <si>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</si>
  <si>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</si>
  <si>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</si>
  <si>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</si>
  <si>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</si>
  <si>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</si>
  <si>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</si>
  <si>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</si>
  <si>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</si>
  <si>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</si>
  <si>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</si>
  <si>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</si>
  <si>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</si>
  <si>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</si>
  <si>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</si>
  <si>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</si>
  <si>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</si>
  <si>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</si>
  <si>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</si>
  <si>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</si>
  <si>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</si>
  <si>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</si>
  <si>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</si>
  <si>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</si>
  <si>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</si>
  <si>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</si>
  <si>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</si>
  <si>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</si>
  <si>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</si>
  <si>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</si>
  <si>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</si>
  <si>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</si>
  <si>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</si>
  <si>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</si>
  <si>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</si>
  <si>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</si>
  <si>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</si>
  <si>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</si>
  <si>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</si>
  <si>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</si>
  <si>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</si>
  <si>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</si>
  <si>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</si>
  <si>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</si>
  <si>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</si>
  <si>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</si>
  <si>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</si>
  <si>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</si>
  <si>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</si>
  <si>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</si>
  <si>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</si>
  <si>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</si>
  <si>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</si>
  <si>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</si>
  <si>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</si>
  <si>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</si>
  <si>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</si>
  <si>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</si>
  <si>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</si>
  <si>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</si>
  <si>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</si>
  <si>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</si>
  <si>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</si>
  <si>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</si>
  <si>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</si>
  <si>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</si>
  <si>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</si>
  <si>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</si>
  <si>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</si>
  <si>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</si>
  <si>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</si>
  <si>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</si>
  <si>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</si>
  <si>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</si>
  <si>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</si>
  <si>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</si>
  <si>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</si>
  <si>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</si>
  <si>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</si>
  <si>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</si>
  <si>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</si>
  <si>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</si>
  <si>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</si>
  <si>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</si>
  <si>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</si>
  <si>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</si>
  <si>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</si>
  <si>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</si>
  <si>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</si>
  <si>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</si>
  <si>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</si>
  <si>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</si>
  <si>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</si>
  <si>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</si>
  <si>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</si>
  <si>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</si>
  <si>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</si>
  <si>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</si>
  <si>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</si>
  <si>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</si>
  <si>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</si>
  <si>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</si>
  <si>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</si>
  <si>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</si>
  <si>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</si>
  <si>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</si>
  <si>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</si>
  <si>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</si>
  <si>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</si>
  <si>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</si>
  <si>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</si>
  <si>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</si>
  <si>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</si>
  <si>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</si>
  <si>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</si>
  <si>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</si>
  <si>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</si>
  <si>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</si>
  <si>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</si>
  <si>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</si>
  <si>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</si>
  <si>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</si>
  <si>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</si>
  <si>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</si>
  <si>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</si>
  <si>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</si>
  <si>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</si>
  <si>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</si>
  <si>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</si>
  <si>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</si>
  <si>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</si>
  <si>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</si>
  <si>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</si>
  <si>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</si>
  <si>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</si>
  <si>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</si>
  <si>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</si>
  <si>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</si>
  <si>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</si>
  <si>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</si>
  <si>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</si>
  <si>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</si>
  <si>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</si>
  <si>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</si>
  <si>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</si>
  <si>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</si>
  <si>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</si>
  <si>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</si>
  <si>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</si>
  <si>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</si>
  <si>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</si>
  <si>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</si>
  <si>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</si>
  <si>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</si>
  <si>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</si>
  <si>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</si>
  <si>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</si>
  <si>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</si>
  <si>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</si>
  <si>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</si>
  <si>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</si>
  <si>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</si>
  <si>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</si>
  <si>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</si>
  <si>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</si>
  <si>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</si>
  <si>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</si>
  <si>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</si>
  <si>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</si>
  <si>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</si>
  <si>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</si>
  <si>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</si>
  <si>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</si>
  <si>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</si>
  <si>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</si>
  <si>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</si>
  <si>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</si>
  <si>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</si>
  <si>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</si>
  <si>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</si>
  <si>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</si>
  <si>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</si>
  <si>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</si>
  <si>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</si>
  <si>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</si>
  <si>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</si>
  <si>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</si>
  <si>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</si>
  <si>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</si>
  <si>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</si>
  <si>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</si>
  <si>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</si>
  <si>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</si>
  <si>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</si>
  <si>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</si>
  <si>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</si>
  <si>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</si>
  <si>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</si>
  <si>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</si>
  <si>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</si>
  <si>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</si>
  <si>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</si>
  <si>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</si>
  <si>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</si>
  <si>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</si>
  <si>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</si>
  <si>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</si>
  <si>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</si>
  <si>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</si>
  <si>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</si>
  <si>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</si>
  <si>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</si>
  <si>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</si>
  <si>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</si>
  <si>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</si>
  <si>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</si>
  <si>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</si>
  <si>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</si>
  <si>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</si>
  <si>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</si>
  <si>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</si>
  <si>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</si>
  <si>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</si>
  <si>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</si>
  <si>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</si>
  <si>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</si>
  <si>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</si>
  <si>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</si>
  <si>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</si>
  <si>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</si>
  <si>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</si>
  <si>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</si>
  <si>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</si>
  <si>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</si>
  <si>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</si>
  <si>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</si>
  <si>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</si>
  <si>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</si>
  <si>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</si>
  <si>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</si>
  <si>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</si>
  <si>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</si>
  <si>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</si>
  <si>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</si>
  <si>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</si>
  <si>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</si>
  <si>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</si>
  <si>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</si>
  <si>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</si>
  <si>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</si>
  <si>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</si>
  <si>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</si>
  <si>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</si>
  <si>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</si>
  <si>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</si>
  <si>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</si>
  <si>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</si>
  <si>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</si>
  <si>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</si>
  <si>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</si>
  <si>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</si>
  <si>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</si>
  <si>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</si>
  <si>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</si>
  <si>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</si>
  <si>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</si>
  <si>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</si>
  <si>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</si>
  <si>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</si>
  <si>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</si>
  <si>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</si>
  <si>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</si>
  <si>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</si>
  <si>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</si>
  <si>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</si>
  <si>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</si>
  <si>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</si>
  <si>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</si>
  <si>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</si>
  <si>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</si>
  <si>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</si>
  <si>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</si>
  <si>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</si>
  <si>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</si>
  <si>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</si>
  <si>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</si>
  <si>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</si>
  <si>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</si>
  <si>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</si>
  <si>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</si>
  <si>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</si>
  <si>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</si>
  <si>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</si>
  <si>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</si>
  <si>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</si>
  <si>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</si>
  <si>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</si>
  <si>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</si>
  <si>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</si>
  <si>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</si>
  <si>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</si>
  <si>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</si>
  <si>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</si>
  <si>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</si>
  <si>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რისკის მიხედვით შეწონილი რისკის პოზიციები (ბაზელ 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</si>
  <si>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</si>
  <si>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</si>
  <si>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</si>
  <si>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</si>
  <si>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</si>
  <si>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</si>
  <si>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</si>
  <si>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</si>
  <si>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</si>
  <si>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</si>
  <si>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</si>
  <si>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</si>
  <si>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</si>
  <si>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</si>
  <si>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</si>
  <si>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</si>
  <si>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</si>
  <si>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</si>
  <si>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</si>
  <si>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</si>
  <si>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</si>
  <si>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</si>
  <si>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</si>
  <si>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</si>
  <si>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</si>
  <si>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</si>
  <si>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</si>
  <si>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</si>
  <si>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</si>
  <si>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</si>
  <si>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</si>
  <si>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</si>
  <si>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</si>
  <si>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</si>
  <si>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</si>
  <si>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</si>
  <si>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</si>
  <si>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</si>
  <si>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</si>
  <si>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</si>
  <si>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</si>
  <si>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</si>
  <si>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</si>
  <si>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</si>
  <si>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</si>
  <si>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</si>
  <si>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</si>
  <si>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</si>
  <si>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</si>
  <si>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</si>
  <si>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</si>
  <si>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</si>
  <si>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</si>
  <si>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</si>
  <si>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</si>
  <si>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</si>
  <si>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</si>
  <si>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</si>
  <si>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</si>
  <si>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</si>
  <si>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</si>
  <si>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</si>
  <si>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</si>
  <si>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</si>
  <si>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</si>
  <si>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</si>
  <si>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</si>
  <si>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</si>
  <si>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</si>
  <si>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</si>
  <si>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</si>
  <si>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</si>
  <si>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</si>
  <si>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</si>
  <si>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</si>
  <si>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</si>
  <si>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</si>
  <si>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</si>
  <si>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</si>
  <si>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</si>
  <si>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</si>
  <si>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</si>
  <si>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</si>
  <si>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</si>
  <si>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</si>
  <si>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</si>
  <si>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</si>
  <si>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</si>
  <si>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</si>
  <si>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</si>
  <si>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</si>
  <si>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</si>
  <si>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</si>
  <si>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</si>
  <si>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</si>
  <si>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</si>
  <si>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</si>
  <si>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</si>
  <si>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</si>
  <si>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</si>
  <si>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</si>
  <si>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</si>
  <si>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</si>
  <si>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</si>
  <si>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</si>
  <si>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</si>
  <si>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</si>
  <si>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</si>
  <si>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</si>
  <si>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</si>
  <si>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</si>
  <si>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</si>
  <si>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</si>
  <si>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</si>
  <si>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</si>
  <si>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</si>
  <si>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</si>
  <si>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</si>
  <si>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</si>
  <si>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</si>
  <si>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</si>
  <si>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</si>
  <si>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</si>
  <si>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</si>
  <si>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</si>
  <si>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</si>
  <si>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</si>
  <si>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</si>
  <si>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</si>
  <si>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</si>
  <si>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</si>
  <si>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</si>
  <si>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</si>
  <si>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</si>
  <si>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</si>
  <si>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</si>
  <si>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</si>
  <si>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</si>
  <si>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</si>
  <si>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</si>
  <si>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</si>
  <si>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</si>
  <si>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</si>
  <si>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</si>
  <si>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</si>
  <si>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</si>
  <si>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</si>
  <si>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</si>
  <si>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</si>
  <si>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</si>
  <si>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</si>
  <si>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</si>
  <si>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</si>
  <si>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</si>
  <si>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</si>
  <si>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</si>
  <si>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</si>
  <si>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</si>
  <si>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</si>
  <si>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</si>
  <si>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მნიშვნელოვანი ცვლილებები მიმდინარე და გასულ კვარტალს შორის გამოწვეულია რისკის მიხედვით შეწონილი რისკის პოზიციების დათვლის მეთოდოლოგიის ცვლილებით, კერძოდ "სავალუტო კურსის ცვლილებით გამოწვეული საკრედიტო რისკის მიხედვით შეწონილი რისკის პოზიციები" აღარ მონაწილეობს რისკის მიხედვით შეწონილი რისკის პოზიციების გაანგარიშებაში. აღნიშნული აისახა კაპიტალის ბუფერის მოთხოვნებში პილარ 2-ის ფარგლებში. იხ. ცვლილებების შესახებ ოფიციალური პრეს რელიზი შემდეგ ბმულზე: 
https://www.nbg.gov.ge/index.php?m=340&amp;newsid=3248</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</si>
  <si>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</si>
  <si>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</si>
  <si>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</si>
  <si>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</si>
  <si>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</si>
  <si>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</si>
  <si>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</si>
  <si>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</si>
  <si>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</si>
  <si>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</si>
  <si>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</si>
  <si>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</si>
  <si>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</si>
  <si>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</si>
  <si>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</si>
  <si>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</si>
  <si>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</si>
  <si>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</si>
  <si>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</si>
  <si>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</si>
  <si>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</si>
  <si>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</si>
  <si>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</si>
  <si>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</si>
  <si>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</si>
  <si>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</si>
  <si>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</si>
  <si>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</si>
  <si>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</si>
  <si>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</si>
  <si>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</si>
  <si>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</si>
  <si>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</si>
  <si>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</si>
  <si>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</si>
  <si>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</si>
  <si>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r>
      <rPr>
        <sz val="10"/>
        <rFont val="Calibri"/>
        <family val="2"/>
      </rPr>
      <t>≥</t>
    </r>
    <r>
      <rPr>
        <sz val="10"/>
        <rFont val="Calibri"/>
        <family val="2"/>
        <scheme val="minor"/>
      </rPr>
      <t>4,5%</t>
    </r>
  </si>
  <si>
    <t>სავალუტო კურსის ცვლილებით გამოწვეული საკრედიტო რისკი *</t>
  </si>
  <si>
    <t>* აღნიშნული ველი ამოღებულია, რაც გამოწვეულია რისკის მიხედვით შეწონილი რისკის პოზიციების დათვლის მეთოდოლოგიის ცვლილებით, კერძოდ "სავალუტო კურსის ცვლილებით გამოწვეული საკრედიტო რისკის მიხედვით შეწონილი რისკის პოზიციები" აღარ მონაწილეობს რისკის მიხედვით შეწონილი რისკის პოზიციების გაანგარიშებაში. აღნიშნული აისახა კაპიტალის ბუფერის მოთხოვნებში პილარ 2-ის ფარგლებში. იხ. ცვლილებების შესახებ ოფიციალური პრეს რელიზი შემდეგ ბმულზე: 
https://www.nbg.gov.ge/index.php?m=340&amp;newsid=3248</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</si>
  <si>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</si>
  <si>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</si>
  <si>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</si>
  <si>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</si>
  <si>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</si>
  <si>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</si>
  <si>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</si>
  <si>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</si>
  <si>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</si>
  <si>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</si>
  <si>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</si>
  <si>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 დღიური საშუალოს ნაცვლად აღებულია პერიოდის ბოლო დღის მონაცემები.</t>
  </si>
  <si>
    <t>ჰუსეინ აიდინ</t>
  </si>
  <si>
    <t>იუსუფ დაღჯან</t>
  </si>
  <si>
    <t>მეჰმეთ თურგუთ</t>
  </si>
  <si>
    <t>მეჰმეთ უჩარ</t>
  </si>
  <si>
    <t>ჰალუქ ჯენგიზ</t>
  </si>
  <si>
    <t>ბურჯუ ეროლ</t>
  </si>
  <si>
    <t>თურქეთის რესპუბლიკის სს ზირაათ ბანკი</t>
  </si>
  <si>
    <t>სს " ზირაათ ბანკი საქართველო"</t>
  </si>
  <si>
    <t>2017-12-31</t>
  </si>
  <si>
    <t>ცხრილი 9 (Capital), N2</t>
  </si>
  <si>
    <t>ცხრილი 9 (Capital), N6</t>
  </si>
  <si>
    <t>ცხრილი 9 (Capital), N8</t>
  </si>
  <si>
    <t>ცხრილი 9 (Capital), N39</t>
  </si>
  <si>
    <t>სს ზირაათ ბანკი საქართველო</t>
  </si>
  <si>
    <t>www.ziraatbank.ge</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</si>
</sst>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s>
  <fonts count="11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sz val="11"/>
      <color rgb="FFFF0000"/>
      <name val="Calibri"/>
      <family val="2"/>
      <scheme val="minor"/>
    </font>
    <font>
      <u/>
      <sz val="10"/>
      <color indexed="12"/>
      <name val="Arial"/>
      <family val="2"/>
      <charset val="204"/>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lightGray">
        <fgColor indexed="22"/>
        <bgColor theme="1" tint="0.499984740745262"/>
      </patternFill>
    </fill>
    <fill>
      <patternFill patternType="solid">
        <fgColor theme="0" tint="-4.9989318521683403E-2"/>
        <bgColor indexed="64"/>
      </patternFill>
    </fill>
  </fills>
  <borders count="15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309">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8" fillId="0" borderId="0"/>
    <xf numFmtId="168" fontId="29" fillId="37" borderId="0"/>
    <xf numFmtId="169" fontId="29" fillId="37" borderId="0"/>
    <xf numFmtId="168" fontId="29" fillId="37" borderId="0"/>
    <xf numFmtId="0" fontId="30" fillId="38"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0" fontId="30"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30" fillId="46"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30" fillId="47"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0" fontId="32" fillId="48"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0" fontId="32" fillId="46"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0" fontId="32" fillId="51" borderId="0" applyNumberFormat="0" applyBorder="0" applyAlignment="0" applyProtection="0"/>
    <xf numFmtId="0" fontId="30" fillId="52"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0" fillId="55" borderId="0" applyNumberFormat="0" applyBorder="0" applyAlignment="0" applyProtection="0"/>
    <xf numFmtId="0" fontId="30" fillId="59" borderId="0" applyNumberFormat="0" applyBorder="0" applyAlignment="0" applyProtection="0"/>
    <xf numFmtId="0" fontId="32" fillId="56"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0" fillId="52" borderId="0" applyNumberFormat="0" applyBorder="0" applyAlignment="0" applyProtection="0"/>
    <xf numFmtId="0" fontId="30" fillId="56" borderId="0" applyNumberFormat="0" applyBorder="0" applyAlignment="0" applyProtection="0"/>
    <xf numFmtId="0" fontId="32" fillId="56"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0" fillId="61"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0" fillId="55" borderId="0" applyNumberFormat="0" applyBorder="0" applyAlignment="0" applyProtection="0"/>
    <xf numFmtId="0" fontId="30" fillId="62"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170" fontId="38"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1" fontId="40" fillId="0" borderId="0" applyFill="0" applyBorder="0" applyAlignment="0"/>
    <xf numFmtId="171" fontId="40"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2" fontId="40" fillId="0" borderId="0" applyFill="0" applyBorder="0" applyAlignment="0"/>
    <xf numFmtId="173" fontId="40" fillId="0" borderId="0" applyFill="0" applyBorder="0" applyAlignment="0"/>
    <xf numFmtId="174" fontId="40" fillId="0" borderId="0" applyFill="0" applyBorder="0" applyAlignment="0"/>
    <xf numFmtId="175"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168" fontId="43"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168" fontId="43"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169" fontId="43"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2" fillId="9" borderId="37"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0" fontId="41" fillId="64" borderId="44" applyNumberFormat="0" applyAlignment="0" applyProtection="0"/>
    <xf numFmtId="168" fontId="43" fillId="64" borderId="44" applyNumberFormat="0" applyAlignment="0" applyProtection="0"/>
    <xf numFmtId="169" fontId="43" fillId="64" borderId="44" applyNumberFormat="0" applyAlignment="0" applyProtection="0"/>
    <xf numFmtId="168" fontId="43" fillId="64" borderId="44" applyNumberFormat="0" applyAlignment="0" applyProtection="0"/>
    <xf numFmtId="168" fontId="43" fillId="64" borderId="44" applyNumberFormat="0" applyAlignment="0" applyProtection="0"/>
    <xf numFmtId="169" fontId="43" fillId="64" borderId="44" applyNumberFormat="0" applyAlignment="0" applyProtection="0"/>
    <xf numFmtId="168" fontId="43" fillId="64" borderId="44" applyNumberFormat="0" applyAlignment="0" applyProtection="0"/>
    <xf numFmtId="168" fontId="43" fillId="64" borderId="44" applyNumberFormat="0" applyAlignment="0" applyProtection="0"/>
    <xf numFmtId="169" fontId="43" fillId="64" borderId="44" applyNumberFormat="0" applyAlignment="0" applyProtection="0"/>
    <xf numFmtId="168" fontId="43" fillId="64" borderId="44" applyNumberFormat="0" applyAlignment="0" applyProtection="0"/>
    <xf numFmtId="168" fontId="43" fillId="64" borderId="44" applyNumberFormat="0" applyAlignment="0" applyProtection="0"/>
    <xf numFmtId="169" fontId="43" fillId="64" borderId="44" applyNumberFormat="0" applyAlignment="0" applyProtection="0"/>
    <xf numFmtId="168" fontId="43" fillId="64" borderId="44" applyNumberFormat="0" applyAlignment="0" applyProtection="0"/>
    <xf numFmtId="0" fontId="41" fillId="64" borderId="44" applyNumberFormat="0" applyAlignment="0" applyProtection="0"/>
    <xf numFmtId="0" fontId="44" fillId="65" borderId="45" applyNumberFormat="0" applyAlignment="0" applyProtection="0"/>
    <xf numFmtId="0" fontId="45" fillId="10" borderId="40" applyNumberFormat="0" applyAlignment="0" applyProtection="0"/>
    <xf numFmtId="168"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0" fontId="44"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0" fontId="45" fillId="10" borderId="40"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169" fontId="46" fillId="65" borderId="45" applyNumberFormat="0" applyAlignment="0" applyProtection="0"/>
    <xf numFmtId="168" fontId="46" fillId="65" borderId="45" applyNumberFormat="0" applyAlignment="0" applyProtection="0"/>
    <xf numFmtId="0" fontId="44"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8" fillId="0" borderId="0"/>
    <xf numFmtId="172" fontId="4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8" fillId="0" borderId="0"/>
    <xf numFmtId="14" fontId="49" fillId="0" borderId="0" applyFill="0" applyBorder="0" applyAlignment="0"/>
    <xf numFmtId="38" fontId="29" fillId="0" borderId="46">
      <alignment vertical="center"/>
    </xf>
    <xf numFmtId="38" fontId="29" fillId="0" borderId="46">
      <alignment vertical="center"/>
    </xf>
    <xf numFmtId="38" fontId="29" fillId="0" borderId="46">
      <alignment vertical="center"/>
    </xf>
    <xf numFmtId="38" fontId="29" fillId="0" borderId="46">
      <alignment vertical="center"/>
    </xf>
    <xf numFmtId="38" fontId="29" fillId="0" borderId="46">
      <alignment vertical="center"/>
    </xf>
    <xf numFmtId="38" fontId="29" fillId="0" borderId="46">
      <alignment vertical="center"/>
    </xf>
    <xf numFmtId="38" fontId="29" fillId="0" borderId="46">
      <alignment vertical="center"/>
    </xf>
    <xf numFmtId="38" fontId="29" fillId="0" borderId="0" applyFont="0" applyFill="0" applyBorder="0" applyAlignment="0" applyProtection="0"/>
    <xf numFmtId="180" fontId="2" fillId="0" borderId="0" applyFont="0" applyFill="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68" borderId="0" applyNumberFormat="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0" fontId="51" fillId="0" borderId="0" applyNumberFormat="0" applyFill="0" applyBorder="0" applyAlignment="0" applyProtection="0"/>
    <xf numFmtId="168" fontId="2" fillId="0" borderId="0"/>
    <xf numFmtId="0" fontId="2" fillId="0" borderId="0"/>
    <xf numFmtId="168" fontId="2" fillId="0" borderId="0"/>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54" fillId="40"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0" fontId="54" fillId="40"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0" fontId="54" fillId="40" borderId="0" applyNumberFormat="0" applyBorder="0" applyAlignment="0" applyProtection="0"/>
    <xf numFmtId="0" fontId="2" fillId="69" borderId="3" applyNumberFormat="0" applyFont="0" applyBorder="0" applyProtection="0">
      <alignment horizontal="center"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168" fontId="57" fillId="0" borderId="34" applyNumberFormat="0" applyAlignment="0" applyProtection="0">
      <alignment horizontal="left" vertical="center"/>
    </xf>
    <xf numFmtId="0" fontId="57" fillId="0" borderId="9">
      <alignment horizontal="left" vertical="center"/>
    </xf>
    <xf numFmtId="0" fontId="57" fillId="0" borderId="9">
      <alignment horizontal="left" vertical="center"/>
    </xf>
    <xf numFmtId="168" fontId="57" fillId="0" borderId="9">
      <alignment horizontal="left" vertical="center"/>
    </xf>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60" fillId="0" borderId="49" applyNumberFormat="0" applyFill="0" applyAlignment="0" applyProtection="0"/>
    <xf numFmtId="169" fontId="60" fillId="0" borderId="49" applyNumberFormat="0" applyFill="0" applyAlignment="0" applyProtection="0"/>
    <xf numFmtId="0" fontId="60" fillId="0" borderId="49" applyNumberFormat="0" applyFill="0" applyAlignment="0" applyProtection="0"/>
    <xf numFmtId="168" fontId="60" fillId="0" borderId="49" applyNumberFormat="0" applyFill="0" applyAlignment="0" applyProtection="0"/>
    <xf numFmtId="0" fontId="60" fillId="0" borderId="49" applyNumberFormat="0" applyFill="0" applyAlignment="0" applyProtection="0"/>
    <xf numFmtId="168" fontId="60" fillId="0" borderId="49" applyNumberFormat="0" applyFill="0" applyAlignment="0" applyProtection="0"/>
    <xf numFmtId="0" fontId="60" fillId="0" borderId="49" applyNumberFormat="0" applyFill="0" applyAlignment="0" applyProtection="0"/>
    <xf numFmtId="0" fontId="60" fillId="0" borderId="49" applyNumberFormat="0" applyFill="0" applyAlignment="0" applyProtection="0"/>
    <xf numFmtId="168" fontId="60" fillId="0" borderId="49" applyNumberFormat="0" applyFill="0" applyAlignment="0" applyProtection="0"/>
    <xf numFmtId="169" fontId="60" fillId="0" borderId="49" applyNumberFormat="0" applyFill="0" applyAlignment="0" applyProtection="0"/>
    <xf numFmtId="168" fontId="60" fillId="0" borderId="49" applyNumberFormat="0" applyFill="0" applyAlignment="0" applyProtection="0"/>
    <xf numFmtId="168" fontId="60" fillId="0" borderId="49" applyNumberFormat="0" applyFill="0" applyAlignment="0" applyProtection="0"/>
    <xf numFmtId="169" fontId="60" fillId="0" borderId="49" applyNumberFormat="0" applyFill="0" applyAlignment="0" applyProtection="0"/>
    <xf numFmtId="168" fontId="60" fillId="0" borderId="49" applyNumberFormat="0" applyFill="0" applyAlignment="0" applyProtection="0"/>
    <xf numFmtId="168" fontId="60" fillId="0" borderId="49" applyNumberFormat="0" applyFill="0" applyAlignment="0" applyProtection="0"/>
    <xf numFmtId="169" fontId="60" fillId="0" borderId="49" applyNumberFormat="0" applyFill="0" applyAlignment="0" applyProtection="0"/>
    <xf numFmtId="168" fontId="60" fillId="0" borderId="49" applyNumberFormat="0" applyFill="0" applyAlignment="0" applyProtection="0"/>
    <xf numFmtId="168" fontId="60" fillId="0" borderId="49" applyNumberFormat="0" applyFill="0" applyAlignment="0" applyProtection="0"/>
    <xf numFmtId="169" fontId="60" fillId="0" borderId="49" applyNumberFormat="0" applyFill="0" applyAlignment="0" applyProtection="0"/>
    <xf numFmtId="168" fontId="60" fillId="0" borderId="49" applyNumberFormat="0" applyFill="0" applyAlignment="0" applyProtection="0"/>
    <xf numFmtId="0" fontId="60" fillId="0" borderId="49" applyNumberFormat="0" applyFill="0" applyAlignment="0" applyProtection="0"/>
    <xf numFmtId="0" fontId="60" fillId="0" borderId="0" applyNumberFormat="0" applyFill="0" applyBorder="0" applyAlignment="0" applyProtection="0"/>
    <xf numFmtId="169" fontId="60" fillId="0" borderId="0" applyNumberFormat="0" applyFill="0" applyBorder="0" applyAlignment="0" applyProtection="0"/>
    <xf numFmtId="0"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0" fontId="60" fillId="0" borderId="0" applyNumberFormat="0" applyFill="0" applyBorder="0" applyAlignment="0" applyProtection="0"/>
    <xf numFmtId="37" fontId="61" fillId="0" borderId="0"/>
    <xf numFmtId="168" fontId="62" fillId="0" borderId="0"/>
    <xf numFmtId="0" fontId="62" fillId="0" borderId="0"/>
    <xf numFmtId="168" fontId="62" fillId="0" borderId="0"/>
    <xf numFmtId="168" fontId="57" fillId="0" borderId="0"/>
    <xf numFmtId="0" fontId="57" fillId="0" borderId="0"/>
    <xf numFmtId="168" fontId="57"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168" fontId="66" fillId="0" borderId="0"/>
    <xf numFmtId="0" fontId="66" fillId="0" borderId="0"/>
    <xf numFmtId="168" fontId="66" fillId="0" borderId="0"/>
    <xf numFmtId="0" fontId="6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7" fillId="0" borderId="0" applyNumberFormat="0" applyFill="0" applyBorder="0" applyAlignment="0" applyProtection="0">
      <alignment vertical="top"/>
      <protection locked="0"/>
    </xf>
    <xf numFmtId="169" fontId="67" fillId="0" borderId="0" applyNumberFormat="0" applyFill="0" applyBorder="0" applyAlignment="0" applyProtection="0">
      <alignment vertical="top"/>
      <protection locked="0"/>
    </xf>
    <xf numFmtId="168" fontId="67" fillId="0" borderId="0" applyNumberFormat="0" applyFill="0" applyBorder="0" applyAlignment="0" applyProtection="0">
      <alignment vertical="top"/>
      <protection locked="0"/>
    </xf>
    <xf numFmtId="168" fontId="68" fillId="0" borderId="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168" fontId="71"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168" fontId="71"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169" fontId="71"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70" fillId="8" borderId="37"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0" fontId="69" fillId="43" borderId="44" applyNumberFormat="0" applyAlignment="0" applyProtection="0"/>
    <xf numFmtId="168" fontId="71" fillId="43" borderId="44" applyNumberFormat="0" applyAlignment="0" applyProtection="0"/>
    <xf numFmtId="169" fontId="71" fillId="43" borderId="44" applyNumberFormat="0" applyAlignment="0" applyProtection="0"/>
    <xf numFmtId="168" fontId="71" fillId="43" borderId="44" applyNumberFormat="0" applyAlignment="0" applyProtection="0"/>
    <xf numFmtId="168" fontId="71" fillId="43" borderId="44" applyNumberFormat="0" applyAlignment="0" applyProtection="0"/>
    <xf numFmtId="169" fontId="71" fillId="43" borderId="44" applyNumberFormat="0" applyAlignment="0" applyProtection="0"/>
    <xf numFmtId="168" fontId="71" fillId="43" borderId="44" applyNumberFormat="0" applyAlignment="0" applyProtection="0"/>
    <xf numFmtId="168" fontId="71" fillId="43" borderId="44" applyNumberFormat="0" applyAlignment="0" applyProtection="0"/>
    <xf numFmtId="169" fontId="71" fillId="43" borderId="44" applyNumberFormat="0" applyAlignment="0" applyProtection="0"/>
    <xf numFmtId="168" fontId="71" fillId="43" borderId="44" applyNumberFormat="0" applyAlignment="0" applyProtection="0"/>
    <xf numFmtId="168" fontId="71" fillId="43" borderId="44" applyNumberFormat="0" applyAlignment="0" applyProtection="0"/>
    <xf numFmtId="169" fontId="71" fillId="43" borderId="44" applyNumberFormat="0" applyAlignment="0" applyProtection="0"/>
    <xf numFmtId="168" fontId="71" fillId="43" borderId="44" applyNumberFormat="0" applyAlignment="0" applyProtection="0"/>
    <xf numFmtId="0" fontId="69" fillId="43" borderId="44" applyNumberFormat="0" applyAlignment="0" applyProtection="0"/>
    <xf numFmtId="3" fontId="2" fillId="72" borderId="3" applyFont="0">
      <alignment horizontal="right" vertical="center"/>
      <protection locked="0"/>
    </xf>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72" fillId="0" borderId="50" applyNumberFormat="0" applyFill="0" applyAlignment="0" applyProtection="0"/>
    <xf numFmtId="0" fontId="73" fillId="0" borderId="39" applyNumberFormat="0" applyFill="0" applyAlignment="0" applyProtection="0"/>
    <xf numFmtId="168" fontId="74" fillId="0" borderId="50" applyNumberFormat="0" applyFill="0" applyAlignment="0" applyProtection="0"/>
    <xf numFmtId="168" fontId="74" fillId="0" borderId="50" applyNumberFormat="0" applyFill="0" applyAlignment="0" applyProtection="0"/>
    <xf numFmtId="169" fontId="74" fillId="0" borderId="50" applyNumberFormat="0" applyFill="0" applyAlignment="0" applyProtection="0"/>
    <xf numFmtId="0" fontId="72" fillId="0" borderId="50"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0" fontId="73" fillId="0" borderId="39" applyNumberFormat="0" applyFill="0" applyAlignment="0" applyProtection="0"/>
    <xf numFmtId="168" fontId="74" fillId="0" borderId="50" applyNumberFormat="0" applyFill="0" applyAlignment="0" applyProtection="0"/>
    <xf numFmtId="169" fontId="74" fillId="0" borderId="50" applyNumberFormat="0" applyFill="0" applyAlignment="0" applyProtection="0"/>
    <xf numFmtId="168" fontId="74" fillId="0" borderId="50" applyNumberFormat="0" applyFill="0" applyAlignment="0" applyProtection="0"/>
    <xf numFmtId="168" fontId="74" fillId="0" borderId="50" applyNumberFormat="0" applyFill="0" applyAlignment="0" applyProtection="0"/>
    <xf numFmtId="169" fontId="74" fillId="0" borderId="50" applyNumberFormat="0" applyFill="0" applyAlignment="0" applyProtection="0"/>
    <xf numFmtId="168" fontId="74" fillId="0" borderId="50" applyNumberFormat="0" applyFill="0" applyAlignment="0" applyProtection="0"/>
    <xf numFmtId="168" fontId="74" fillId="0" borderId="50" applyNumberFormat="0" applyFill="0" applyAlignment="0" applyProtection="0"/>
    <xf numFmtId="169" fontId="74" fillId="0" borderId="50" applyNumberFormat="0" applyFill="0" applyAlignment="0" applyProtection="0"/>
    <xf numFmtId="168" fontId="74" fillId="0" borderId="50" applyNumberFormat="0" applyFill="0" applyAlignment="0" applyProtection="0"/>
    <xf numFmtId="168" fontId="74" fillId="0" borderId="50" applyNumberFormat="0" applyFill="0" applyAlignment="0" applyProtection="0"/>
    <xf numFmtId="169" fontId="74" fillId="0" borderId="50" applyNumberFormat="0" applyFill="0" applyAlignment="0" applyProtection="0"/>
    <xf numFmtId="168" fontId="74" fillId="0" borderId="50" applyNumberFormat="0" applyFill="0" applyAlignment="0" applyProtection="0"/>
    <xf numFmtId="0" fontId="72"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5" fillId="73"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0" fontId="75" fillId="73"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0" fontId="75" fillId="73" borderId="0" applyNumberFormat="0" applyBorder="0" applyAlignment="0" applyProtection="0"/>
    <xf numFmtId="1" fontId="78" fillId="0" borderId="0" applyProtection="0"/>
    <xf numFmtId="168" fontId="29" fillId="0" borderId="51"/>
    <xf numFmtId="169" fontId="29" fillId="0" borderId="51"/>
    <xf numFmtId="168" fontId="29"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9" fillId="0" borderId="0"/>
    <xf numFmtId="181" fontId="2"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0" fontId="80" fillId="0" borderId="0"/>
    <xf numFmtId="0" fontId="79" fillId="0" borderId="0"/>
    <xf numFmtId="179" fontId="31" fillId="0" borderId="0"/>
    <xf numFmtId="179" fontId="2" fillId="0" borderId="0"/>
    <xf numFmtId="179" fontId="2" fillId="0" borderId="0"/>
    <xf numFmtId="0" fontId="2" fillId="0" borderId="0"/>
    <xf numFmtId="0" fontId="2"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1" fillId="0" borderId="0"/>
    <xf numFmtId="0" fontId="31" fillId="0" borderId="0"/>
    <xf numFmtId="168" fontId="31" fillId="0" borderId="0"/>
    <xf numFmtId="0" fontId="3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68" fontId="31" fillId="0" borderId="0"/>
    <xf numFmtId="0" fontId="31" fillId="0" borderId="0"/>
    <xf numFmtId="0" fontId="3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179" fontId="31" fillId="0" borderId="0"/>
    <xf numFmtId="179" fontId="3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31" fillId="0" borderId="0"/>
    <xf numFmtId="179" fontId="31" fillId="0" borderId="0"/>
    <xf numFmtId="179" fontId="31" fillId="0" borderId="0"/>
    <xf numFmtId="179"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79" fontId="2"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31" fillId="0" borderId="0"/>
    <xf numFmtId="0" fontId="2" fillId="0" borderId="0"/>
    <xf numFmtId="0" fontId="30" fillId="0" borderId="0"/>
    <xf numFmtId="168" fontId="28" fillId="0" borderId="0"/>
    <xf numFmtId="0" fontId="2"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1" fillId="0" borderId="0"/>
    <xf numFmtId="0" fontId="31" fillId="0" borderId="0"/>
    <xf numFmtId="168" fontId="28" fillId="0" borderId="0"/>
    <xf numFmtId="0" fontId="68" fillId="0" borderId="0"/>
    <xf numFmtId="0" fontId="2" fillId="0" borderId="0"/>
    <xf numFmtId="168" fontId="28" fillId="0" borderId="0"/>
    <xf numFmtId="0" fontId="1"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179" fontId="2" fillId="0" borderId="0"/>
    <xf numFmtId="0" fontId="2" fillId="0" borderId="0"/>
    <xf numFmtId="179" fontId="2" fillId="0" borderId="0"/>
    <xf numFmtId="0" fontId="2" fillId="0" borderId="0"/>
    <xf numFmtId="179" fontId="2" fillId="0" borderId="0"/>
    <xf numFmtId="0"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179" fontId="31"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79" fontId="2"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9" fillId="0" borderId="0"/>
    <xf numFmtId="0" fontId="8"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179" fontId="29" fillId="0" borderId="0"/>
    <xf numFmtId="0" fontId="29" fillId="0" borderId="0"/>
    <xf numFmtId="0" fontId="2"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9" fillId="0" borderId="0"/>
    <xf numFmtId="179" fontId="8"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9" fillId="0" borderId="0"/>
    <xf numFmtId="0" fontId="29" fillId="0" borderId="0"/>
    <xf numFmtId="168" fontId="29" fillId="0" borderId="0"/>
    <xf numFmtId="0" fontId="79"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9" fillId="0" borderId="0"/>
    <xf numFmtId="0" fontId="8" fillId="0" borderId="0"/>
    <xf numFmtId="0" fontId="79" fillId="0" borderId="0"/>
    <xf numFmtId="168" fontId="8" fillId="0" borderId="0"/>
    <xf numFmtId="0" fontId="79" fillId="0" borderId="0"/>
    <xf numFmtId="168" fontId="8"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179" fontId="8"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179" fontId="2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9"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179" fontId="29"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7" fillId="0" borderId="0"/>
    <xf numFmtId="0" fontId="2" fillId="0" borderId="0"/>
    <xf numFmtId="0" fontId="79" fillId="0" borderId="0"/>
    <xf numFmtId="168" fontId="4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2"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2"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69"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168" fontId="2"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3" fillId="0" borderId="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168" fontId="2" fillId="0" borderId="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2" fillId="74" borderId="52" applyNumberFormat="0" applyFont="0" applyAlignment="0" applyProtection="0"/>
    <xf numFmtId="0" fontId="30" fillId="74" borderId="52" applyNumberFormat="0" applyFont="0" applyAlignment="0" applyProtection="0"/>
    <xf numFmtId="168" fontId="2" fillId="0" borderId="0"/>
    <xf numFmtId="0" fontId="30" fillId="74" borderId="52" applyNumberFormat="0" applyFont="0" applyAlignment="0" applyProtection="0"/>
    <xf numFmtId="0" fontId="30"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30" fillId="74" borderId="52" applyNumberFormat="0" applyFont="0" applyAlignment="0" applyProtection="0"/>
    <xf numFmtId="0" fontId="2"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169" fontId="2" fillId="0" borderId="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2" fillId="74" borderId="52" applyNumberFormat="0" applyFont="0" applyAlignment="0" applyProtection="0"/>
    <xf numFmtId="0" fontId="2" fillId="0" borderId="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1" fillId="11" borderId="41"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30"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5" fillId="0" borderId="0"/>
    <xf numFmtId="0" fontId="85" fillId="0" borderId="0"/>
    <xf numFmtId="168" fontId="85" fillId="0" borderId="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168" fontId="88"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168" fontId="88"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169" fontId="88"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7" fillId="9" borderId="38"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0" fontId="86" fillId="64" borderId="53" applyNumberFormat="0" applyAlignment="0" applyProtection="0"/>
    <xf numFmtId="168" fontId="88" fillId="64" borderId="53" applyNumberFormat="0" applyAlignment="0" applyProtection="0"/>
    <xf numFmtId="169" fontId="88" fillId="64" borderId="53" applyNumberFormat="0" applyAlignment="0" applyProtection="0"/>
    <xf numFmtId="168" fontId="88" fillId="64" borderId="53" applyNumberFormat="0" applyAlignment="0" applyProtection="0"/>
    <xf numFmtId="168" fontId="88" fillId="64" borderId="53" applyNumberFormat="0" applyAlignment="0" applyProtection="0"/>
    <xf numFmtId="169" fontId="88" fillId="64" borderId="53" applyNumberFormat="0" applyAlignment="0" applyProtection="0"/>
    <xf numFmtId="168" fontId="88" fillId="64" borderId="53" applyNumberFormat="0" applyAlignment="0" applyProtection="0"/>
    <xf numFmtId="168" fontId="88" fillId="64" borderId="53" applyNumberFormat="0" applyAlignment="0" applyProtection="0"/>
    <xf numFmtId="169" fontId="88" fillId="64" borderId="53" applyNumberFormat="0" applyAlignment="0" applyProtection="0"/>
    <xf numFmtId="168" fontId="88" fillId="64" borderId="53" applyNumberFormat="0" applyAlignment="0" applyProtection="0"/>
    <xf numFmtId="168" fontId="88" fillId="64" borderId="53" applyNumberFormat="0" applyAlignment="0" applyProtection="0"/>
    <xf numFmtId="169" fontId="88" fillId="64" borderId="53" applyNumberFormat="0" applyAlignment="0" applyProtection="0"/>
    <xf numFmtId="168" fontId="88" fillId="64" borderId="53" applyNumberFormat="0" applyAlignment="0" applyProtection="0"/>
    <xf numFmtId="0" fontId="86" fillId="64" borderId="53" applyNumberFormat="0" applyAlignment="0" applyProtection="0"/>
    <xf numFmtId="0" fontId="28" fillId="0" borderId="0"/>
    <xf numFmtId="175" fontId="40" fillId="0" borderId="0" applyFont="0" applyFill="0" applyBorder="0" applyAlignment="0" applyProtection="0"/>
    <xf numFmtId="186"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xf numFmtId="0" fontId="2" fillId="0" borderId="0"/>
    <xf numFmtId="168" fontId="2" fillId="0" borderId="0"/>
    <xf numFmtId="187" fontId="68" fillId="0" borderId="3" applyNumberFormat="0">
      <alignment horizontal="center" vertical="top" wrapText="1"/>
    </xf>
    <xf numFmtId="0" fontId="9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1" fillId="0" borderId="0"/>
    <xf numFmtId="0" fontId="28" fillId="0" borderId="0"/>
    <xf numFmtId="0" fontId="92" fillId="0" borderId="0"/>
    <xf numFmtId="0" fontId="92" fillId="0" borderId="0"/>
    <xf numFmtId="168" fontId="28" fillId="0" borderId="0"/>
    <xf numFmtId="168" fontId="28" fillId="0" borderId="0"/>
    <xf numFmtId="0" fontId="93" fillId="0" borderId="0"/>
    <xf numFmtId="0" fontId="94" fillId="0" borderId="0"/>
    <xf numFmtId="0" fontId="93" fillId="0" borderId="0"/>
    <xf numFmtId="0" fontId="93" fillId="0" borderId="0"/>
    <xf numFmtId="0" fontId="93" fillId="0" borderId="0"/>
    <xf numFmtId="0" fontId="93" fillId="0" borderId="0"/>
    <xf numFmtId="0" fontId="93" fillId="0" borderId="0"/>
    <xf numFmtId="49" fontId="49" fillId="0" borderId="0" applyFill="0" applyBorder="0" applyAlignment="0"/>
    <xf numFmtId="189" fontId="40" fillId="0" borderId="0" applyFill="0" applyBorder="0" applyAlignment="0"/>
    <xf numFmtId="190" fontId="40" fillId="0" borderId="0" applyFill="0" applyBorder="0" applyAlignment="0"/>
    <xf numFmtId="0" fontId="95" fillId="0" borderId="0">
      <alignment horizontal="center" vertical="top"/>
    </xf>
    <xf numFmtId="0" fontId="96"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6" fillId="0" borderId="0" applyNumberFormat="0" applyFill="0" applyBorder="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168" fontId="97"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168" fontId="97"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169" fontId="97"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6" fillId="0" borderId="42"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0" fontId="50" fillId="0" borderId="54" applyNumberFormat="0" applyFill="0" applyAlignment="0" applyProtection="0"/>
    <xf numFmtId="168" fontId="97" fillId="0" borderId="54" applyNumberFormat="0" applyFill="0" applyAlignment="0" applyProtection="0"/>
    <xf numFmtId="169" fontId="97" fillId="0" borderId="54" applyNumberFormat="0" applyFill="0" applyAlignment="0" applyProtection="0"/>
    <xf numFmtId="168" fontId="97" fillId="0" borderId="54" applyNumberFormat="0" applyFill="0" applyAlignment="0" applyProtection="0"/>
    <xf numFmtId="168" fontId="97" fillId="0" borderId="54" applyNumberFormat="0" applyFill="0" applyAlignment="0" applyProtection="0"/>
    <xf numFmtId="169" fontId="97" fillId="0" borderId="54" applyNumberFormat="0" applyFill="0" applyAlignment="0" applyProtection="0"/>
    <xf numFmtId="168" fontId="97" fillId="0" borderId="54" applyNumberFormat="0" applyFill="0" applyAlignment="0" applyProtection="0"/>
    <xf numFmtId="168" fontId="97" fillId="0" borderId="54" applyNumberFormat="0" applyFill="0" applyAlignment="0" applyProtection="0"/>
    <xf numFmtId="169" fontId="97" fillId="0" borderId="54" applyNumberFormat="0" applyFill="0" applyAlignment="0" applyProtection="0"/>
    <xf numFmtId="168" fontId="97" fillId="0" borderId="54" applyNumberFormat="0" applyFill="0" applyAlignment="0" applyProtection="0"/>
    <xf numFmtId="168" fontId="97" fillId="0" borderId="54" applyNumberFormat="0" applyFill="0" applyAlignment="0" applyProtection="0"/>
    <xf numFmtId="169" fontId="97" fillId="0" borderId="54" applyNumberFormat="0" applyFill="0" applyAlignment="0" applyProtection="0"/>
    <xf numFmtId="168" fontId="97" fillId="0" borderId="54" applyNumberFormat="0" applyFill="0" applyAlignment="0" applyProtection="0"/>
    <xf numFmtId="0" fontId="50" fillId="0" borderId="54" applyNumberFormat="0" applyFill="0" applyAlignment="0" applyProtection="0"/>
    <xf numFmtId="0" fontId="28" fillId="0" borderId="55"/>
    <xf numFmtId="185" fontId="8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9" fillId="0" borderId="0" applyFont="0" applyFill="0" applyBorder="0" applyAlignment="0" applyProtection="0"/>
    <xf numFmtId="192" fontId="2" fillId="0" borderId="0" applyFon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0" fontId="98" fillId="0" borderId="0" applyNumberFormat="0" applyFill="0" applyBorder="0" applyAlignment="0" applyProtection="0"/>
    <xf numFmtId="1" fontId="100" fillId="0" borderId="0" applyFill="0" applyProtection="0">
      <alignment horizontal="right"/>
    </xf>
    <xf numFmtId="42" fontId="101" fillId="0" borderId="0" applyFont="0" applyFill="0" applyBorder="0" applyAlignment="0" applyProtection="0"/>
    <xf numFmtId="44" fontId="101" fillId="0" borderId="0" applyFont="0" applyFill="0" applyBorder="0" applyAlignment="0" applyProtection="0"/>
    <xf numFmtId="0" fontId="102" fillId="0" borderId="0"/>
    <xf numFmtId="0" fontId="103" fillId="0" borderId="0"/>
    <xf numFmtId="38" fontId="29" fillId="0" borderId="0" applyFont="0" applyFill="0" applyBorder="0" applyAlignment="0" applyProtection="0"/>
    <xf numFmtId="40" fontId="29" fillId="0" borderId="0" applyFont="0" applyFill="0" applyBorder="0" applyAlignment="0" applyProtection="0"/>
    <xf numFmtId="41" fontId="101" fillId="0" borderId="0" applyFont="0" applyFill="0" applyBorder="0" applyAlignment="0" applyProtection="0"/>
    <xf numFmtId="43" fontId="101" fillId="0" borderId="0" applyFont="0" applyFill="0" applyBorder="0" applyAlignment="0" applyProtection="0"/>
    <xf numFmtId="0" fontId="2" fillId="0" borderId="0"/>
    <xf numFmtId="9" fontId="1" fillId="0" borderId="0" applyFont="0" applyFill="0" applyBorder="0" applyAlignment="0" applyProtection="0"/>
    <xf numFmtId="0" fontId="50" fillId="0" borderId="125" applyNumberFormat="0" applyFill="0" applyAlignment="0" applyProtection="0"/>
    <xf numFmtId="168" fontId="97" fillId="0" borderId="125" applyNumberFormat="0" applyFill="0" applyAlignment="0" applyProtection="0"/>
    <xf numFmtId="169" fontId="97" fillId="0" borderId="125" applyNumberFormat="0" applyFill="0" applyAlignment="0" applyProtection="0"/>
    <xf numFmtId="168" fontId="97" fillId="0" borderId="125" applyNumberFormat="0" applyFill="0" applyAlignment="0" applyProtection="0"/>
    <xf numFmtId="168" fontId="97" fillId="0" borderId="125" applyNumberFormat="0" applyFill="0" applyAlignment="0" applyProtection="0"/>
    <xf numFmtId="169" fontId="97" fillId="0" borderId="125" applyNumberFormat="0" applyFill="0" applyAlignment="0" applyProtection="0"/>
    <xf numFmtId="168" fontId="97" fillId="0" borderId="125" applyNumberFormat="0" applyFill="0" applyAlignment="0" applyProtection="0"/>
    <xf numFmtId="168" fontId="97" fillId="0" borderId="125" applyNumberFormat="0" applyFill="0" applyAlignment="0" applyProtection="0"/>
    <xf numFmtId="169" fontId="97" fillId="0" borderId="125" applyNumberFormat="0" applyFill="0" applyAlignment="0" applyProtection="0"/>
    <xf numFmtId="168" fontId="97" fillId="0" borderId="125" applyNumberFormat="0" applyFill="0" applyAlignment="0" applyProtection="0"/>
    <xf numFmtId="168" fontId="97" fillId="0" borderId="125" applyNumberFormat="0" applyFill="0" applyAlignment="0" applyProtection="0"/>
    <xf numFmtId="169" fontId="97" fillId="0" borderId="125" applyNumberFormat="0" applyFill="0" applyAlignment="0" applyProtection="0"/>
    <xf numFmtId="168" fontId="97"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169" fontId="97"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168" fontId="97"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168" fontId="97"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0" fontId="50" fillId="0" borderId="125" applyNumberFormat="0" applyFill="0" applyAlignment="0" applyProtection="0"/>
    <xf numFmtId="188" fontId="2" fillId="70" borderId="119" applyFont="0">
      <alignment horizontal="right" vertical="center"/>
    </xf>
    <xf numFmtId="3" fontId="2" fillId="70" borderId="119" applyFont="0">
      <alignment horizontal="right" vertical="center"/>
    </xf>
    <xf numFmtId="0" fontId="86" fillId="64" borderId="124" applyNumberFormat="0" applyAlignment="0" applyProtection="0"/>
    <xf numFmtId="168" fontId="88" fillId="64" borderId="124" applyNumberFormat="0" applyAlignment="0" applyProtection="0"/>
    <xf numFmtId="169" fontId="88" fillId="64" borderId="124" applyNumberFormat="0" applyAlignment="0" applyProtection="0"/>
    <xf numFmtId="168" fontId="88" fillId="64" borderId="124" applyNumberFormat="0" applyAlignment="0" applyProtection="0"/>
    <xf numFmtId="168" fontId="88" fillId="64" borderId="124" applyNumberFormat="0" applyAlignment="0" applyProtection="0"/>
    <xf numFmtId="169" fontId="88" fillId="64" borderId="124" applyNumberFormat="0" applyAlignment="0" applyProtection="0"/>
    <xf numFmtId="168" fontId="88" fillId="64" borderId="124" applyNumberFormat="0" applyAlignment="0" applyProtection="0"/>
    <xf numFmtId="168" fontId="88" fillId="64" borderId="124" applyNumberFormat="0" applyAlignment="0" applyProtection="0"/>
    <xf numFmtId="169" fontId="88" fillId="64" borderId="124" applyNumberFormat="0" applyAlignment="0" applyProtection="0"/>
    <xf numFmtId="168" fontId="88" fillId="64" borderId="124" applyNumberFormat="0" applyAlignment="0" applyProtection="0"/>
    <xf numFmtId="168" fontId="88" fillId="64" borderId="124" applyNumberFormat="0" applyAlignment="0" applyProtection="0"/>
    <xf numFmtId="169" fontId="88" fillId="64" borderId="124" applyNumberFormat="0" applyAlignment="0" applyProtection="0"/>
    <xf numFmtId="168" fontId="88"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169" fontId="88"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168" fontId="88"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168" fontId="88"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0" fontId="86" fillId="64" borderId="124" applyNumberFormat="0" applyAlignment="0" applyProtection="0"/>
    <xf numFmtId="3" fontId="2" fillId="75" borderId="119" applyFont="0">
      <alignment horizontal="right" vertical="center"/>
      <protection locked="0"/>
    </xf>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2"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2" fillId="74" borderId="123" applyNumberFormat="0" applyFont="0" applyAlignment="0" applyProtection="0"/>
    <xf numFmtId="0" fontId="30"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2"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0" fontId="30" fillId="74" borderId="123" applyNumberFormat="0" applyFont="0" applyAlignment="0" applyProtection="0"/>
    <xf numFmtId="3" fontId="2" fillId="72" borderId="119" applyFont="0">
      <alignment horizontal="right" vertical="center"/>
      <protection locked="0"/>
    </xf>
    <xf numFmtId="0" fontId="69" fillId="43" borderId="122" applyNumberFormat="0" applyAlignment="0" applyProtection="0"/>
    <xf numFmtId="168" fontId="71" fillId="43" borderId="122" applyNumberFormat="0" applyAlignment="0" applyProtection="0"/>
    <xf numFmtId="169" fontId="71" fillId="43" borderId="122" applyNumberFormat="0" applyAlignment="0" applyProtection="0"/>
    <xf numFmtId="168" fontId="71" fillId="43" borderId="122" applyNumberFormat="0" applyAlignment="0" applyProtection="0"/>
    <xf numFmtId="168" fontId="71" fillId="43" borderId="122" applyNumberFormat="0" applyAlignment="0" applyProtection="0"/>
    <xf numFmtId="169" fontId="71" fillId="43" borderId="122" applyNumberFormat="0" applyAlignment="0" applyProtection="0"/>
    <xf numFmtId="168" fontId="71" fillId="43" borderId="122" applyNumberFormat="0" applyAlignment="0" applyProtection="0"/>
    <xf numFmtId="168" fontId="71" fillId="43" borderId="122" applyNumberFormat="0" applyAlignment="0" applyProtection="0"/>
    <xf numFmtId="169" fontId="71" fillId="43" borderId="122" applyNumberFormat="0" applyAlignment="0" applyProtection="0"/>
    <xf numFmtId="168" fontId="71" fillId="43" borderId="122" applyNumberFormat="0" applyAlignment="0" applyProtection="0"/>
    <xf numFmtId="168" fontId="71" fillId="43" borderId="122" applyNumberFormat="0" applyAlignment="0" applyProtection="0"/>
    <xf numFmtId="169" fontId="71" fillId="43" borderId="122" applyNumberFormat="0" applyAlignment="0" applyProtection="0"/>
    <xf numFmtId="168" fontId="71"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169" fontId="71"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168" fontId="71"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168" fontId="71"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69" fillId="43" borderId="122" applyNumberFormat="0" applyAlignment="0" applyProtection="0"/>
    <xf numFmtId="0" fontId="2" fillId="71" borderId="120" applyNumberFormat="0" applyFont="0" applyBorder="0" applyProtection="0">
      <alignment horizontal="left" vertical="center"/>
    </xf>
    <xf numFmtId="9" fontId="2" fillId="71" borderId="119" applyFont="0" applyProtection="0">
      <alignment horizontal="right" vertical="center"/>
    </xf>
    <xf numFmtId="3" fontId="2" fillId="71" borderId="119" applyFont="0" applyProtection="0">
      <alignment horizontal="right" vertical="center"/>
    </xf>
    <xf numFmtId="0" fontId="65" fillId="70" borderId="120" applyFont="0" applyBorder="0">
      <alignment horizontal="center" wrapText="1"/>
    </xf>
    <xf numFmtId="168" fontId="57" fillId="0" borderId="117">
      <alignment horizontal="left" vertical="center"/>
    </xf>
    <xf numFmtId="0" fontId="57" fillId="0" borderId="117">
      <alignment horizontal="left" vertical="center"/>
    </xf>
    <xf numFmtId="0" fontId="57" fillId="0" borderId="117">
      <alignment horizontal="left" vertical="center"/>
    </xf>
    <xf numFmtId="0" fontId="2" fillId="69" borderId="119" applyNumberFormat="0" applyFont="0" applyBorder="0" applyProtection="0">
      <alignment horizontal="center" vertical="center"/>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39" fillId="0" borderId="119" applyNumberFormat="0" applyAlignment="0">
      <alignment horizontal="right"/>
      <protection locked="0"/>
    </xf>
    <xf numFmtId="0" fontId="41" fillId="64" borderId="122" applyNumberFormat="0" applyAlignment="0" applyProtection="0"/>
    <xf numFmtId="168" fontId="43" fillId="64" borderId="122" applyNumberFormat="0" applyAlignment="0" applyProtection="0"/>
    <xf numFmtId="169" fontId="43" fillId="64" borderId="122" applyNumberFormat="0" applyAlignment="0" applyProtection="0"/>
    <xf numFmtId="168" fontId="43" fillId="64" borderId="122" applyNumberFormat="0" applyAlignment="0" applyProtection="0"/>
    <xf numFmtId="168" fontId="43" fillId="64" borderId="122" applyNumberFormat="0" applyAlignment="0" applyProtection="0"/>
    <xf numFmtId="169" fontId="43" fillId="64" borderId="122" applyNumberFormat="0" applyAlignment="0" applyProtection="0"/>
    <xf numFmtId="168" fontId="43" fillId="64" borderId="122" applyNumberFormat="0" applyAlignment="0" applyProtection="0"/>
    <xf numFmtId="168" fontId="43" fillId="64" borderId="122" applyNumberFormat="0" applyAlignment="0" applyProtection="0"/>
    <xf numFmtId="169" fontId="43" fillId="64" borderId="122" applyNumberFormat="0" applyAlignment="0" applyProtection="0"/>
    <xf numFmtId="168" fontId="43" fillId="64" borderId="122" applyNumberFormat="0" applyAlignment="0" applyProtection="0"/>
    <xf numFmtId="168" fontId="43" fillId="64" borderId="122" applyNumberFormat="0" applyAlignment="0" applyProtection="0"/>
    <xf numFmtId="169" fontId="43" fillId="64" borderId="122" applyNumberFormat="0" applyAlignment="0" applyProtection="0"/>
    <xf numFmtId="168" fontId="43"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169" fontId="43"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168" fontId="43"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168" fontId="43"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41" fillId="64" borderId="122" applyNumberFormat="0" applyAlignment="0" applyProtection="0"/>
    <xf numFmtId="0" fontId="1" fillId="0" borderId="0"/>
    <xf numFmtId="169" fontId="29" fillId="37" borderId="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168" fontId="43"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168" fontId="43"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169" fontId="43"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0" fontId="41" fillId="64" borderId="142" applyNumberFormat="0" applyAlignment="0" applyProtection="0"/>
    <xf numFmtId="168" fontId="43" fillId="64" borderId="142" applyNumberFormat="0" applyAlignment="0" applyProtection="0"/>
    <xf numFmtId="169" fontId="43" fillId="64" borderId="142" applyNumberFormat="0" applyAlignment="0" applyProtection="0"/>
    <xf numFmtId="168" fontId="43" fillId="64" borderId="142" applyNumberFormat="0" applyAlignment="0" applyProtection="0"/>
    <xf numFmtId="168" fontId="43" fillId="64" borderId="142" applyNumberFormat="0" applyAlignment="0" applyProtection="0"/>
    <xf numFmtId="169" fontId="43" fillId="64" borderId="142" applyNumberFormat="0" applyAlignment="0" applyProtection="0"/>
    <xf numFmtId="168" fontId="43" fillId="64" borderId="142" applyNumberFormat="0" applyAlignment="0" applyProtection="0"/>
    <xf numFmtId="168" fontId="43" fillId="64" borderId="142" applyNumberFormat="0" applyAlignment="0" applyProtection="0"/>
    <xf numFmtId="169" fontId="43" fillId="64" borderId="142" applyNumberFormat="0" applyAlignment="0" applyProtection="0"/>
    <xf numFmtId="168" fontId="43" fillId="64" borderId="142" applyNumberFormat="0" applyAlignment="0" applyProtection="0"/>
    <xf numFmtId="168" fontId="43" fillId="64" borderId="142" applyNumberFormat="0" applyAlignment="0" applyProtection="0"/>
    <xf numFmtId="169" fontId="43" fillId="64" borderId="142" applyNumberFormat="0" applyAlignment="0" applyProtection="0"/>
    <xf numFmtId="168" fontId="43" fillId="64" borderId="142" applyNumberFormat="0" applyAlignment="0" applyProtection="0"/>
    <xf numFmtId="0" fontId="41" fillId="64"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168" fontId="71"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168" fontId="71"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169" fontId="71"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0" fontId="69" fillId="43" borderId="142" applyNumberFormat="0" applyAlignment="0" applyProtection="0"/>
    <xf numFmtId="168" fontId="71" fillId="43" borderId="142" applyNumberFormat="0" applyAlignment="0" applyProtection="0"/>
    <xf numFmtId="169" fontId="71" fillId="43" borderId="142" applyNumberFormat="0" applyAlignment="0" applyProtection="0"/>
    <xf numFmtId="168" fontId="71" fillId="43" borderId="142" applyNumberFormat="0" applyAlignment="0" applyProtection="0"/>
    <xf numFmtId="168" fontId="71" fillId="43" borderId="142" applyNumberFormat="0" applyAlignment="0" applyProtection="0"/>
    <xf numFmtId="169" fontId="71" fillId="43" borderId="142" applyNumberFormat="0" applyAlignment="0" applyProtection="0"/>
    <xf numFmtId="168" fontId="71" fillId="43" borderId="142" applyNumberFormat="0" applyAlignment="0" applyProtection="0"/>
    <xf numFmtId="168" fontId="71" fillId="43" borderId="142" applyNumberFormat="0" applyAlignment="0" applyProtection="0"/>
    <xf numFmtId="169" fontId="71" fillId="43" borderId="142" applyNumberFormat="0" applyAlignment="0" applyProtection="0"/>
    <xf numFmtId="168" fontId="71" fillId="43" borderId="142" applyNumberFormat="0" applyAlignment="0" applyProtection="0"/>
    <xf numFmtId="168" fontId="71" fillId="43" borderId="142" applyNumberFormat="0" applyAlignment="0" applyProtection="0"/>
    <xf numFmtId="169" fontId="71" fillId="43" borderId="142" applyNumberFormat="0" applyAlignment="0" applyProtection="0"/>
    <xf numFmtId="168" fontId="71" fillId="43" borderId="142" applyNumberFormat="0" applyAlignment="0" applyProtection="0"/>
    <xf numFmtId="0" fontId="69" fillId="43" borderId="142" applyNumberForma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2"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30" fillId="74" borderId="143" applyNumberFormat="0" applyFont="0" applyAlignment="0" applyProtection="0"/>
    <xf numFmtId="0" fontId="2"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2"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30"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2" fillId="74" borderId="143" applyNumberFormat="0" applyFon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168" fontId="88"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168" fontId="88"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169" fontId="88"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0" fontId="86" fillId="64" borderId="144" applyNumberFormat="0" applyAlignment="0" applyProtection="0"/>
    <xf numFmtId="168" fontId="88" fillId="64" borderId="144" applyNumberFormat="0" applyAlignment="0" applyProtection="0"/>
    <xf numFmtId="169" fontId="88" fillId="64" borderId="144" applyNumberFormat="0" applyAlignment="0" applyProtection="0"/>
    <xf numFmtId="168" fontId="88" fillId="64" borderId="144" applyNumberFormat="0" applyAlignment="0" applyProtection="0"/>
    <xf numFmtId="168" fontId="88" fillId="64" borderId="144" applyNumberFormat="0" applyAlignment="0" applyProtection="0"/>
    <xf numFmtId="169" fontId="88" fillId="64" borderId="144" applyNumberFormat="0" applyAlignment="0" applyProtection="0"/>
    <xf numFmtId="168" fontId="88" fillId="64" borderId="144" applyNumberFormat="0" applyAlignment="0" applyProtection="0"/>
    <xf numFmtId="168" fontId="88" fillId="64" borderId="144" applyNumberFormat="0" applyAlignment="0" applyProtection="0"/>
    <xf numFmtId="169" fontId="88" fillId="64" borderId="144" applyNumberFormat="0" applyAlignment="0" applyProtection="0"/>
    <xf numFmtId="168" fontId="88" fillId="64" borderId="144" applyNumberFormat="0" applyAlignment="0" applyProtection="0"/>
    <xf numFmtId="168" fontId="88" fillId="64" borderId="144" applyNumberFormat="0" applyAlignment="0" applyProtection="0"/>
    <xf numFmtId="169" fontId="88" fillId="64" borderId="144" applyNumberFormat="0" applyAlignment="0" applyProtection="0"/>
    <xf numFmtId="168" fontId="88" fillId="64" borderId="144" applyNumberFormat="0" applyAlignment="0" applyProtection="0"/>
    <xf numFmtId="0" fontId="86" fillId="64" borderId="144" applyNumberFormat="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168" fontId="97"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168" fontId="97"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169" fontId="97"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0" fontId="50" fillId="0" borderId="145" applyNumberFormat="0" applyFill="0" applyAlignment="0" applyProtection="0"/>
    <xf numFmtId="168" fontId="97" fillId="0" borderId="145" applyNumberFormat="0" applyFill="0" applyAlignment="0" applyProtection="0"/>
    <xf numFmtId="169" fontId="97" fillId="0" borderId="145" applyNumberFormat="0" applyFill="0" applyAlignment="0" applyProtection="0"/>
    <xf numFmtId="168" fontId="97" fillId="0" borderId="145" applyNumberFormat="0" applyFill="0" applyAlignment="0" applyProtection="0"/>
    <xf numFmtId="168" fontId="97" fillId="0" borderId="145" applyNumberFormat="0" applyFill="0" applyAlignment="0" applyProtection="0"/>
    <xf numFmtId="169" fontId="97" fillId="0" borderId="145" applyNumberFormat="0" applyFill="0" applyAlignment="0" applyProtection="0"/>
    <xf numFmtId="168" fontId="97" fillId="0" borderId="145" applyNumberFormat="0" applyFill="0" applyAlignment="0" applyProtection="0"/>
    <xf numFmtId="168" fontId="97" fillId="0" borderId="145" applyNumberFormat="0" applyFill="0" applyAlignment="0" applyProtection="0"/>
    <xf numFmtId="169" fontId="97" fillId="0" borderId="145" applyNumberFormat="0" applyFill="0" applyAlignment="0" applyProtection="0"/>
    <xf numFmtId="168" fontId="97" fillId="0" borderId="145" applyNumberFormat="0" applyFill="0" applyAlignment="0" applyProtection="0"/>
    <xf numFmtId="168" fontId="97" fillId="0" borderId="145" applyNumberFormat="0" applyFill="0" applyAlignment="0" applyProtection="0"/>
    <xf numFmtId="169" fontId="97" fillId="0" borderId="145" applyNumberFormat="0" applyFill="0" applyAlignment="0" applyProtection="0"/>
    <xf numFmtId="168" fontId="97" fillId="0" borderId="145" applyNumberFormat="0" applyFill="0" applyAlignment="0" applyProtection="0"/>
    <xf numFmtId="0" fontId="50" fillId="0" borderId="145" applyNumberFormat="0" applyFill="0" applyAlignment="0" applyProtection="0"/>
    <xf numFmtId="43" fontId="2" fillId="0" borderId="0" applyFont="0" applyFill="0" applyBorder="0" applyAlignment="0" applyProtection="0"/>
    <xf numFmtId="0" fontId="117" fillId="0" borderId="0" applyNumberFormat="0" applyFill="0" applyBorder="0" applyAlignment="0" applyProtection="0">
      <alignment vertical="top"/>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177"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79" fillId="0" borderId="0"/>
    <xf numFmtId="0" fontId="79" fillId="0" borderId="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168" fontId="43"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168" fontId="43"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169" fontId="43"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0" fontId="41" fillId="64" borderId="146" applyNumberFormat="0" applyAlignment="0" applyProtection="0"/>
    <xf numFmtId="168" fontId="43" fillId="64" borderId="146" applyNumberFormat="0" applyAlignment="0" applyProtection="0"/>
    <xf numFmtId="169" fontId="43" fillId="64" borderId="146" applyNumberFormat="0" applyAlignment="0" applyProtection="0"/>
    <xf numFmtId="168" fontId="43" fillId="64" borderId="146" applyNumberFormat="0" applyAlignment="0" applyProtection="0"/>
    <xf numFmtId="168" fontId="43" fillId="64" borderId="146" applyNumberFormat="0" applyAlignment="0" applyProtection="0"/>
    <xf numFmtId="169" fontId="43" fillId="64" borderId="146" applyNumberFormat="0" applyAlignment="0" applyProtection="0"/>
    <xf numFmtId="168" fontId="43" fillId="64" borderId="146" applyNumberFormat="0" applyAlignment="0" applyProtection="0"/>
    <xf numFmtId="168" fontId="43" fillId="64" borderId="146" applyNumberFormat="0" applyAlignment="0" applyProtection="0"/>
    <xf numFmtId="169" fontId="43" fillId="64" borderId="146" applyNumberFormat="0" applyAlignment="0" applyProtection="0"/>
    <xf numFmtId="168" fontId="43" fillId="64" borderId="146" applyNumberFormat="0" applyAlignment="0" applyProtection="0"/>
    <xf numFmtId="168" fontId="43" fillId="64" borderId="146" applyNumberFormat="0" applyAlignment="0" applyProtection="0"/>
    <xf numFmtId="169" fontId="43" fillId="64" borderId="146" applyNumberFormat="0" applyAlignment="0" applyProtection="0"/>
    <xf numFmtId="168" fontId="43" fillId="64" borderId="146" applyNumberFormat="0" applyAlignment="0" applyProtection="0"/>
    <xf numFmtId="0" fontId="41" fillId="64"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168" fontId="71"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168" fontId="71"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169" fontId="71"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0" fontId="69" fillId="43" borderId="146" applyNumberFormat="0" applyAlignment="0" applyProtection="0"/>
    <xf numFmtId="168" fontId="71" fillId="43" borderId="146" applyNumberFormat="0" applyAlignment="0" applyProtection="0"/>
    <xf numFmtId="169" fontId="71" fillId="43" borderId="146" applyNumberFormat="0" applyAlignment="0" applyProtection="0"/>
    <xf numFmtId="168" fontId="71" fillId="43" borderId="146" applyNumberFormat="0" applyAlignment="0" applyProtection="0"/>
    <xf numFmtId="168" fontId="71" fillId="43" borderId="146" applyNumberFormat="0" applyAlignment="0" applyProtection="0"/>
    <xf numFmtId="169" fontId="71" fillId="43" borderId="146" applyNumberFormat="0" applyAlignment="0" applyProtection="0"/>
    <xf numFmtId="168" fontId="71" fillId="43" borderId="146" applyNumberFormat="0" applyAlignment="0" applyProtection="0"/>
    <xf numFmtId="168" fontId="71" fillId="43" borderId="146" applyNumberFormat="0" applyAlignment="0" applyProtection="0"/>
    <xf numFmtId="169" fontId="71" fillId="43" borderId="146" applyNumberFormat="0" applyAlignment="0" applyProtection="0"/>
    <xf numFmtId="168" fontId="71" fillId="43" borderId="146" applyNumberFormat="0" applyAlignment="0" applyProtection="0"/>
    <xf numFmtId="168" fontId="71" fillId="43" borderId="146" applyNumberFormat="0" applyAlignment="0" applyProtection="0"/>
    <xf numFmtId="169" fontId="71" fillId="43" borderId="146" applyNumberFormat="0" applyAlignment="0" applyProtection="0"/>
    <xf numFmtId="168" fontId="71" fillId="43" borderId="146" applyNumberFormat="0" applyAlignment="0" applyProtection="0"/>
    <xf numFmtId="0" fontId="69" fillId="43" borderId="146" applyNumberForma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2"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30" fillId="74" borderId="147" applyNumberFormat="0" applyFont="0" applyAlignment="0" applyProtection="0"/>
    <xf numFmtId="0" fontId="2"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2"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30"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2" fillId="74" borderId="147" applyNumberFormat="0" applyFon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168" fontId="88"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168" fontId="88"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169" fontId="88"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0" fontId="86" fillId="64" borderId="148" applyNumberFormat="0" applyAlignment="0" applyProtection="0"/>
    <xf numFmtId="168" fontId="88" fillId="64" borderId="148" applyNumberFormat="0" applyAlignment="0" applyProtection="0"/>
    <xf numFmtId="169" fontId="88" fillId="64" borderId="148" applyNumberFormat="0" applyAlignment="0" applyProtection="0"/>
    <xf numFmtId="168" fontId="88" fillId="64" borderId="148" applyNumberFormat="0" applyAlignment="0" applyProtection="0"/>
    <xf numFmtId="168" fontId="88" fillId="64" borderId="148" applyNumberFormat="0" applyAlignment="0" applyProtection="0"/>
    <xf numFmtId="169" fontId="88" fillId="64" borderId="148" applyNumberFormat="0" applyAlignment="0" applyProtection="0"/>
    <xf numFmtId="168" fontId="88" fillId="64" borderId="148" applyNumberFormat="0" applyAlignment="0" applyProtection="0"/>
    <xf numFmtId="168" fontId="88" fillId="64" borderId="148" applyNumberFormat="0" applyAlignment="0" applyProtection="0"/>
    <xf numFmtId="169" fontId="88" fillId="64" borderId="148" applyNumberFormat="0" applyAlignment="0" applyProtection="0"/>
    <xf numFmtId="168" fontId="88" fillId="64" borderId="148" applyNumberFormat="0" applyAlignment="0" applyProtection="0"/>
    <xf numFmtId="168" fontId="88" fillId="64" borderId="148" applyNumberFormat="0" applyAlignment="0" applyProtection="0"/>
    <xf numFmtId="169" fontId="88" fillId="64" borderId="148" applyNumberFormat="0" applyAlignment="0" applyProtection="0"/>
    <xf numFmtId="168" fontId="88" fillId="64" borderId="148" applyNumberFormat="0" applyAlignment="0" applyProtection="0"/>
    <xf numFmtId="0" fontId="86" fillId="64" borderId="148" applyNumberFormat="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168" fontId="97"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168" fontId="97"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169" fontId="97"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0" fontId="50" fillId="0" borderId="149" applyNumberFormat="0" applyFill="0" applyAlignment="0" applyProtection="0"/>
    <xf numFmtId="168" fontId="97" fillId="0" borderId="149" applyNumberFormat="0" applyFill="0" applyAlignment="0" applyProtection="0"/>
    <xf numFmtId="169" fontId="97" fillId="0" borderId="149" applyNumberFormat="0" applyFill="0" applyAlignment="0" applyProtection="0"/>
    <xf numFmtId="168" fontId="97" fillId="0" borderId="149" applyNumberFormat="0" applyFill="0" applyAlignment="0" applyProtection="0"/>
    <xf numFmtId="168" fontId="97" fillId="0" borderId="149" applyNumberFormat="0" applyFill="0" applyAlignment="0" applyProtection="0"/>
    <xf numFmtId="169" fontId="97" fillId="0" borderId="149" applyNumberFormat="0" applyFill="0" applyAlignment="0" applyProtection="0"/>
    <xf numFmtId="168" fontId="97" fillId="0" borderId="149" applyNumberFormat="0" applyFill="0" applyAlignment="0" applyProtection="0"/>
    <xf numFmtId="168" fontId="97" fillId="0" borderId="149" applyNumberFormat="0" applyFill="0" applyAlignment="0" applyProtection="0"/>
    <xf numFmtId="169" fontId="97" fillId="0" borderId="149" applyNumberFormat="0" applyFill="0" applyAlignment="0" applyProtection="0"/>
    <xf numFmtId="168" fontId="97" fillId="0" borderId="149" applyNumberFormat="0" applyFill="0" applyAlignment="0" applyProtection="0"/>
    <xf numFmtId="168" fontId="97" fillId="0" borderId="149" applyNumberFormat="0" applyFill="0" applyAlignment="0" applyProtection="0"/>
    <xf numFmtId="169" fontId="97" fillId="0" borderId="149" applyNumberFormat="0" applyFill="0" applyAlignment="0" applyProtection="0"/>
    <xf numFmtId="168" fontId="97" fillId="0" borderId="149" applyNumberFormat="0" applyFill="0" applyAlignment="0" applyProtection="0"/>
    <xf numFmtId="0" fontId="50" fillId="0" borderId="149" applyNumberFormat="0" applyFill="0" applyAlignment="0" applyProtection="0"/>
    <xf numFmtId="0" fontId="79" fillId="0" borderId="0"/>
    <xf numFmtId="0" fontId="79" fillId="0" borderId="0"/>
  </cellStyleXfs>
  <cellXfs count="64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indent="1"/>
    </xf>
    <xf numFmtId="0" fontId="22" fillId="0" borderId="3" xfId="0" applyFont="1" applyFill="1" applyBorder="1" applyAlignment="1">
      <alignment horizontal="center"/>
    </xf>
    <xf numFmtId="38" fontId="21" fillId="0" borderId="3" xfId="0" applyNumberFormat="1" applyFont="1" applyFill="1" applyBorder="1" applyAlignment="1" applyProtection="1">
      <alignment horizontal="right"/>
      <protection locked="0"/>
    </xf>
    <xf numFmtId="0" fontId="21" fillId="0" borderId="3" xfId="0" applyFont="1" applyFill="1" applyBorder="1" applyAlignment="1">
      <alignment horizontal="left" wrapText="1" indent="1"/>
    </xf>
    <xf numFmtId="0" fontId="21" fillId="0" borderId="3" xfId="0" applyFont="1" applyFill="1" applyBorder="1" applyAlignment="1">
      <alignment horizontal="left" wrapText="1" indent="2"/>
    </xf>
    <xf numFmtId="0" fontId="22" fillId="0" borderId="3" xfId="0" applyFont="1" applyFill="1" applyBorder="1" applyAlignment="1"/>
    <xf numFmtId="0" fontId="22" fillId="0" borderId="3" xfId="0" applyFont="1" applyFill="1" applyBorder="1" applyAlignment="1">
      <alignment horizontal="left"/>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3" xfId="0" applyFont="1" applyBorder="1" applyAlignment="1"/>
    <xf numFmtId="0" fontId="26" fillId="0" borderId="0" xfId="0" applyFont="1" applyAlignment="1">
      <alignment horizontal="center" vertical="center"/>
    </xf>
    <xf numFmtId="0" fontId="2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6" fillId="0" borderId="36" xfId="0" applyFont="1" applyBorder="1" applyAlignment="1">
      <alignment wrapText="1"/>
    </xf>
    <xf numFmtId="0" fontId="26"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6" fillId="0" borderId="13" xfId="0" applyFont="1" applyBorder="1" applyAlignment="1">
      <alignment wrapText="1"/>
    </xf>
    <xf numFmtId="0" fontId="20" fillId="0" borderId="13" xfId="0" applyFont="1" applyBorder="1" applyAlignment="1">
      <alignment horizontal="right" wrapText="1"/>
    </xf>
    <xf numFmtId="0" fontId="25" fillId="36" borderId="16" xfId="0" applyFont="1" applyFill="1" applyBorder="1" applyAlignment="1">
      <alignment wrapText="1"/>
    </xf>
    <xf numFmtId="0" fontId="4" fillId="0" borderId="22" xfId="0" applyFont="1" applyBorder="1"/>
    <xf numFmtId="0" fontId="26" fillId="0" borderId="3" xfId="0" applyFont="1" applyBorder="1"/>
    <xf numFmtId="0" fontId="25"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3" xfId="0" applyFont="1" applyFill="1" applyBorder="1" applyAlignment="1">
      <alignment horizontal="center" vertical="center" wrapText="1"/>
    </xf>
    <xf numFmtId="0" fontId="21" fillId="0" borderId="22" xfId="0" applyFont="1" applyFill="1" applyBorder="1" applyAlignment="1">
      <alignment horizontal="left" indent="1"/>
    </xf>
    <xf numFmtId="38" fontId="21" fillId="0" borderId="23" xfId="0" applyNumberFormat="1" applyFont="1" applyFill="1" applyBorder="1" applyAlignment="1" applyProtection="1">
      <alignment horizontal="right"/>
      <protection locked="0"/>
    </xf>
    <xf numFmtId="0" fontId="21" fillId="0" borderId="25" xfId="0" applyFont="1" applyFill="1" applyBorder="1" applyAlignment="1">
      <alignment horizontal="left" vertical="center" indent="1"/>
    </xf>
    <xf numFmtId="0" fontId="22" fillId="0" borderId="26" xfId="0" applyFont="1" applyFill="1" applyBorder="1" applyAlignment="1"/>
    <xf numFmtId="0" fontId="4" fillId="0" borderId="60"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6" fillId="0" borderId="22" xfId="0" applyFont="1" applyBorder="1" applyAlignment="1">
      <alignment horizontal="center"/>
    </xf>
    <xf numFmtId="167" fontId="26" fillId="0" borderId="69" xfId="0" applyNumberFormat="1" applyFont="1" applyBorder="1" applyAlignment="1">
      <alignment horizontal="center"/>
    </xf>
    <xf numFmtId="167" fontId="26" fillId="0" borderId="67" xfId="0" applyNumberFormat="1" applyFont="1" applyBorder="1" applyAlignment="1">
      <alignment horizontal="center"/>
    </xf>
    <xf numFmtId="167" fontId="20" fillId="0" borderId="67" xfId="0" applyNumberFormat="1" applyFont="1" applyBorder="1" applyAlignment="1">
      <alignment horizontal="center"/>
    </xf>
    <xf numFmtId="167" fontId="26" fillId="0" borderId="70" xfId="0" applyNumberFormat="1" applyFont="1" applyBorder="1" applyAlignment="1">
      <alignment horizontal="center"/>
    </xf>
    <xf numFmtId="167" fontId="25" fillId="36" borderId="62" xfId="0" applyNumberFormat="1" applyFont="1" applyFill="1" applyBorder="1" applyAlignment="1">
      <alignment horizontal="center"/>
    </xf>
    <xf numFmtId="167" fontId="26" fillId="0" borderId="66" xfId="0" applyNumberFormat="1" applyFont="1" applyBorder="1" applyAlignment="1">
      <alignment horizontal="center"/>
    </xf>
    <xf numFmtId="167" fontId="26" fillId="0" borderId="71" xfId="0" applyNumberFormat="1" applyFont="1" applyBorder="1" applyAlignment="1">
      <alignment horizontal="center"/>
    </xf>
    <xf numFmtId="0" fontId="26" fillId="0" borderId="25" xfId="0" applyFont="1" applyBorder="1" applyAlignment="1">
      <alignment horizontal="center"/>
    </xf>
    <xf numFmtId="0" fontId="25" fillId="36" borderId="63" xfId="0" applyFont="1" applyFill="1" applyBorder="1" applyAlignment="1">
      <alignment wrapText="1"/>
    </xf>
    <xf numFmtId="167" fontId="25"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2"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6" fillId="0" borderId="3" xfId="20960" applyFont="1" applyFill="1" applyBorder="1" applyAlignment="1" applyProtection="1">
      <alignment horizontal="center" vertical="center"/>
    </xf>
    <xf numFmtId="0" fontId="107"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8" xfId="0" applyFont="1" applyBorder="1" applyAlignment="1">
      <alignment vertical="center" wrapText="1"/>
    </xf>
    <xf numFmtId="0" fontId="6" fillId="0" borderId="7" xfId="0" applyFont="1" applyBorder="1" applyAlignment="1">
      <alignment vertical="center" wrapText="1"/>
    </xf>
    <xf numFmtId="0" fontId="23" fillId="0" borderId="7" xfId="0" applyFont="1" applyBorder="1" applyAlignment="1">
      <alignment horizontal="center" vertical="center" wrapText="1"/>
    </xf>
    <xf numFmtId="0" fontId="23" fillId="0" borderId="73" xfId="0" applyFont="1" applyBorder="1" applyAlignment="1">
      <alignment horizontal="center"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9" fillId="0" borderId="10"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9" fillId="0" borderId="0" xfId="0" applyFont="1" applyFill="1" applyBorder="1" applyAlignment="1"/>
    <xf numFmtId="49" fontId="109" fillId="0" borderId="3" xfId="0" applyNumberFormat="1" applyFont="1" applyFill="1" applyBorder="1" applyAlignment="1">
      <alignment horizontal="right" vertical="center"/>
    </xf>
    <xf numFmtId="49" fontId="109" fillId="0" borderId="7" xfId="0" applyNumberFormat="1" applyFont="1" applyFill="1" applyBorder="1" applyAlignment="1">
      <alignment horizontal="right" vertical="center"/>
    </xf>
    <xf numFmtId="49" fontId="109" fillId="0" borderId="85" xfId="0" applyNumberFormat="1" applyFont="1" applyFill="1" applyBorder="1" applyAlignment="1">
      <alignment horizontal="right" vertical="center"/>
    </xf>
    <xf numFmtId="49" fontId="109" fillId="0" borderId="88" xfId="0" applyNumberFormat="1" applyFont="1" applyFill="1" applyBorder="1" applyAlignment="1">
      <alignment horizontal="right" vertical="center"/>
    </xf>
    <xf numFmtId="49" fontId="109" fillId="0" borderId="96" xfId="0" applyNumberFormat="1" applyFont="1" applyFill="1" applyBorder="1" applyAlignment="1">
      <alignment horizontal="right" vertical="center"/>
    </xf>
    <xf numFmtId="0" fontId="109" fillId="0" borderId="0" xfId="0" applyFont="1" applyFill="1" applyBorder="1" applyAlignment="1">
      <alignment horizontal="left"/>
    </xf>
    <xf numFmtId="49" fontId="109" fillId="0" borderId="99" xfId="0" applyNumberFormat="1" applyFont="1" applyFill="1" applyBorder="1" applyAlignment="1">
      <alignment horizontal="right" vertical="center"/>
    </xf>
    <xf numFmtId="0" fontId="109" fillId="0" borderId="96" xfId="0" applyNumberFormat="1" applyFont="1" applyFill="1" applyBorder="1" applyAlignment="1">
      <alignment vertical="center" wrapText="1"/>
    </xf>
    <xf numFmtId="0" fontId="109" fillId="0" borderId="96" xfId="0" applyFont="1" applyFill="1" applyBorder="1" applyAlignment="1">
      <alignment horizontal="left" vertical="center" wrapText="1"/>
    </xf>
    <xf numFmtId="0" fontId="109" fillId="0" borderId="96" xfId="12672" applyFont="1" applyFill="1" applyBorder="1" applyAlignment="1">
      <alignment horizontal="left" vertical="center" wrapText="1"/>
    </xf>
    <xf numFmtId="0" fontId="109" fillId="0" borderId="96" xfId="0" applyNumberFormat="1" applyFont="1" applyFill="1" applyBorder="1" applyAlignment="1">
      <alignment horizontal="left" vertical="center" wrapText="1"/>
    </xf>
    <xf numFmtId="0" fontId="109" fillId="0" borderId="96" xfId="0" applyNumberFormat="1" applyFont="1" applyFill="1" applyBorder="1" applyAlignment="1">
      <alignment horizontal="right" vertical="center" wrapText="1"/>
    </xf>
    <xf numFmtId="0" fontId="109" fillId="0" borderId="96" xfId="0" applyNumberFormat="1" applyFont="1" applyFill="1" applyBorder="1" applyAlignment="1">
      <alignment horizontal="right" vertical="center"/>
    </xf>
    <xf numFmtId="0" fontId="109" fillId="0" borderId="96" xfId="0" applyFont="1" applyFill="1" applyBorder="1" applyAlignment="1">
      <alignment vertical="center" wrapText="1"/>
    </xf>
    <xf numFmtId="0" fontId="109" fillId="0" borderId="99" xfId="0" applyNumberFormat="1" applyFont="1" applyFill="1" applyBorder="1" applyAlignment="1">
      <alignment horizontal="left" vertical="center" wrapText="1"/>
    </xf>
    <xf numFmtId="49" fontId="109" fillId="0" borderId="0" xfId="0" applyNumberFormat="1" applyFont="1" applyFill="1" applyBorder="1" applyAlignment="1">
      <alignment horizontal="right" vertical="center"/>
    </xf>
    <xf numFmtId="0" fontId="109" fillId="0" borderId="0" xfId="0" applyFont="1" applyFill="1" applyBorder="1" applyAlignment="1">
      <alignment vertical="center" wrapText="1"/>
    </xf>
    <xf numFmtId="0" fontId="109" fillId="0" borderId="0" xfId="0" applyFont="1" applyFill="1" applyBorder="1" applyAlignment="1">
      <alignment horizontal="left" vertical="center" wrapText="1"/>
    </xf>
    <xf numFmtId="0" fontId="109" fillId="0" borderId="22" xfId="0" applyFont="1" applyFill="1" applyBorder="1"/>
    <xf numFmtId="0" fontId="109" fillId="0" borderId="22" xfId="0" applyFont="1" applyFill="1" applyBorder="1" applyAlignment="1">
      <alignment horizontal="right"/>
    </xf>
    <xf numFmtId="49" fontId="109" fillId="0" borderId="22" xfId="0" applyNumberFormat="1" applyFont="1" applyFill="1" applyBorder="1" applyAlignment="1">
      <alignment horizontal="right" vertical="center"/>
    </xf>
    <xf numFmtId="49" fontId="109"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9" fillId="0" borderId="105" xfId="0" applyNumberFormat="1" applyFont="1" applyFill="1" applyBorder="1" applyAlignment="1">
      <alignment horizontal="right" vertical="center"/>
    </xf>
    <xf numFmtId="0" fontId="109" fillId="0" borderId="96" xfId="0" applyFont="1" applyFill="1" applyBorder="1" applyAlignment="1">
      <alignment horizontal="left" vertical="center" wrapText="1"/>
    </xf>
    <xf numFmtId="0" fontId="7" fillId="0" borderId="3" xfId="0" applyFont="1" applyFill="1" applyBorder="1" applyAlignment="1">
      <alignment vertical="center" wrapText="1"/>
    </xf>
    <xf numFmtId="0" fontId="109" fillId="0" borderId="103" xfId="0" applyFont="1" applyFill="1" applyBorder="1" applyAlignment="1">
      <alignment vertical="center" wrapText="1"/>
    </xf>
    <xf numFmtId="0" fontId="109" fillId="0" borderId="103" xfId="0" applyFont="1" applyFill="1" applyBorder="1" applyAlignment="1">
      <alignment horizontal="left" vertical="center" wrapText="1"/>
    </xf>
    <xf numFmtId="167" fontId="19" fillId="77" borderId="67" xfId="0" applyNumberFormat="1" applyFont="1" applyFill="1" applyBorder="1" applyAlignment="1">
      <alignment horizontal="center"/>
    </xf>
    <xf numFmtId="0" fontId="109" fillId="0" borderId="96" xfId="0" applyNumberFormat="1" applyFont="1" applyFill="1" applyBorder="1" applyAlignment="1">
      <alignment vertical="center"/>
    </xf>
    <xf numFmtId="0" fontId="109" fillId="0" borderId="96" xfId="0" applyNumberFormat="1" applyFont="1" applyFill="1" applyBorder="1" applyAlignment="1">
      <alignment horizontal="left" vertical="center" wrapText="1"/>
    </xf>
    <xf numFmtId="0" fontId="111" fillId="0" borderId="96" xfId="0" applyNumberFormat="1" applyFont="1" applyFill="1" applyBorder="1" applyAlignment="1">
      <alignment vertical="center" wrapText="1"/>
    </xf>
    <xf numFmtId="0" fontId="111" fillId="0" borderId="3" xfId="0" applyNumberFormat="1" applyFont="1" applyFill="1" applyBorder="1" applyAlignment="1">
      <alignment vertical="center" wrapText="1"/>
    </xf>
    <xf numFmtId="0" fontId="111" fillId="0" borderId="96"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4" fillId="0" borderId="3" xfId="0" applyNumberFormat="1" applyFont="1" applyFill="1" applyBorder="1" applyAlignment="1" applyProtection="1">
      <alignment vertical="center" wrapText="1"/>
      <protection locked="0"/>
    </xf>
    <xf numFmtId="193" fontId="4" fillId="0" borderId="2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18" fillId="2" borderId="3" xfId="0" applyNumberFormat="1" applyFont="1" applyFill="1" applyBorder="1" applyAlignment="1" applyProtection="1">
      <alignment vertical="center"/>
      <protection locked="0"/>
    </xf>
    <xf numFmtId="193" fontId="18" fillId="2" borderId="2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1"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1"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2" fillId="0" borderId="3" xfId="0" applyNumberFormat="1" applyFont="1" applyFill="1" applyBorder="1" applyAlignment="1">
      <alignment horizontal="center"/>
    </xf>
    <xf numFmtId="193" fontId="22" fillId="0" borderId="23" xfId="0" applyNumberFormat="1" applyFont="1" applyFill="1" applyBorder="1" applyAlignment="1">
      <alignment horizontal="center"/>
    </xf>
    <xf numFmtId="193" fontId="21" fillId="36" borderId="3" xfId="0" applyNumberFormat="1" applyFont="1" applyFill="1" applyBorder="1" applyAlignment="1" applyProtection="1">
      <alignment horizontal="right"/>
    </xf>
    <xf numFmtId="193" fontId="21" fillId="0" borderId="23" xfId="0" applyNumberFormat="1" applyFont="1" applyFill="1" applyBorder="1" applyAlignment="1" applyProtection="1">
      <alignment horizontal="right"/>
      <protection locked="0"/>
    </xf>
    <xf numFmtId="193" fontId="21"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1"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1" fillId="0" borderId="3" xfId="0" applyNumberFormat="1" applyFont="1" applyFill="1" applyBorder="1" applyAlignment="1" applyProtection="1">
      <alignment horizontal="right" vertical="center"/>
      <protection locked="0"/>
    </xf>
    <xf numFmtId="193" fontId="21"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3" fontId="24" fillId="36" borderId="26" xfId="0" applyNumberFormat="1" applyFont="1" applyFill="1" applyBorder="1" applyAlignment="1">
      <alignment vertical="center" wrapText="1"/>
    </xf>
    <xf numFmtId="3" fontId="24"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6" fillId="0" borderId="35" xfId="0" applyNumberFormat="1" applyFont="1" applyBorder="1" applyAlignment="1">
      <alignment vertical="center"/>
    </xf>
    <xf numFmtId="193" fontId="26" fillId="0" borderId="14" xfId="0" applyNumberFormat="1" applyFont="1" applyBorder="1" applyAlignment="1">
      <alignment vertical="center"/>
    </xf>
    <xf numFmtId="193" fontId="20" fillId="0" borderId="14" xfId="0" applyNumberFormat="1" applyFont="1" applyBorder="1" applyAlignment="1">
      <alignment vertical="center"/>
    </xf>
    <xf numFmtId="193" fontId="26" fillId="0" borderId="15" xfId="0" applyNumberFormat="1" applyFont="1" applyBorder="1" applyAlignment="1">
      <alignment vertical="center"/>
    </xf>
    <xf numFmtId="193" fontId="25" fillId="36" borderId="17" xfId="0" applyNumberFormat="1" applyFont="1" applyFill="1" applyBorder="1" applyAlignment="1">
      <alignment vertical="center"/>
    </xf>
    <xf numFmtId="193" fontId="26" fillId="0" borderId="18" xfId="0" applyNumberFormat="1" applyFont="1" applyBorder="1" applyAlignment="1">
      <alignment vertical="center"/>
    </xf>
    <xf numFmtId="193" fontId="20" fillId="0" borderId="15" xfId="0" applyNumberFormat="1" applyFont="1" applyBorder="1" applyAlignment="1">
      <alignment vertical="center"/>
    </xf>
    <xf numFmtId="193" fontId="25" fillId="36" borderId="64" xfId="0" applyNumberFormat="1" applyFont="1" applyFill="1" applyBorder="1" applyAlignment="1">
      <alignment vertical="center"/>
    </xf>
    <xf numFmtId="193" fontId="26"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6"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10"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4" fillId="0" borderId="23" xfId="0" applyNumberFormat="1" applyFont="1" applyBorder="1" applyAlignment="1"/>
    <xf numFmtId="0" fontId="4" fillId="36" borderId="27" xfId="0" applyFont="1" applyFill="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0" fontId="7" fillId="0" borderId="20" xfId="0" applyFont="1" applyFill="1" applyBorder="1" applyAlignment="1">
      <alignment horizontal="left" vertical="center" wrapText="1" inden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169" fontId="29" fillId="37" borderId="0" xfId="20" applyBorder="1"/>
    <xf numFmtId="169" fontId="29" fillId="37" borderId="112" xfId="20" applyBorder="1"/>
    <xf numFmtId="193" fontId="9" fillId="2" borderId="23" xfId="0" applyNumberFormat="1" applyFont="1" applyFill="1" applyBorder="1" applyAlignment="1" applyProtection="1">
      <alignment vertical="center"/>
      <protection locked="0"/>
    </xf>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9" xfId="0" applyFont="1" applyFill="1" applyBorder="1" applyAlignment="1">
      <alignment vertical="center"/>
    </xf>
    <xf numFmtId="0" fontId="6" fillId="0" borderId="119" xfId="0" applyFont="1" applyFill="1" applyBorder="1" applyAlignment="1">
      <alignment vertical="center"/>
    </xf>
    <xf numFmtId="0" fontId="4" fillId="0" borderId="20" xfId="0" applyFont="1" applyFill="1" applyBorder="1" applyAlignment="1">
      <alignment vertical="center"/>
    </xf>
    <xf numFmtId="0" fontId="4" fillId="0" borderId="114" xfId="0" applyFont="1" applyFill="1" applyBorder="1" applyAlignment="1">
      <alignment vertical="center"/>
    </xf>
    <xf numFmtId="0" fontId="4" fillId="0" borderId="116" xfId="0" applyFont="1" applyFill="1" applyBorder="1" applyAlignment="1">
      <alignment vertical="center"/>
    </xf>
    <xf numFmtId="0" fontId="4" fillId="0" borderId="19"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129" xfId="0" applyFont="1" applyFill="1" applyBorder="1" applyAlignment="1">
      <alignment horizontal="center" vertical="center"/>
    </xf>
    <xf numFmtId="169" fontId="29" fillId="37" borderId="34" xfId="20" applyBorder="1"/>
    <xf numFmtId="169" fontId="29" fillId="37" borderId="131" xfId="20" applyBorder="1"/>
    <xf numFmtId="169" fontId="29" fillId="37" borderId="121" xfId="20" applyBorder="1"/>
    <xf numFmtId="169" fontId="29" fillId="37" borderId="61" xfId="20" applyBorder="1"/>
    <xf numFmtId="0" fontId="4" fillId="3" borderId="72" xfId="0" applyFont="1" applyFill="1" applyBorder="1" applyAlignment="1">
      <alignment horizontal="center" vertical="center"/>
    </xf>
    <xf numFmtId="0" fontId="4" fillId="3" borderId="0" xfId="0" applyFont="1" applyFill="1" applyBorder="1" applyAlignment="1">
      <alignment vertical="center"/>
    </xf>
    <xf numFmtId="0" fontId="4" fillId="0" borderId="78" xfId="0" applyFont="1" applyFill="1" applyBorder="1" applyAlignment="1">
      <alignment horizontal="center" vertical="center"/>
    </xf>
    <xf numFmtId="0" fontId="4" fillId="3" borderId="117" xfId="0" applyFont="1" applyFill="1" applyBorder="1" applyAlignment="1">
      <alignment vertical="center"/>
    </xf>
    <xf numFmtId="0" fontId="14" fillId="3" borderId="132" xfId="0" applyFont="1" applyFill="1" applyBorder="1" applyAlignment="1">
      <alignment horizontal="left"/>
    </xf>
    <xf numFmtId="0" fontId="14" fillId="3" borderId="133" xfId="0" applyFont="1" applyFill="1" applyBorder="1" applyAlignment="1">
      <alignment horizontal="left"/>
    </xf>
    <xf numFmtId="0" fontId="4" fillId="0" borderId="0" xfId="0" applyFont="1"/>
    <xf numFmtId="0" fontId="4" fillId="0" borderId="0" xfId="0" applyFont="1" applyFill="1"/>
    <xf numFmtId="0" fontId="4" fillId="0" borderId="119" xfId="0" applyFont="1" applyFill="1" applyBorder="1" applyAlignment="1">
      <alignment horizontal="center" vertical="center" wrapText="1"/>
    </xf>
    <xf numFmtId="0" fontId="109" fillId="78" borderId="103" xfId="0" applyFont="1" applyFill="1" applyBorder="1" applyAlignment="1">
      <alignment horizontal="left" vertical="center"/>
    </xf>
    <xf numFmtId="0" fontId="109" fillId="78" borderId="96" xfId="0" applyFont="1" applyFill="1" applyBorder="1" applyAlignment="1">
      <alignment vertical="center" wrapText="1"/>
    </xf>
    <xf numFmtId="0" fontId="109" fillId="78" borderId="96" xfId="0" applyFont="1" applyFill="1" applyBorder="1" applyAlignment="1">
      <alignment horizontal="left" vertical="center" wrapText="1"/>
    </xf>
    <xf numFmtId="0" fontId="109" fillId="0" borderId="103" xfId="0" applyFont="1" applyFill="1" applyBorder="1" applyAlignment="1">
      <alignment horizontal="right" vertical="center"/>
    </xf>
    <xf numFmtId="0" fontId="4" fillId="0" borderId="137" xfId="0" applyFont="1" applyFill="1" applyBorder="1" applyAlignment="1">
      <alignment horizontal="center" vertical="center" wrapText="1"/>
    </xf>
    <xf numFmtId="0" fontId="6" fillId="3" borderId="138" xfId="0" applyFont="1" applyFill="1" applyBorder="1" applyAlignment="1">
      <alignment vertical="center"/>
    </xf>
    <xf numFmtId="0" fontId="4" fillId="3" borderId="24" xfId="0" applyFont="1" applyFill="1" applyBorder="1" applyAlignment="1">
      <alignment vertical="center"/>
    </xf>
    <xf numFmtId="0" fontId="4" fillId="0" borderId="139" xfId="0" applyFont="1" applyFill="1" applyBorder="1" applyAlignment="1">
      <alignment horizontal="center" vertical="center"/>
    </xf>
    <xf numFmtId="0" fontId="6" fillId="0" borderId="26" xfId="0" applyFont="1" applyFill="1" applyBorder="1" applyAlignment="1">
      <alignment vertical="center"/>
    </xf>
    <xf numFmtId="169" fontId="29" fillId="37" borderId="28" xfId="20" applyBorder="1"/>
    <xf numFmtId="0" fontId="4" fillId="0" borderId="7" xfId="0" applyFont="1" applyFill="1" applyBorder="1" applyAlignment="1">
      <alignment horizontal="center" vertical="center" wrapText="1"/>
    </xf>
    <xf numFmtId="0" fontId="4" fillId="0" borderId="73"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9" xfId="0" applyBorder="1"/>
    <xf numFmtId="0" fontId="0" fillId="0" borderId="139" xfId="0" applyBorder="1" applyAlignment="1">
      <alignment horizontal="center"/>
    </xf>
    <xf numFmtId="0" fontId="4" fillId="0" borderId="118" xfId="0" applyFont="1" applyBorder="1" applyAlignment="1">
      <alignment vertical="center" wrapText="1"/>
    </xf>
    <xf numFmtId="167" fontId="4" fillId="0" borderId="119" xfId="0" applyNumberFormat="1" applyFont="1" applyBorder="1" applyAlignment="1">
      <alignment horizontal="center" vertical="center"/>
    </xf>
    <xf numFmtId="167" fontId="4" fillId="0" borderId="137" xfId="0" applyNumberFormat="1" applyFont="1" applyBorder="1" applyAlignment="1">
      <alignment horizontal="center" vertical="center"/>
    </xf>
    <xf numFmtId="167" fontId="14" fillId="0" borderId="119" xfId="0" applyNumberFormat="1" applyFont="1" applyBorder="1" applyAlignment="1">
      <alignment horizontal="center" vertical="center"/>
    </xf>
    <xf numFmtId="0" fontId="14" fillId="0" borderId="118" xfId="0" applyFont="1" applyBorder="1" applyAlignment="1">
      <alignment vertical="center" wrapText="1"/>
    </xf>
    <xf numFmtId="0" fontId="0" fillId="0" borderId="25" xfId="0" applyBorder="1"/>
    <xf numFmtId="0" fontId="6" fillId="36" borderId="140"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9" xfId="0" applyFont="1" applyFill="1" applyBorder="1" applyAlignment="1">
      <alignment horizontal="left" vertical="center" wrapText="1"/>
    </xf>
    <xf numFmtId="0" fontId="6" fillId="36" borderId="119" xfId="0" applyFont="1" applyFill="1" applyBorder="1" applyAlignment="1">
      <alignment horizontal="left" vertical="center" wrapText="1"/>
    </xf>
    <xf numFmtId="0" fontId="6" fillId="36" borderId="137" xfId="0" applyFont="1" applyFill="1" applyBorder="1" applyAlignment="1">
      <alignment horizontal="left" vertical="center" wrapText="1"/>
    </xf>
    <xf numFmtId="0" fontId="4" fillId="0" borderId="139" xfId="0" applyFont="1" applyFill="1" applyBorder="1" applyAlignment="1">
      <alignment horizontal="right" vertical="center" wrapText="1"/>
    </xf>
    <xf numFmtId="0" fontId="4" fillId="0" borderId="119"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113" fillId="0" borderId="139" xfId="0" applyFont="1" applyFill="1" applyBorder="1" applyAlignment="1">
      <alignment horizontal="right" vertical="center" wrapText="1"/>
    </xf>
    <xf numFmtId="0" fontId="113" fillId="0" borderId="119" xfId="0" applyFont="1" applyFill="1" applyBorder="1" applyAlignment="1">
      <alignment horizontal="left" vertical="center" wrapText="1"/>
    </xf>
    <xf numFmtId="0" fontId="113" fillId="0" borderId="137" xfId="0" applyFont="1" applyFill="1" applyBorder="1" applyAlignment="1">
      <alignment horizontal="left" vertical="center" wrapText="1"/>
    </xf>
    <xf numFmtId="9" fontId="6" fillId="36" borderId="119" xfId="20961" applyFont="1" applyFill="1" applyBorder="1" applyAlignment="1">
      <alignment horizontal="left" vertical="center" wrapText="1"/>
    </xf>
    <xf numFmtId="0" fontId="6" fillId="36" borderId="119" xfId="0" applyFont="1" applyFill="1" applyBorder="1" applyAlignment="1">
      <alignment horizontal="center" vertical="center" wrapText="1"/>
    </xf>
    <xf numFmtId="0" fontId="6" fillId="36" borderId="137" xfId="0" applyFont="1" applyFill="1" applyBorder="1" applyAlignment="1">
      <alignment horizontal="center" vertical="center" wrapText="1"/>
    </xf>
    <xf numFmtId="0" fontId="6" fillId="0" borderId="139" xfId="0" applyFont="1" applyFill="1" applyBorder="1" applyAlignment="1">
      <alignment horizontal="left" vertical="center" wrapText="1"/>
    </xf>
    <xf numFmtId="9" fontId="113" fillId="0" borderId="119" xfId="20961" applyFont="1" applyFill="1" applyBorder="1" applyAlignment="1">
      <alignment horizontal="left" vertical="center" wrapText="1"/>
    </xf>
    <xf numFmtId="0" fontId="6" fillId="0" borderId="137"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3" fillId="0" borderId="0" xfId="0" applyFont="1" applyFill="1" applyAlignment="1">
      <alignment horizontal="left" vertical="center"/>
    </xf>
    <xf numFmtId="49" fontId="114" fillId="0" borderId="25" xfId="5" applyNumberFormat="1" applyFont="1" applyFill="1" applyBorder="1" applyAlignment="1" applyProtection="1">
      <alignment horizontal="left" vertical="center"/>
      <protection locked="0"/>
    </xf>
    <xf numFmtId="0" fontId="115" fillId="0" borderId="26" xfId="9" applyFont="1" applyFill="1" applyBorder="1" applyAlignment="1" applyProtection="1">
      <alignment horizontal="left" vertical="center" wrapText="1"/>
      <protection locked="0"/>
    </xf>
    <xf numFmtId="9" fontId="115" fillId="0" borderId="26" xfId="20961" applyFont="1" applyFill="1" applyBorder="1" applyAlignment="1" applyProtection="1">
      <alignment horizontal="left" vertical="center"/>
    </xf>
    <xf numFmtId="37" fontId="7" fillId="0" borderId="27" xfId="1" applyNumberFormat="1" applyFont="1" applyFill="1" applyBorder="1" applyAlignment="1" applyProtection="1">
      <alignment horizontal="left" vertical="center"/>
    </xf>
    <xf numFmtId="0" fontId="23" fillId="0" borderId="139" xfId="0" applyFont="1" applyBorder="1" applyAlignment="1">
      <alignment horizontal="center" vertical="center" wrapText="1"/>
    </xf>
    <xf numFmtId="0" fontId="23" fillId="0" borderId="119" xfId="0" applyFont="1" applyBorder="1" applyAlignment="1">
      <alignment vertical="center" wrapText="1"/>
    </xf>
    <xf numFmtId="3" fontId="24" fillId="36" borderId="119" xfId="0" applyNumberFormat="1" applyFont="1" applyFill="1" applyBorder="1" applyAlignment="1">
      <alignment vertical="center" wrapText="1"/>
    </xf>
    <xf numFmtId="3" fontId="24" fillId="36" borderId="137" xfId="0" applyNumberFormat="1" applyFont="1" applyFill="1" applyBorder="1" applyAlignment="1">
      <alignment vertical="center" wrapText="1"/>
    </xf>
    <xf numFmtId="14" fontId="7" fillId="3" borderId="119" xfId="8" quotePrefix="1" applyNumberFormat="1" applyFont="1" applyFill="1" applyBorder="1" applyAlignment="1" applyProtection="1">
      <alignment horizontal="left" vertical="center" wrapText="1" indent="2"/>
      <protection locked="0"/>
    </xf>
    <xf numFmtId="3" fontId="24" fillId="0" borderId="119" xfId="0" applyNumberFormat="1" applyFont="1" applyBorder="1" applyAlignment="1">
      <alignment vertical="center" wrapText="1"/>
    </xf>
    <xf numFmtId="3" fontId="24" fillId="0" borderId="137" xfId="0" applyNumberFormat="1" applyFont="1" applyBorder="1" applyAlignment="1">
      <alignment vertical="center" wrapText="1"/>
    </xf>
    <xf numFmtId="14" fontId="7" fillId="3" borderId="119" xfId="8" quotePrefix="1" applyNumberFormat="1" applyFont="1" applyFill="1" applyBorder="1" applyAlignment="1" applyProtection="1">
      <alignment horizontal="left" vertical="center" wrapText="1" indent="3"/>
      <protection locked="0"/>
    </xf>
    <xf numFmtId="3" fontId="24" fillId="0" borderId="119" xfId="0" applyNumberFormat="1" applyFont="1" applyFill="1" applyBorder="1" applyAlignment="1">
      <alignment vertical="center" wrapText="1"/>
    </xf>
    <xf numFmtId="0" fontId="23" fillId="0" borderId="119" xfId="0" applyFont="1" applyFill="1" applyBorder="1" applyAlignment="1">
      <alignment horizontal="left" vertical="center" wrapText="1" indent="2"/>
    </xf>
    <xf numFmtId="169" fontId="29" fillId="79" borderId="0" xfId="20" applyFill="1"/>
    <xf numFmtId="0" fontId="11" fillId="0" borderId="119" xfId="17" applyFill="1" applyBorder="1" applyAlignment="1" applyProtection="1"/>
    <xf numFmtId="49" fontId="113" fillId="0" borderId="139" xfId="0" applyNumberFormat="1" applyFont="1" applyFill="1" applyBorder="1" applyAlignment="1">
      <alignment horizontal="right" vertical="center" wrapText="1"/>
    </xf>
    <xf numFmtId="0" fontId="7" fillId="3" borderId="119" xfId="20960" applyFont="1" applyFill="1" applyBorder="1" applyAlignment="1" applyProtection="1"/>
    <xf numFmtId="0" fontId="106" fillId="0" borderId="119" xfId="20960" applyFont="1" applyFill="1" applyBorder="1" applyAlignment="1" applyProtection="1">
      <alignment horizontal="center" vertical="center"/>
    </xf>
    <xf numFmtId="0" fontId="4" fillId="0" borderId="119" xfId="0" applyFont="1" applyBorder="1"/>
    <xf numFmtId="0" fontId="11" fillId="0" borderId="119" xfId="17" applyFill="1" applyBorder="1" applyAlignment="1" applyProtection="1">
      <alignment horizontal="left" vertical="center" wrapText="1"/>
    </xf>
    <xf numFmtId="49" fontId="113" fillId="0" borderId="119" xfId="0" applyNumberFormat="1" applyFont="1" applyFill="1" applyBorder="1" applyAlignment="1">
      <alignment horizontal="right" vertical="center" wrapText="1"/>
    </xf>
    <xf numFmtId="0" fontId="11" fillId="0" borderId="119" xfId="17" applyFill="1" applyBorder="1" applyAlignment="1" applyProtection="1">
      <alignment horizontal="left" vertical="center"/>
    </xf>
    <xf numFmtId="0" fontId="11" fillId="0" borderId="119" xfId="17" applyBorder="1" applyAlignment="1" applyProtection="1"/>
    <xf numFmtId="0" fontId="4" fillId="0" borderId="119" xfId="0" applyFont="1" applyFill="1" applyBorder="1"/>
    <xf numFmtId="10" fontId="4" fillId="0" borderId="3" xfId="20961" applyNumberFormat="1" applyFont="1" applyFill="1" applyBorder="1" applyAlignment="1" applyProtection="1">
      <alignment horizontal="right" vertical="center" wrapText="1"/>
      <protection locked="0"/>
    </xf>
    <xf numFmtId="10" fontId="4" fillId="0" borderId="3" xfId="20961" applyNumberFormat="1" applyFont="1" applyBorder="1" applyAlignment="1" applyProtection="1">
      <alignment vertical="center" wrapText="1"/>
      <protection locked="0"/>
    </xf>
    <xf numFmtId="10" fontId="4" fillId="0" borderId="23" xfId="20961" applyNumberFormat="1" applyFont="1" applyBorder="1" applyAlignment="1" applyProtection="1">
      <alignment vertical="center" wrapText="1"/>
      <protection locked="0"/>
    </xf>
    <xf numFmtId="10" fontId="15" fillId="0" borderId="3" xfId="20961" applyNumberFormat="1" applyFont="1" applyFill="1" applyBorder="1" applyAlignment="1" applyProtection="1">
      <alignment vertical="center" wrapText="1"/>
      <protection locked="0"/>
    </xf>
    <xf numFmtId="10" fontId="4" fillId="0" borderId="3" xfId="20961" applyNumberFormat="1" applyFont="1" applyFill="1" applyBorder="1" applyAlignment="1" applyProtection="1">
      <alignment vertical="center" wrapText="1"/>
      <protection locked="0"/>
    </xf>
    <xf numFmtId="10" fontId="4" fillId="0" borderId="23" xfId="20961" applyNumberFormat="1" applyFont="1" applyFill="1" applyBorder="1" applyAlignment="1" applyProtection="1">
      <alignment vertical="center" wrapText="1"/>
      <protection locked="0"/>
    </xf>
    <xf numFmtId="10" fontId="7" fillId="0" borderId="3" xfId="20961" applyNumberFormat="1" applyFont="1" applyBorder="1" applyAlignment="1" applyProtection="1">
      <alignment vertical="center" wrapText="1"/>
      <protection locked="0"/>
    </xf>
    <xf numFmtId="10" fontId="9" fillId="2" borderId="3" xfId="20961" applyNumberFormat="1" applyFont="1" applyFill="1" applyBorder="1" applyAlignment="1" applyProtection="1">
      <alignment vertical="center"/>
      <protection locked="0"/>
    </xf>
    <xf numFmtId="10" fontId="18" fillId="2" borderId="3" xfId="20961" applyNumberFormat="1" applyFont="1" applyFill="1" applyBorder="1" applyAlignment="1" applyProtection="1">
      <alignment vertical="center"/>
      <protection locked="0"/>
    </xf>
    <xf numFmtId="10" fontId="18" fillId="2" borderId="23"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9" fontId="9" fillId="2" borderId="26" xfId="20961" applyNumberFormat="1" applyFont="1" applyFill="1" applyBorder="1" applyAlignment="1" applyProtection="1">
      <alignment vertical="center"/>
      <protection locked="0"/>
    </xf>
    <xf numFmtId="9" fontId="18" fillId="2" borderId="26" xfId="20961" applyNumberFormat="1" applyFont="1" applyFill="1" applyBorder="1" applyAlignment="1" applyProtection="1">
      <alignment vertical="center"/>
      <protection locked="0"/>
    </xf>
    <xf numFmtId="9" fontId="18" fillId="2" borderId="27" xfId="20961" applyNumberFormat="1" applyFont="1" applyFill="1" applyBorder="1" applyAlignment="1" applyProtection="1">
      <alignment vertical="center"/>
      <protection locked="0"/>
    </xf>
    <xf numFmtId="193" fontId="9" fillId="36" borderId="119" xfId="0" applyNumberFormat="1" applyFont="1" applyFill="1" applyBorder="1" applyAlignment="1" applyProtection="1">
      <alignment horizontal="right"/>
    </xf>
    <xf numFmtId="193" fontId="9" fillId="0" borderId="119" xfId="0" applyNumberFormat="1" applyFont="1" applyFill="1" applyBorder="1" applyAlignment="1" applyProtection="1">
      <alignment horizontal="right"/>
    </xf>
    <xf numFmtId="0" fontId="15" fillId="0" borderId="117" xfId="0" applyNumberFormat="1" applyFont="1" applyFill="1" applyBorder="1" applyAlignment="1">
      <alignment vertical="center" wrapText="1"/>
    </xf>
    <xf numFmtId="193" fontId="9" fillId="36" borderId="118" xfId="0" applyNumberFormat="1" applyFont="1" applyFill="1" applyBorder="1" applyAlignment="1" applyProtection="1">
      <alignment horizontal="right"/>
    </xf>
    <xf numFmtId="193" fontId="9" fillId="0" borderId="118" xfId="0" applyNumberFormat="1" applyFont="1" applyFill="1" applyBorder="1" applyAlignment="1" applyProtection="1">
      <alignment horizontal="right"/>
    </xf>
    <xf numFmtId="0" fontId="15" fillId="0" borderId="119" xfId="0" applyNumberFormat="1" applyFont="1" applyFill="1" applyBorder="1" applyAlignment="1">
      <alignment vertical="center" wrapText="1"/>
    </xf>
    <xf numFmtId="0" fontId="7" fillId="0" borderId="119" xfId="0" applyNumberFormat="1" applyFont="1" applyFill="1" applyBorder="1" applyAlignment="1">
      <alignment horizontal="left" vertical="center" wrapText="1"/>
    </xf>
    <xf numFmtId="193" fontId="9" fillId="36" borderId="120" xfId="0" applyNumberFormat="1" applyFont="1" applyFill="1" applyBorder="1" applyAlignment="1" applyProtection="1">
      <alignment horizontal="right"/>
    </xf>
    <xf numFmtId="193" fontId="9" fillId="36" borderId="117" xfId="0" applyNumberFormat="1" applyFont="1" applyFill="1" applyBorder="1" applyAlignment="1" applyProtection="1">
      <alignment horizontal="right"/>
    </xf>
    <xf numFmtId="0" fontId="13" fillId="0" borderId="120" xfId="0" applyFont="1" applyBorder="1" applyAlignment="1">
      <alignment wrapText="1"/>
    </xf>
    <xf numFmtId="9" fontId="4" fillId="0" borderId="24" xfId="0" applyNumberFormat="1" applyFont="1" applyBorder="1" applyAlignment="1"/>
    <xf numFmtId="167" fontId="4" fillId="36" borderId="119" xfId="0" applyNumberFormat="1" applyFont="1" applyFill="1" applyBorder="1" applyAlignment="1">
      <alignment horizontal="center" vertical="center"/>
    </xf>
    <xf numFmtId="193" fontId="116" fillId="0" borderId="137" xfId="0" applyNumberFormat="1" applyFont="1" applyFill="1" applyBorder="1" applyAlignment="1"/>
    <xf numFmtId="9" fontId="4" fillId="80" borderId="23" xfId="20961" applyFont="1" applyFill="1" applyBorder="1"/>
    <xf numFmtId="193" fontId="7" fillId="0" borderId="3" xfId="0" applyNumberFormat="1" applyFont="1" applyFill="1" applyBorder="1"/>
    <xf numFmtId="193" fontId="7" fillId="0" borderId="119" xfId="0" applyNumberFormat="1" applyFont="1" applyFill="1" applyBorder="1"/>
    <xf numFmtId="193" fontId="7" fillId="0" borderId="120" xfId="0" applyNumberFormat="1" applyFont="1" applyFill="1" applyBorder="1"/>
    <xf numFmtId="193" fontId="20" fillId="0" borderId="14" xfId="0" applyNumberFormat="1" applyFont="1" applyFill="1" applyBorder="1" applyAlignment="1">
      <alignment vertical="center"/>
    </xf>
    <xf numFmtId="193" fontId="7" fillId="0" borderId="3" xfId="0" applyNumberFormat="1" applyFont="1" applyFill="1" applyBorder="1" applyAlignment="1"/>
    <xf numFmtId="164" fontId="4" fillId="0" borderId="59" xfId="7" applyNumberFormat="1" applyFont="1" applyFill="1" applyBorder="1" applyAlignment="1">
      <alignment vertical="center"/>
    </xf>
    <xf numFmtId="164" fontId="4" fillId="0" borderId="73" xfId="7" applyNumberFormat="1" applyFont="1" applyFill="1" applyBorder="1" applyAlignment="1">
      <alignment vertical="center"/>
    </xf>
    <xf numFmtId="164" fontId="4" fillId="0" borderId="119" xfId="7" applyNumberFormat="1" applyFont="1" applyFill="1" applyBorder="1" applyAlignment="1">
      <alignment vertical="center"/>
    </xf>
    <xf numFmtId="164" fontId="4" fillId="0" borderId="120" xfId="7" applyNumberFormat="1" applyFont="1" applyFill="1" applyBorder="1" applyAlignment="1">
      <alignment vertical="center"/>
    </xf>
    <xf numFmtId="164" fontId="4" fillId="0" borderId="137"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5" xfId="7" applyNumberFormat="1" applyFont="1" applyFill="1" applyBorder="1" applyAlignment="1">
      <alignment vertical="center"/>
    </xf>
    <xf numFmtId="164" fontId="4" fillId="0" borderId="128" xfId="7" applyNumberFormat="1" applyFont="1" applyFill="1" applyBorder="1" applyAlignment="1">
      <alignment vertical="center"/>
    </xf>
    <xf numFmtId="10" fontId="4" fillId="0" borderId="113" xfId="20961" applyNumberFormat="1" applyFont="1" applyFill="1" applyBorder="1" applyAlignment="1">
      <alignment vertical="center"/>
    </xf>
    <xf numFmtId="10" fontId="4" fillId="0" borderId="130" xfId="20961" applyNumberFormat="1" applyFont="1" applyFill="1" applyBorder="1" applyAlignment="1">
      <alignment vertical="center"/>
    </xf>
    <xf numFmtId="3" fontId="10" fillId="0" borderId="0" xfId="0" applyNumberFormat="1" applyFont="1" applyFill="1" applyBorder="1" applyAlignment="1">
      <alignment horizontal="left"/>
    </xf>
    <xf numFmtId="194" fontId="25" fillId="0" borderId="0" xfId="0" applyNumberFormat="1" applyFont="1" applyFill="1" applyBorder="1" applyAlignment="1">
      <alignment horizontal="left"/>
    </xf>
    <xf numFmtId="0" fontId="107" fillId="0" borderId="75" xfId="0" applyFont="1" applyBorder="1" applyAlignment="1">
      <alignment horizontal="left" vertical="center" wrapText="1"/>
    </xf>
    <xf numFmtId="0" fontId="107" fillId="0" borderId="74"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8"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xf>
    <xf numFmtId="0" fontId="4" fillId="0" borderId="24" xfId="0" applyFont="1" applyFill="1" applyBorder="1" applyAlignment="1">
      <alignment horizontal="center"/>
    </xf>
    <xf numFmtId="0" fontId="6" fillId="36" borderId="141"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8" xfId="0" applyFont="1" applyFill="1" applyBorder="1" applyAlignment="1">
      <alignment horizontal="center" vertical="center" wrapText="1"/>
    </xf>
    <xf numFmtId="0" fontId="6" fillId="36" borderId="118" xfId="0" applyFont="1" applyFill="1" applyBorder="1" applyAlignment="1">
      <alignment horizontal="center" vertical="center" wrapText="1"/>
    </xf>
    <xf numFmtId="0" fontId="104" fillId="3" borderId="76" xfId="13" applyFont="1" applyFill="1" applyBorder="1" applyAlignment="1" applyProtection="1">
      <alignment horizontal="center" vertical="center" wrapText="1"/>
      <protection locked="0"/>
    </xf>
    <xf numFmtId="0" fontId="104" fillId="3" borderId="7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110" xfId="1" applyNumberFormat="1" applyFont="1" applyFill="1" applyBorder="1" applyAlignment="1" applyProtection="1">
      <alignment horizontal="center" vertical="center" wrapText="1"/>
      <protection locked="0"/>
    </xf>
    <xf numFmtId="164" fontId="15" fillId="0" borderId="11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08" fillId="0" borderId="102" xfId="0" applyFont="1" applyFill="1" applyBorder="1" applyAlignment="1">
      <alignment horizontal="center" vertical="center"/>
    </xf>
    <xf numFmtId="0" fontId="108" fillId="0" borderId="79" xfId="0" applyFont="1" applyFill="1" applyBorder="1" applyAlignment="1">
      <alignment horizontal="center" vertical="center"/>
    </xf>
    <xf numFmtId="0" fontId="108" fillId="0" borderId="80" xfId="0" applyFont="1" applyFill="1" applyBorder="1" applyAlignment="1">
      <alignment horizontal="center" vertical="center"/>
    </xf>
    <xf numFmtId="0" fontId="108" fillId="0" borderId="81" xfId="0" applyFont="1" applyFill="1" applyBorder="1" applyAlignment="1">
      <alignment horizontal="center" vertical="center"/>
    </xf>
    <xf numFmtId="0" fontId="109" fillId="0" borderId="3" xfId="0" applyFont="1" applyFill="1" applyBorder="1" applyAlignment="1">
      <alignment horizontal="left" vertical="center" wrapText="1"/>
    </xf>
    <xf numFmtId="0" fontId="108" fillId="76" borderId="82" xfId="0" applyFont="1" applyFill="1" applyBorder="1" applyAlignment="1">
      <alignment horizontal="center" vertical="center" wrapText="1"/>
    </xf>
    <xf numFmtId="0" fontId="108" fillId="76" borderId="83" xfId="0" applyFont="1" applyFill="1" applyBorder="1" applyAlignment="1">
      <alignment horizontal="center" vertical="center" wrapText="1"/>
    </xf>
    <xf numFmtId="0" fontId="108" fillId="76" borderId="84" xfId="0" applyFont="1" applyFill="1" applyBorder="1" applyAlignment="1">
      <alignment horizontal="center" vertical="center" wrapText="1"/>
    </xf>
    <xf numFmtId="0" fontId="109" fillId="0" borderId="59"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109" fillId="0" borderId="8" xfId="0" applyFont="1" applyFill="1" applyBorder="1" applyAlignment="1">
      <alignment horizontal="left" vertical="center" wrapText="1"/>
    </xf>
    <xf numFmtId="0" fontId="109" fillId="0" borderId="10" xfId="0" applyFont="1" applyFill="1" applyBorder="1" applyAlignment="1">
      <alignment horizontal="left" vertical="center" wrapText="1"/>
    </xf>
    <xf numFmtId="0" fontId="109" fillId="3" borderId="8" xfId="0" applyFont="1" applyFill="1" applyBorder="1" applyAlignment="1">
      <alignment vertical="center" wrapText="1"/>
    </xf>
    <xf numFmtId="0" fontId="109" fillId="3" borderId="10" xfId="0" applyFont="1" applyFill="1" applyBorder="1" applyAlignment="1">
      <alignment vertical="center" wrapText="1"/>
    </xf>
    <xf numFmtId="0" fontId="109" fillId="0" borderId="8" xfId="0" applyFont="1" applyFill="1" applyBorder="1" applyAlignment="1">
      <alignment horizontal="left"/>
    </xf>
    <xf numFmtId="0" fontId="109" fillId="0" borderId="10" xfId="0" applyFont="1" applyFill="1" applyBorder="1" applyAlignment="1">
      <alignment horizontal="left"/>
    </xf>
    <xf numFmtId="0" fontId="109" fillId="0" borderId="89" xfId="0" applyFont="1" applyFill="1" applyBorder="1" applyAlignment="1">
      <alignment horizontal="left" vertical="center" wrapText="1"/>
    </xf>
    <xf numFmtId="0" fontId="109" fillId="0" borderId="90" xfId="0" applyFont="1" applyFill="1" applyBorder="1" applyAlignment="1">
      <alignment horizontal="left" vertical="center" wrapText="1"/>
    </xf>
    <xf numFmtId="0" fontId="109" fillId="0" borderId="59" xfId="0" applyFont="1" applyFill="1" applyBorder="1" applyAlignment="1">
      <alignment vertical="center" wrapText="1"/>
    </xf>
    <xf numFmtId="0" fontId="109" fillId="0" borderId="11" xfId="0" applyFont="1" applyFill="1" applyBorder="1" applyAlignment="1">
      <alignment vertical="center" wrapText="1"/>
    </xf>
    <xf numFmtId="0" fontId="109" fillId="0" borderId="8" xfId="0" applyFont="1" applyFill="1" applyBorder="1" applyAlignment="1">
      <alignment vertical="center" wrapText="1"/>
    </xf>
    <xf numFmtId="0" fontId="109" fillId="0" borderId="10" xfId="0" applyFont="1" applyFill="1" applyBorder="1" applyAlignment="1">
      <alignment vertical="center" wrapText="1"/>
    </xf>
    <xf numFmtId="0" fontId="109" fillId="3" borderId="86" xfId="0" applyFont="1" applyFill="1" applyBorder="1" applyAlignment="1">
      <alignment horizontal="left" vertical="center" wrapText="1"/>
    </xf>
    <xf numFmtId="0" fontId="109" fillId="3" borderId="87" xfId="0" applyFont="1" applyFill="1" applyBorder="1" applyAlignment="1">
      <alignment horizontal="left" vertical="center" wrapText="1"/>
    </xf>
    <xf numFmtId="0" fontId="109" fillId="0" borderId="86" xfId="0" applyFont="1" applyFill="1" applyBorder="1" applyAlignment="1">
      <alignment vertical="center" wrapText="1"/>
    </xf>
    <xf numFmtId="0" fontId="109" fillId="0" borderId="87" xfId="0" applyFont="1" applyFill="1" applyBorder="1" applyAlignment="1">
      <alignment vertical="center" wrapText="1"/>
    </xf>
    <xf numFmtId="0" fontId="109" fillId="0" borderId="86" xfId="0" applyFont="1" applyFill="1" applyBorder="1" applyAlignment="1">
      <alignment horizontal="left" vertical="center" wrapText="1"/>
    </xf>
    <xf numFmtId="0" fontId="109" fillId="0" borderId="87" xfId="0" applyFont="1" applyFill="1" applyBorder="1" applyAlignment="1">
      <alignment horizontal="left" vertical="center" wrapText="1"/>
    </xf>
    <xf numFmtId="0" fontId="108" fillId="76" borderId="91" xfId="0" applyFont="1" applyFill="1" applyBorder="1" applyAlignment="1">
      <alignment horizontal="center" vertical="center" wrapText="1"/>
    </xf>
    <xf numFmtId="0" fontId="108" fillId="76" borderId="0" xfId="0" applyFont="1" applyFill="1" applyBorder="1" applyAlignment="1">
      <alignment horizontal="center" vertical="center" wrapText="1"/>
    </xf>
    <xf numFmtId="0" fontId="108" fillId="76" borderId="92" xfId="0" applyFont="1" applyFill="1" applyBorder="1" applyAlignment="1">
      <alignment horizontal="center" vertical="center" wrapText="1"/>
    </xf>
    <xf numFmtId="0" fontId="109" fillId="3" borderId="8" xfId="0" applyFont="1" applyFill="1" applyBorder="1" applyAlignment="1">
      <alignment horizontal="left" vertical="center" wrapText="1"/>
    </xf>
    <xf numFmtId="0" fontId="109" fillId="3" borderId="10" xfId="0" applyFont="1" applyFill="1" applyBorder="1" applyAlignment="1">
      <alignment horizontal="left" vertical="center" wrapText="1"/>
    </xf>
    <xf numFmtId="0" fontId="108" fillId="76" borderId="134" xfId="0" applyFont="1" applyFill="1" applyBorder="1" applyAlignment="1">
      <alignment horizontal="center" vertical="center" wrapText="1"/>
    </xf>
    <xf numFmtId="0" fontId="108" fillId="76" borderId="135" xfId="0" applyFont="1" applyFill="1" applyBorder="1" applyAlignment="1">
      <alignment horizontal="center" vertical="center" wrapText="1"/>
    </xf>
    <xf numFmtId="0" fontId="108" fillId="76" borderId="136" xfId="0" applyFont="1" applyFill="1" applyBorder="1" applyAlignment="1">
      <alignment horizontal="center" vertical="center" wrapText="1"/>
    </xf>
    <xf numFmtId="49" fontId="109" fillId="0" borderId="97" xfId="0" applyNumberFormat="1" applyFont="1" applyFill="1" applyBorder="1" applyAlignment="1">
      <alignment horizontal="left" vertical="center" wrapText="1"/>
    </xf>
    <xf numFmtId="49" fontId="109" fillId="0" borderId="98" xfId="0" applyNumberFormat="1" applyFont="1" applyFill="1" applyBorder="1" applyAlignment="1">
      <alignment horizontal="left" vertical="center" wrapText="1"/>
    </xf>
    <xf numFmtId="0" fontId="108" fillId="76" borderId="107" xfId="0" applyFont="1" applyFill="1" applyBorder="1" applyAlignment="1">
      <alignment horizontal="center" vertical="center"/>
    </xf>
    <xf numFmtId="0" fontId="108" fillId="76" borderId="108" xfId="0" applyFont="1" applyFill="1" applyBorder="1" applyAlignment="1">
      <alignment horizontal="center" vertical="center"/>
    </xf>
    <xf numFmtId="0" fontId="108" fillId="76" borderId="109" xfId="0" applyFont="1" applyFill="1" applyBorder="1" applyAlignment="1">
      <alignment horizontal="center" vertical="center"/>
    </xf>
    <xf numFmtId="0" fontId="109" fillId="0" borderId="120" xfId="0" applyFont="1" applyFill="1" applyBorder="1" applyAlignment="1">
      <alignment horizontal="left" vertical="center" wrapText="1"/>
    </xf>
    <xf numFmtId="0" fontId="109" fillId="0" borderId="118" xfId="0" applyFont="1" applyFill="1" applyBorder="1" applyAlignment="1">
      <alignment horizontal="left" vertical="center" wrapText="1"/>
    </xf>
    <xf numFmtId="0" fontId="108" fillId="0" borderId="104" xfId="0" applyFont="1" applyFill="1" applyBorder="1" applyAlignment="1">
      <alignment horizontal="center" vertical="center"/>
    </xf>
    <xf numFmtId="0" fontId="109" fillId="0" borderId="97" xfId="0" applyFont="1" applyFill="1" applyBorder="1" applyAlignment="1">
      <alignment horizontal="left" vertical="center"/>
    </xf>
    <xf numFmtId="0" fontId="109" fillId="0" borderId="98" xfId="0" applyFont="1" applyFill="1" applyBorder="1" applyAlignment="1">
      <alignment horizontal="left" vertical="center"/>
    </xf>
    <xf numFmtId="0" fontId="109" fillId="0" borderId="100" xfId="0" applyFont="1" applyFill="1" applyBorder="1" applyAlignment="1">
      <alignment horizontal="left" vertical="center" wrapText="1"/>
    </xf>
    <xf numFmtId="0" fontId="109" fillId="0" borderId="101" xfId="0" applyFont="1" applyFill="1" applyBorder="1" applyAlignment="1">
      <alignment horizontal="left" vertical="center" wrapText="1"/>
    </xf>
    <xf numFmtId="0" fontId="109" fillId="0" borderId="96" xfId="0" applyFont="1" applyFill="1" applyBorder="1" applyAlignment="1">
      <alignment horizontal="left" vertical="center" wrapText="1"/>
    </xf>
    <xf numFmtId="0" fontId="109" fillId="0" borderId="105" xfId="0" applyFont="1" applyFill="1" applyBorder="1" applyAlignment="1">
      <alignment horizontal="left" vertical="center" wrapText="1"/>
    </xf>
    <xf numFmtId="0" fontId="108" fillId="76" borderId="93" xfId="0" applyFont="1" applyFill="1" applyBorder="1" applyAlignment="1">
      <alignment horizontal="center" vertical="center" wrapText="1"/>
    </xf>
    <xf numFmtId="0" fontId="108" fillId="76" borderId="94" xfId="0" applyFont="1" applyFill="1" applyBorder="1" applyAlignment="1">
      <alignment horizontal="center" vertical="center" wrapText="1"/>
    </xf>
    <xf numFmtId="0" fontId="108" fillId="76" borderId="95" xfId="0" applyFont="1" applyFill="1" applyBorder="1" applyAlignment="1">
      <alignment horizontal="center" vertical="center" wrapText="1"/>
    </xf>
    <xf numFmtId="0" fontId="108" fillId="0" borderId="106" xfId="0" applyFont="1" applyFill="1" applyBorder="1" applyAlignment="1">
      <alignment horizontal="center" vertical="center"/>
    </xf>
    <xf numFmtId="0" fontId="108" fillId="0" borderId="107" xfId="0" applyFont="1" applyFill="1" applyBorder="1" applyAlignment="1">
      <alignment horizontal="center" vertical="center"/>
    </xf>
    <xf numFmtId="0" fontId="108" fillId="0" borderId="108" xfId="0" applyFont="1" applyFill="1" applyBorder="1" applyAlignment="1">
      <alignment horizontal="center" vertical="center"/>
    </xf>
    <xf numFmtId="0" fontId="108" fillId="0" borderId="109" xfId="0" applyFont="1" applyFill="1" applyBorder="1" applyAlignment="1">
      <alignment horizontal="center" vertical="center"/>
    </xf>
    <xf numFmtId="0" fontId="109" fillId="0" borderId="99" xfId="0" applyFont="1" applyFill="1" applyBorder="1" applyAlignment="1">
      <alignment horizontal="left" vertical="center" wrapText="1"/>
    </xf>
    <xf numFmtId="0" fontId="109" fillId="78" borderId="8" xfId="0" applyFont="1" applyFill="1" applyBorder="1" applyAlignment="1">
      <alignment vertical="center" wrapText="1"/>
    </xf>
    <xf numFmtId="0" fontId="109" fillId="78" borderId="10" xfId="0" applyFont="1" applyFill="1" applyBorder="1" applyAlignment="1">
      <alignment vertical="center" wrapText="1"/>
    </xf>
    <xf numFmtId="0" fontId="105" fillId="0" borderId="119" xfId="0" applyFont="1" applyBorder="1"/>
  </cellXfs>
  <cellStyles count="22309">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3"/>
    <cellStyle name="Calculation 2 10 2 4" xfId="21882"/>
    <cellStyle name="Calculation 2 10 3" xfId="724"/>
    <cellStyle name="Calculation 2 10 3 2" xfId="21407"/>
    <cellStyle name="Calculation 2 10 3 3" xfId="21414"/>
    <cellStyle name="Calculation 2 10 3 4" xfId="21883"/>
    <cellStyle name="Calculation 2 10 4" xfId="725"/>
    <cellStyle name="Calculation 2 10 4 2" xfId="21406"/>
    <cellStyle name="Calculation 2 10 4 3" xfId="21415"/>
    <cellStyle name="Calculation 2 10 4 4" xfId="21884"/>
    <cellStyle name="Calculation 2 10 5" xfId="726"/>
    <cellStyle name="Calculation 2 10 5 2" xfId="21405"/>
    <cellStyle name="Calculation 2 10 5 3" xfId="21416"/>
    <cellStyle name="Calculation 2 10 5 4" xfId="21885"/>
    <cellStyle name="Calculation 2 11" xfId="727"/>
    <cellStyle name="Calculation 2 11 2" xfId="728"/>
    <cellStyle name="Calculation 2 11 2 2" xfId="21403"/>
    <cellStyle name="Calculation 2 11 2 3" xfId="21418"/>
    <cellStyle name="Calculation 2 11 2 4" xfId="21887"/>
    <cellStyle name="Calculation 2 11 3" xfId="729"/>
    <cellStyle name="Calculation 2 11 3 2" xfId="21402"/>
    <cellStyle name="Calculation 2 11 3 3" xfId="21419"/>
    <cellStyle name="Calculation 2 11 3 4" xfId="21888"/>
    <cellStyle name="Calculation 2 11 4" xfId="730"/>
    <cellStyle name="Calculation 2 11 4 2" xfId="21401"/>
    <cellStyle name="Calculation 2 11 4 3" xfId="21420"/>
    <cellStyle name="Calculation 2 11 4 4" xfId="21889"/>
    <cellStyle name="Calculation 2 11 5" xfId="731"/>
    <cellStyle name="Calculation 2 11 5 2" xfId="21400"/>
    <cellStyle name="Calculation 2 11 5 3" xfId="21421"/>
    <cellStyle name="Calculation 2 11 5 4" xfId="21890"/>
    <cellStyle name="Calculation 2 11 6" xfId="21404"/>
    <cellStyle name="Calculation 2 11 7" xfId="21417"/>
    <cellStyle name="Calculation 2 11 8" xfId="21886"/>
    <cellStyle name="Calculation 2 12" xfId="732"/>
    <cellStyle name="Calculation 2 12 2" xfId="733"/>
    <cellStyle name="Calculation 2 12 2 2" xfId="21398"/>
    <cellStyle name="Calculation 2 12 2 3" xfId="21423"/>
    <cellStyle name="Calculation 2 12 2 4" xfId="21892"/>
    <cellStyle name="Calculation 2 12 3" xfId="734"/>
    <cellStyle name="Calculation 2 12 3 2" xfId="21397"/>
    <cellStyle name="Calculation 2 12 3 3" xfId="21424"/>
    <cellStyle name="Calculation 2 12 3 4" xfId="21893"/>
    <cellStyle name="Calculation 2 12 4" xfId="735"/>
    <cellStyle name="Calculation 2 12 4 2" xfId="21396"/>
    <cellStyle name="Calculation 2 12 4 3" xfId="21425"/>
    <cellStyle name="Calculation 2 12 4 4" xfId="21894"/>
    <cellStyle name="Calculation 2 12 5" xfId="736"/>
    <cellStyle name="Calculation 2 12 5 2" xfId="21395"/>
    <cellStyle name="Calculation 2 12 5 3" xfId="21426"/>
    <cellStyle name="Calculation 2 12 5 4" xfId="21895"/>
    <cellStyle name="Calculation 2 12 6" xfId="21399"/>
    <cellStyle name="Calculation 2 12 7" xfId="21422"/>
    <cellStyle name="Calculation 2 12 8" xfId="21891"/>
    <cellStyle name="Calculation 2 13" xfId="737"/>
    <cellStyle name="Calculation 2 13 2" xfId="738"/>
    <cellStyle name="Calculation 2 13 2 2" xfId="21393"/>
    <cellStyle name="Calculation 2 13 2 3" xfId="21428"/>
    <cellStyle name="Calculation 2 13 2 4" xfId="21897"/>
    <cellStyle name="Calculation 2 13 3" xfId="739"/>
    <cellStyle name="Calculation 2 13 3 2" xfId="21392"/>
    <cellStyle name="Calculation 2 13 3 3" xfId="21429"/>
    <cellStyle name="Calculation 2 13 3 4" xfId="21898"/>
    <cellStyle name="Calculation 2 13 4" xfId="740"/>
    <cellStyle name="Calculation 2 13 4 2" xfId="21391"/>
    <cellStyle name="Calculation 2 13 4 3" xfId="21430"/>
    <cellStyle name="Calculation 2 13 4 4" xfId="21899"/>
    <cellStyle name="Calculation 2 13 5" xfId="21394"/>
    <cellStyle name="Calculation 2 13 6" xfId="21427"/>
    <cellStyle name="Calculation 2 13 7" xfId="21896"/>
    <cellStyle name="Calculation 2 14" xfId="741"/>
    <cellStyle name="Calculation 2 14 2" xfId="21390"/>
    <cellStyle name="Calculation 2 14 3" xfId="21431"/>
    <cellStyle name="Calculation 2 14 4" xfId="21900"/>
    <cellStyle name="Calculation 2 15" xfId="742"/>
    <cellStyle name="Calculation 2 15 2" xfId="21389"/>
    <cellStyle name="Calculation 2 15 3" xfId="21432"/>
    <cellStyle name="Calculation 2 15 4" xfId="21901"/>
    <cellStyle name="Calculation 2 16" xfId="743"/>
    <cellStyle name="Calculation 2 16 2" xfId="21388"/>
    <cellStyle name="Calculation 2 16 3" xfId="21433"/>
    <cellStyle name="Calculation 2 16 4" xfId="21902"/>
    <cellStyle name="Calculation 2 17" xfId="21409"/>
    <cellStyle name="Calculation 2 18" xfId="21412"/>
    <cellStyle name="Calculation 2 19" xfId="21881"/>
    <cellStyle name="Calculation 2 2" xfId="744"/>
    <cellStyle name="Calculation 2 2 10" xfId="21387"/>
    <cellStyle name="Calculation 2 2 11" xfId="21434"/>
    <cellStyle name="Calculation 2 2 12" xfId="21903"/>
    <cellStyle name="Calculation 2 2 2" xfId="745"/>
    <cellStyle name="Calculation 2 2 2 2" xfId="746"/>
    <cellStyle name="Calculation 2 2 2 2 2" xfId="21385"/>
    <cellStyle name="Calculation 2 2 2 2 3" xfId="21436"/>
    <cellStyle name="Calculation 2 2 2 2 4" xfId="21905"/>
    <cellStyle name="Calculation 2 2 2 3" xfId="747"/>
    <cellStyle name="Calculation 2 2 2 3 2" xfId="21384"/>
    <cellStyle name="Calculation 2 2 2 3 3" xfId="21437"/>
    <cellStyle name="Calculation 2 2 2 3 4" xfId="21906"/>
    <cellStyle name="Calculation 2 2 2 4" xfId="748"/>
    <cellStyle name="Calculation 2 2 2 4 2" xfId="21383"/>
    <cellStyle name="Calculation 2 2 2 4 3" xfId="21438"/>
    <cellStyle name="Calculation 2 2 2 4 4" xfId="21907"/>
    <cellStyle name="Calculation 2 2 2 5" xfId="21386"/>
    <cellStyle name="Calculation 2 2 2 6" xfId="21435"/>
    <cellStyle name="Calculation 2 2 2 7" xfId="21904"/>
    <cellStyle name="Calculation 2 2 3" xfId="749"/>
    <cellStyle name="Calculation 2 2 3 2" xfId="750"/>
    <cellStyle name="Calculation 2 2 3 2 2" xfId="21381"/>
    <cellStyle name="Calculation 2 2 3 2 3" xfId="21440"/>
    <cellStyle name="Calculation 2 2 3 2 4" xfId="21909"/>
    <cellStyle name="Calculation 2 2 3 3" xfId="751"/>
    <cellStyle name="Calculation 2 2 3 3 2" xfId="21380"/>
    <cellStyle name="Calculation 2 2 3 3 3" xfId="21441"/>
    <cellStyle name="Calculation 2 2 3 3 4" xfId="21910"/>
    <cellStyle name="Calculation 2 2 3 4" xfId="752"/>
    <cellStyle name="Calculation 2 2 3 4 2" xfId="21379"/>
    <cellStyle name="Calculation 2 2 3 4 3" xfId="21442"/>
    <cellStyle name="Calculation 2 2 3 4 4" xfId="21911"/>
    <cellStyle name="Calculation 2 2 3 5" xfId="21382"/>
    <cellStyle name="Calculation 2 2 3 6" xfId="21439"/>
    <cellStyle name="Calculation 2 2 3 7" xfId="21908"/>
    <cellStyle name="Calculation 2 2 4" xfId="753"/>
    <cellStyle name="Calculation 2 2 4 2" xfId="754"/>
    <cellStyle name="Calculation 2 2 4 2 2" xfId="21377"/>
    <cellStyle name="Calculation 2 2 4 2 3" xfId="21444"/>
    <cellStyle name="Calculation 2 2 4 2 4" xfId="21913"/>
    <cellStyle name="Calculation 2 2 4 3" xfId="755"/>
    <cellStyle name="Calculation 2 2 4 3 2" xfId="21376"/>
    <cellStyle name="Calculation 2 2 4 3 3" xfId="21445"/>
    <cellStyle name="Calculation 2 2 4 3 4" xfId="21914"/>
    <cellStyle name="Calculation 2 2 4 4" xfId="756"/>
    <cellStyle name="Calculation 2 2 4 4 2" xfId="21375"/>
    <cellStyle name="Calculation 2 2 4 4 3" xfId="21446"/>
    <cellStyle name="Calculation 2 2 4 4 4" xfId="21915"/>
    <cellStyle name="Calculation 2 2 4 5" xfId="21378"/>
    <cellStyle name="Calculation 2 2 4 6" xfId="21443"/>
    <cellStyle name="Calculation 2 2 4 7" xfId="21912"/>
    <cellStyle name="Calculation 2 2 5" xfId="757"/>
    <cellStyle name="Calculation 2 2 5 2" xfId="758"/>
    <cellStyle name="Calculation 2 2 5 2 2" xfId="21373"/>
    <cellStyle name="Calculation 2 2 5 2 3" xfId="21448"/>
    <cellStyle name="Calculation 2 2 5 2 4" xfId="21917"/>
    <cellStyle name="Calculation 2 2 5 3" xfId="759"/>
    <cellStyle name="Calculation 2 2 5 3 2" xfId="21372"/>
    <cellStyle name="Calculation 2 2 5 3 3" xfId="21449"/>
    <cellStyle name="Calculation 2 2 5 3 4" xfId="21918"/>
    <cellStyle name="Calculation 2 2 5 4" xfId="760"/>
    <cellStyle name="Calculation 2 2 5 4 2" xfId="21371"/>
    <cellStyle name="Calculation 2 2 5 4 3" xfId="21450"/>
    <cellStyle name="Calculation 2 2 5 4 4" xfId="21919"/>
    <cellStyle name="Calculation 2 2 5 5" xfId="21374"/>
    <cellStyle name="Calculation 2 2 5 6" xfId="21447"/>
    <cellStyle name="Calculation 2 2 5 7" xfId="21916"/>
    <cellStyle name="Calculation 2 2 6" xfId="761"/>
    <cellStyle name="Calculation 2 2 6 2" xfId="21370"/>
    <cellStyle name="Calculation 2 2 6 3" xfId="21451"/>
    <cellStyle name="Calculation 2 2 6 4" xfId="21920"/>
    <cellStyle name="Calculation 2 2 7" xfId="762"/>
    <cellStyle name="Calculation 2 2 7 2" xfId="21369"/>
    <cellStyle name="Calculation 2 2 7 3" xfId="21452"/>
    <cellStyle name="Calculation 2 2 7 4" xfId="21921"/>
    <cellStyle name="Calculation 2 2 8" xfId="763"/>
    <cellStyle name="Calculation 2 2 8 2" xfId="21368"/>
    <cellStyle name="Calculation 2 2 8 3" xfId="21453"/>
    <cellStyle name="Calculation 2 2 8 4" xfId="21922"/>
    <cellStyle name="Calculation 2 2 9" xfId="764"/>
    <cellStyle name="Calculation 2 2 9 2" xfId="21367"/>
    <cellStyle name="Calculation 2 2 9 3" xfId="21454"/>
    <cellStyle name="Calculation 2 2 9 4" xfId="21923"/>
    <cellStyle name="Calculation 2 3" xfId="765"/>
    <cellStyle name="Calculation 2 3 2" xfId="766"/>
    <cellStyle name="Calculation 2 3 2 2" xfId="21366"/>
    <cellStyle name="Calculation 2 3 2 3" xfId="21455"/>
    <cellStyle name="Calculation 2 3 2 4" xfId="21924"/>
    <cellStyle name="Calculation 2 3 3" xfId="767"/>
    <cellStyle name="Calculation 2 3 3 2" xfId="21365"/>
    <cellStyle name="Calculation 2 3 3 3" xfId="21456"/>
    <cellStyle name="Calculation 2 3 3 4" xfId="21925"/>
    <cellStyle name="Calculation 2 3 4" xfId="768"/>
    <cellStyle name="Calculation 2 3 4 2" xfId="21364"/>
    <cellStyle name="Calculation 2 3 4 3" xfId="21457"/>
    <cellStyle name="Calculation 2 3 4 4" xfId="21926"/>
    <cellStyle name="Calculation 2 3 5" xfId="769"/>
    <cellStyle name="Calculation 2 3 5 2" xfId="21363"/>
    <cellStyle name="Calculation 2 3 5 3" xfId="21458"/>
    <cellStyle name="Calculation 2 3 5 4" xfId="21927"/>
    <cellStyle name="Calculation 2 4" xfId="770"/>
    <cellStyle name="Calculation 2 4 2" xfId="771"/>
    <cellStyle name="Calculation 2 4 2 2" xfId="21362"/>
    <cellStyle name="Calculation 2 4 2 3" xfId="21459"/>
    <cellStyle name="Calculation 2 4 2 4" xfId="21928"/>
    <cellStyle name="Calculation 2 4 3" xfId="772"/>
    <cellStyle name="Calculation 2 4 3 2" xfId="21361"/>
    <cellStyle name="Calculation 2 4 3 3" xfId="21460"/>
    <cellStyle name="Calculation 2 4 3 4" xfId="21929"/>
    <cellStyle name="Calculation 2 4 4" xfId="773"/>
    <cellStyle name="Calculation 2 4 4 2" xfId="21360"/>
    <cellStyle name="Calculation 2 4 4 3" xfId="21461"/>
    <cellStyle name="Calculation 2 4 4 4" xfId="21930"/>
    <cellStyle name="Calculation 2 4 5" xfId="774"/>
    <cellStyle name="Calculation 2 4 5 2" xfId="21359"/>
    <cellStyle name="Calculation 2 4 5 3" xfId="21462"/>
    <cellStyle name="Calculation 2 4 5 4" xfId="21931"/>
    <cellStyle name="Calculation 2 5" xfId="775"/>
    <cellStyle name="Calculation 2 5 2" xfId="776"/>
    <cellStyle name="Calculation 2 5 2 2" xfId="21358"/>
    <cellStyle name="Calculation 2 5 2 3" xfId="21463"/>
    <cellStyle name="Calculation 2 5 2 4" xfId="21932"/>
    <cellStyle name="Calculation 2 5 3" xfId="777"/>
    <cellStyle name="Calculation 2 5 3 2" xfId="21357"/>
    <cellStyle name="Calculation 2 5 3 3" xfId="21464"/>
    <cellStyle name="Calculation 2 5 3 4" xfId="21933"/>
    <cellStyle name="Calculation 2 5 4" xfId="778"/>
    <cellStyle name="Calculation 2 5 4 2" xfId="21356"/>
    <cellStyle name="Calculation 2 5 4 3" xfId="21465"/>
    <cellStyle name="Calculation 2 5 4 4" xfId="21934"/>
    <cellStyle name="Calculation 2 5 5" xfId="779"/>
    <cellStyle name="Calculation 2 5 5 2" xfId="21355"/>
    <cellStyle name="Calculation 2 5 5 3" xfId="21466"/>
    <cellStyle name="Calculation 2 5 5 4" xfId="21935"/>
    <cellStyle name="Calculation 2 6" xfId="780"/>
    <cellStyle name="Calculation 2 6 2" xfId="781"/>
    <cellStyle name="Calculation 2 6 2 2" xfId="21354"/>
    <cellStyle name="Calculation 2 6 2 3" xfId="21467"/>
    <cellStyle name="Calculation 2 6 2 4" xfId="21936"/>
    <cellStyle name="Calculation 2 6 3" xfId="782"/>
    <cellStyle name="Calculation 2 6 3 2" xfId="21353"/>
    <cellStyle name="Calculation 2 6 3 3" xfId="21468"/>
    <cellStyle name="Calculation 2 6 3 4" xfId="21937"/>
    <cellStyle name="Calculation 2 6 4" xfId="783"/>
    <cellStyle name="Calculation 2 6 4 2" xfId="21352"/>
    <cellStyle name="Calculation 2 6 4 3" xfId="21469"/>
    <cellStyle name="Calculation 2 6 4 4" xfId="21938"/>
    <cellStyle name="Calculation 2 6 5" xfId="784"/>
    <cellStyle name="Calculation 2 6 5 2" xfId="21351"/>
    <cellStyle name="Calculation 2 6 5 3" xfId="21470"/>
    <cellStyle name="Calculation 2 6 5 4" xfId="21939"/>
    <cellStyle name="Calculation 2 7" xfId="785"/>
    <cellStyle name="Calculation 2 7 2" xfId="786"/>
    <cellStyle name="Calculation 2 7 2 2" xfId="21350"/>
    <cellStyle name="Calculation 2 7 2 3" xfId="21471"/>
    <cellStyle name="Calculation 2 7 2 4" xfId="21940"/>
    <cellStyle name="Calculation 2 7 3" xfId="787"/>
    <cellStyle name="Calculation 2 7 3 2" xfId="21349"/>
    <cellStyle name="Calculation 2 7 3 3" xfId="21472"/>
    <cellStyle name="Calculation 2 7 3 4" xfId="21941"/>
    <cellStyle name="Calculation 2 7 4" xfId="788"/>
    <cellStyle name="Calculation 2 7 4 2" xfId="21348"/>
    <cellStyle name="Calculation 2 7 4 3" xfId="21473"/>
    <cellStyle name="Calculation 2 7 4 4" xfId="21942"/>
    <cellStyle name="Calculation 2 7 5" xfId="789"/>
    <cellStyle name="Calculation 2 7 5 2" xfId="21347"/>
    <cellStyle name="Calculation 2 7 5 3" xfId="21474"/>
    <cellStyle name="Calculation 2 7 5 4" xfId="21943"/>
    <cellStyle name="Calculation 2 8" xfId="790"/>
    <cellStyle name="Calculation 2 8 2" xfId="791"/>
    <cellStyle name="Calculation 2 8 2 2" xfId="21346"/>
    <cellStyle name="Calculation 2 8 2 3" xfId="21475"/>
    <cellStyle name="Calculation 2 8 2 4" xfId="21944"/>
    <cellStyle name="Calculation 2 8 3" xfId="792"/>
    <cellStyle name="Calculation 2 8 3 2" xfId="21345"/>
    <cellStyle name="Calculation 2 8 3 3" xfId="21476"/>
    <cellStyle name="Calculation 2 8 3 4" xfId="21945"/>
    <cellStyle name="Calculation 2 8 4" xfId="793"/>
    <cellStyle name="Calculation 2 8 4 2" xfId="21344"/>
    <cellStyle name="Calculation 2 8 4 3" xfId="21477"/>
    <cellStyle name="Calculation 2 8 4 4" xfId="21946"/>
    <cellStyle name="Calculation 2 8 5" xfId="794"/>
    <cellStyle name="Calculation 2 8 5 2" xfId="21343"/>
    <cellStyle name="Calculation 2 8 5 3" xfId="21478"/>
    <cellStyle name="Calculation 2 8 5 4" xfId="21947"/>
    <cellStyle name="Calculation 2 9" xfId="795"/>
    <cellStyle name="Calculation 2 9 2" xfId="796"/>
    <cellStyle name="Calculation 2 9 2 2" xfId="21342"/>
    <cellStyle name="Calculation 2 9 2 3" xfId="21479"/>
    <cellStyle name="Calculation 2 9 2 4" xfId="21948"/>
    <cellStyle name="Calculation 2 9 3" xfId="797"/>
    <cellStyle name="Calculation 2 9 3 2" xfId="21341"/>
    <cellStyle name="Calculation 2 9 3 3" xfId="21480"/>
    <cellStyle name="Calculation 2 9 3 4" xfId="21949"/>
    <cellStyle name="Calculation 2 9 4" xfId="798"/>
    <cellStyle name="Calculation 2 9 4 2" xfId="21340"/>
    <cellStyle name="Calculation 2 9 4 3" xfId="21481"/>
    <cellStyle name="Calculation 2 9 4 4" xfId="21950"/>
    <cellStyle name="Calculation 2 9 5" xfId="799"/>
    <cellStyle name="Calculation 2 9 5 2" xfId="21339"/>
    <cellStyle name="Calculation 2 9 5 3" xfId="21482"/>
    <cellStyle name="Calculation 2 9 5 4" xfId="21951"/>
    <cellStyle name="Calculation 3" xfId="800"/>
    <cellStyle name="Calculation 3 2" xfId="801"/>
    <cellStyle name="Calculation 3 2 2" xfId="21337"/>
    <cellStyle name="Calculation 3 2 3" xfId="21484"/>
    <cellStyle name="Calculation 3 2 4" xfId="21953"/>
    <cellStyle name="Calculation 3 3" xfId="802"/>
    <cellStyle name="Calculation 3 3 2" xfId="21336"/>
    <cellStyle name="Calculation 3 3 3" xfId="21485"/>
    <cellStyle name="Calculation 3 3 4" xfId="21954"/>
    <cellStyle name="Calculation 3 4" xfId="21338"/>
    <cellStyle name="Calculation 3 5" xfId="21483"/>
    <cellStyle name="Calculation 3 6" xfId="21952"/>
    <cellStyle name="Calculation 4" xfId="803"/>
    <cellStyle name="Calculation 4 2" xfId="804"/>
    <cellStyle name="Calculation 4 2 2" xfId="21334"/>
    <cellStyle name="Calculation 4 2 3" xfId="21487"/>
    <cellStyle name="Calculation 4 2 4" xfId="21956"/>
    <cellStyle name="Calculation 4 3" xfId="805"/>
    <cellStyle name="Calculation 4 3 2" xfId="21333"/>
    <cellStyle name="Calculation 4 3 3" xfId="21488"/>
    <cellStyle name="Calculation 4 3 4" xfId="21957"/>
    <cellStyle name="Calculation 4 4" xfId="21335"/>
    <cellStyle name="Calculation 4 5" xfId="21486"/>
    <cellStyle name="Calculation 4 6" xfId="21955"/>
    <cellStyle name="Calculation 5" xfId="806"/>
    <cellStyle name="Calculation 5 2" xfId="807"/>
    <cellStyle name="Calculation 5 2 2" xfId="21331"/>
    <cellStyle name="Calculation 5 2 3" xfId="21490"/>
    <cellStyle name="Calculation 5 2 4" xfId="21959"/>
    <cellStyle name="Calculation 5 3" xfId="808"/>
    <cellStyle name="Calculation 5 3 2" xfId="21330"/>
    <cellStyle name="Calculation 5 3 3" xfId="21491"/>
    <cellStyle name="Calculation 5 3 4" xfId="21960"/>
    <cellStyle name="Calculation 5 4" xfId="21332"/>
    <cellStyle name="Calculation 5 5" xfId="21489"/>
    <cellStyle name="Calculation 5 6" xfId="21958"/>
    <cellStyle name="Calculation 6" xfId="809"/>
    <cellStyle name="Calculation 6 2" xfId="810"/>
    <cellStyle name="Calculation 6 2 2" xfId="21328"/>
    <cellStyle name="Calculation 6 2 3" xfId="21493"/>
    <cellStyle name="Calculation 6 2 4" xfId="21962"/>
    <cellStyle name="Calculation 6 3" xfId="811"/>
    <cellStyle name="Calculation 6 3 2" xfId="21327"/>
    <cellStyle name="Calculation 6 3 3" xfId="21494"/>
    <cellStyle name="Calculation 6 3 4" xfId="21963"/>
    <cellStyle name="Calculation 6 4" xfId="21329"/>
    <cellStyle name="Calculation 6 5" xfId="21492"/>
    <cellStyle name="Calculation 6 6" xfId="21961"/>
    <cellStyle name="Calculation 7" xfId="812"/>
    <cellStyle name="Calculation 7 2" xfId="21326"/>
    <cellStyle name="Calculation 7 3" xfId="21495"/>
    <cellStyle name="Calculation 7 4" xfId="21964"/>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0 2 2" xfId="21861"/>
    <cellStyle name="Comma 111" xfId="21838"/>
    <cellStyle name="Comma 112" xfId="21857"/>
    <cellStyle name="Comma 113" xfId="21858"/>
    <cellStyle name="Comma 114" xfId="21855"/>
    <cellStyle name="Comma 115" xfId="21859"/>
    <cellStyle name="Comma 116" xfId="21863"/>
    <cellStyle name="Comma 117" xfId="21843"/>
    <cellStyle name="Comma 118" xfId="21853"/>
    <cellStyle name="Comma 119" xfId="2184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20" xfId="21851"/>
    <cellStyle name="Comma 121" xfId="21864"/>
    <cellStyle name="Comma 122" xfId="21849"/>
    <cellStyle name="Comma 123" xfId="21865"/>
    <cellStyle name="Comma 124" xfId="21874"/>
    <cellStyle name="Comma 125" xfId="21875"/>
    <cellStyle name="Comma 126" xfId="21872"/>
    <cellStyle name="Comma 127" xfId="21876"/>
    <cellStyle name="Comma 128" xfId="21870"/>
    <cellStyle name="Comma 129" xfId="21878"/>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Hyperlink 3" xfId="21839"/>
    <cellStyle name="Îáû÷íûé_23_1 " xfId="9332"/>
    <cellStyle name="Input 2" xfId="9333"/>
    <cellStyle name="Input 2 10" xfId="9334"/>
    <cellStyle name="Input 2 10 2" xfId="9335"/>
    <cellStyle name="Input 2 10 2 2" xfId="21306"/>
    <cellStyle name="Input 2 10 2 3" xfId="21497"/>
    <cellStyle name="Input 2 10 2 4" xfId="21966"/>
    <cellStyle name="Input 2 10 3" xfId="9336"/>
    <cellStyle name="Input 2 10 3 2" xfId="21305"/>
    <cellStyle name="Input 2 10 3 3" xfId="21498"/>
    <cellStyle name="Input 2 10 3 4" xfId="21967"/>
    <cellStyle name="Input 2 10 4" xfId="9337"/>
    <cellStyle name="Input 2 10 4 2" xfId="21304"/>
    <cellStyle name="Input 2 10 4 3" xfId="21499"/>
    <cellStyle name="Input 2 10 4 4" xfId="21968"/>
    <cellStyle name="Input 2 10 5" xfId="9338"/>
    <cellStyle name="Input 2 10 5 2" xfId="21303"/>
    <cellStyle name="Input 2 10 5 3" xfId="21500"/>
    <cellStyle name="Input 2 10 5 4" xfId="21969"/>
    <cellStyle name="Input 2 11" xfId="9339"/>
    <cellStyle name="Input 2 11 2" xfId="9340"/>
    <cellStyle name="Input 2 11 2 2" xfId="21301"/>
    <cellStyle name="Input 2 11 2 3" xfId="21502"/>
    <cellStyle name="Input 2 11 2 4" xfId="21971"/>
    <cellStyle name="Input 2 11 3" xfId="9341"/>
    <cellStyle name="Input 2 11 3 2" xfId="21300"/>
    <cellStyle name="Input 2 11 3 3" xfId="21503"/>
    <cellStyle name="Input 2 11 3 4" xfId="21972"/>
    <cellStyle name="Input 2 11 4" xfId="9342"/>
    <cellStyle name="Input 2 11 4 2" xfId="21299"/>
    <cellStyle name="Input 2 11 4 3" xfId="21504"/>
    <cellStyle name="Input 2 11 4 4" xfId="21973"/>
    <cellStyle name="Input 2 11 5" xfId="9343"/>
    <cellStyle name="Input 2 11 5 2" xfId="21298"/>
    <cellStyle name="Input 2 11 5 3" xfId="21505"/>
    <cellStyle name="Input 2 11 5 4" xfId="21974"/>
    <cellStyle name="Input 2 11 6" xfId="21302"/>
    <cellStyle name="Input 2 11 7" xfId="21501"/>
    <cellStyle name="Input 2 11 8" xfId="21970"/>
    <cellStyle name="Input 2 12" xfId="9344"/>
    <cellStyle name="Input 2 12 2" xfId="9345"/>
    <cellStyle name="Input 2 12 2 2" xfId="21296"/>
    <cellStyle name="Input 2 12 2 3" xfId="21507"/>
    <cellStyle name="Input 2 12 2 4" xfId="21976"/>
    <cellStyle name="Input 2 12 3" xfId="9346"/>
    <cellStyle name="Input 2 12 3 2" xfId="21295"/>
    <cellStyle name="Input 2 12 3 3" xfId="21508"/>
    <cellStyle name="Input 2 12 3 4" xfId="21977"/>
    <cellStyle name="Input 2 12 4" xfId="9347"/>
    <cellStyle name="Input 2 12 4 2" xfId="21294"/>
    <cellStyle name="Input 2 12 4 3" xfId="21509"/>
    <cellStyle name="Input 2 12 4 4" xfId="21978"/>
    <cellStyle name="Input 2 12 5" xfId="9348"/>
    <cellStyle name="Input 2 12 5 2" xfId="21293"/>
    <cellStyle name="Input 2 12 5 3" xfId="21510"/>
    <cellStyle name="Input 2 12 5 4" xfId="21979"/>
    <cellStyle name="Input 2 12 6" xfId="21297"/>
    <cellStyle name="Input 2 12 7" xfId="21506"/>
    <cellStyle name="Input 2 12 8" xfId="21975"/>
    <cellStyle name="Input 2 13" xfId="9349"/>
    <cellStyle name="Input 2 13 2" xfId="9350"/>
    <cellStyle name="Input 2 13 2 2" xfId="21291"/>
    <cellStyle name="Input 2 13 2 3" xfId="21512"/>
    <cellStyle name="Input 2 13 2 4" xfId="21981"/>
    <cellStyle name="Input 2 13 3" xfId="9351"/>
    <cellStyle name="Input 2 13 3 2" xfId="21290"/>
    <cellStyle name="Input 2 13 3 3" xfId="21513"/>
    <cellStyle name="Input 2 13 3 4" xfId="21982"/>
    <cellStyle name="Input 2 13 4" xfId="9352"/>
    <cellStyle name="Input 2 13 4 2" xfId="21289"/>
    <cellStyle name="Input 2 13 4 3" xfId="21514"/>
    <cellStyle name="Input 2 13 4 4" xfId="21983"/>
    <cellStyle name="Input 2 13 5" xfId="21292"/>
    <cellStyle name="Input 2 13 6" xfId="21511"/>
    <cellStyle name="Input 2 13 7" xfId="21980"/>
    <cellStyle name="Input 2 14" xfId="9353"/>
    <cellStyle name="Input 2 14 2" xfId="21288"/>
    <cellStyle name="Input 2 14 3" xfId="21515"/>
    <cellStyle name="Input 2 14 4" xfId="21984"/>
    <cellStyle name="Input 2 15" xfId="9354"/>
    <cellStyle name="Input 2 15 2" xfId="21287"/>
    <cellStyle name="Input 2 15 3" xfId="21516"/>
    <cellStyle name="Input 2 15 4" xfId="21985"/>
    <cellStyle name="Input 2 16" xfId="9355"/>
    <cellStyle name="Input 2 16 2" xfId="21286"/>
    <cellStyle name="Input 2 16 3" xfId="21517"/>
    <cellStyle name="Input 2 16 4" xfId="21986"/>
    <cellStyle name="Input 2 17" xfId="21307"/>
    <cellStyle name="Input 2 18" xfId="21496"/>
    <cellStyle name="Input 2 19" xfId="21965"/>
    <cellStyle name="Input 2 2" xfId="9356"/>
    <cellStyle name="Input 2 2 10" xfId="21285"/>
    <cellStyle name="Input 2 2 11" xfId="21518"/>
    <cellStyle name="Input 2 2 12" xfId="21987"/>
    <cellStyle name="Input 2 2 2" xfId="9357"/>
    <cellStyle name="Input 2 2 2 2" xfId="9358"/>
    <cellStyle name="Input 2 2 2 2 2" xfId="21283"/>
    <cellStyle name="Input 2 2 2 2 3" xfId="21520"/>
    <cellStyle name="Input 2 2 2 2 4" xfId="21989"/>
    <cellStyle name="Input 2 2 2 3" xfId="9359"/>
    <cellStyle name="Input 2 2 2 3 2" xfId="21282"/>
    <cellStyle name="Input 2 2 2 3 3" xfId="21521"/>
    <cellStyle name="Input 2 2 2 3 4" xfId="21990"/>
    <cellStyle name="Input 2 2 2 4" xfId="9360"/>
    <cellStyle name="Input 2 2 2 4 2" xfId="21281"/>
    <cellStyle name="Input 2 2 2 4 3" xfId="21522"/>
    <cellStyle name="Input 2 2 2 4 4" xfId="21991"/>
    <cellStyle name="Input 2 2 2 5" xfId="21284"/>
    <cellStyle name="Input 2 2 2 6" xfId="21519"/>
    <cellStyle name="Input 2 2 2 7" xfId="21988"/>
    <cellStyle name="Input 2 2 3" xfId="9361"/>
    <cellStyle name="Input 2 2 3 2" xfId="9362"/>
    <cellStyle name="Input 2 2 3 2 2" xfId="21279"/>
    <cellStyle name="Input 2 2 3 2 3" xfId="21524"/>
    <cellStyle name="Input 2 2 3 2 4" xfId="21993"/>
    <cellStyle name="Input 2 2 3 3" xfId="9363"/>
    <cellStyle name="Input 2 2 3 3 2" xfId="21278"/>
    <cellStyle name="Input 2 2 3 3 3" xfId="21525"/>
    <cellStyle name="Input 2 2 3 3 4" xfId="21994"/>
    <cellStyle name="Input 2 2 3 4" xfId="9364"/>
    <cellStyle name="Input 2 2 3 4 2" xfId="21277"/>
    <cellStyle name="Input 2 2 3 4 3" xfId="21526"/>
    <cellStyle name="Input 2 2 3 4 4" xfId="21995"/>
    <cellStyle name="Input 2 2 3 5" xfId="21280"/>
    <cellStyle name="Input 2 2 3 6" xfId="21523"/>
    <cellStyle name="Input 2 2 3 7" xfId="21992"/>
    <cellStyle name="Input 2 2 4" xfId="9365"/>
    <cellStyle name="Input 2 2 4 2" xfId="9366"/>
    <cellStyle name="Input 2 2 4 2 2" xfId="21275"/>
    <cellStyle name="Input 2 2 4 2 3" xfId="21528"/>
    <cellStyle name="Input 2 2 4 2 4" xfId="21997"/>
    <cellStyle name="Input 2 2 4 3" xfId="9367"/>
    <cellStyle name="Input 2 2 4 3 2" xfId="21274"/>
    <cellStyle name="Input 2 2 4 3 3" xfId="21529"/>
    <cellStyle name="Input 2 2 4 3 4" xfId="21998"/>
    <cellStyle name="Input 2 2 4 4" xfId="9368"/>
    <cellStyle name="Input 2 2 4 4 2" xfId="21273"/>
    <cellStyle name="Input 2 2 4 4 3" xfId="21530"/>
    <cellStyle name="Input 2 2 4 4 4" xfId="21999"/>
    <cellStyle name="Input 2 2 4 5" xfId="21276"/>
    <cellStyle name="Input 2 2 4 6" xfId="21527"/>
    <cellStyle name="Input 2 2 4 7" xfId="21996"/>
    <cellStyle name="Input 2 2 5" xfId="9369"/>
    <cellStyle name="Input 2 2 5 2" xfId="9370"/>
    <cellStyle name="Input 2 2 5 2 2" xfId="21271"/>
    <cellStyle name="Input 2 2 5 2 3" xfId="21532"/>
    <cellStyle name="Input 2 2 5 2 4" xfId="22001"/>
    <cellStyle name="Input 2 2 5 3" xfId="9371"/>
    <cellStyle name="Input 2 2 5 3 2" xfId="21270"/>
    <cellStyle name="Input 2 2 5 3 3" xfId="21533"/>
    <cellStyle name="Input 2 2 5 3 4" xfId="22002"/>
    <cellStyle name="Input 2 2 5 4" xfId="9372"/>
    <cellStyle name="Input 2 2 5 4 2" xfId="21269"/>
    <cellStyle name="Input 2 2 5 4 3" xfId="21534"/>
    <cellStyle name="Input 2 2 5 4 4" xfId="22003"/>
    <cellStyle name="Input 2 2 5 5" xfId="21272"/>
    <cellStyle name="Input 2 2 5 6" xfId="21531"/>
    <cellStyle name="Input 2 2 5 7" xfId="22000"/>
    <cellStyle name="Input 2 2 6" xfId="9373"/>
    <cellStyle name="Input 2 2 6 2" xfId="21268"/>
    <cellStyle name="Input 2 2 6 3" xfId="21535"/>
    <cellStyle name="Input 2 2 6 4" xfId="22004"/>
    <cellStyle name="Input 2 2 7" xfId="9374"/>
    <cellStyle name="Input 2 2 7 2" xfId="21267"/>
    <cellStyle name="Input 2 2 7 3" xfId="21536"/>
    <cellStyle name="Input 2 2 7 4" xfId="22005"/>
    <cellStyle name="Input 2 2 8" xfId="9375"/>
    <cellStyle name="Input 2 2 8 2" xfId="21266"/>
    <cellStyle name="Input 2 2 8 3" xfId="21537"/>
    <cellStyle name="Input 2 2 8 4" xfId="22006"/>
    <cellStyle name="Input 2 2 9" xfId="9376"/>
    <cellStyle name="Input 2 2 9 2" xfId="21265"/>
    <cellStyle name="Input 2 2 9 3" xfId="21538"/>
    <cellStyle name="Input 2 2 9 4" xfId="22007"/>
    <cellStyle name="Input 2 3" xfId="9377"/>
    <cellStyle name="Input 2 3 2" xfId="9378"/>
    <cellStyle name="Input 2 3 2 2" xfId="21264"/>
    <cellStyle name="Input 2 3 2 3" xfId="21539"/>
    <cellStyle name="Input 2 3 2 4" xfId="22008"/>
    <cellStyle name="Input 2 3 3" xfId="9379"/>
    <cellStyle name="Input 2 3 3 2" xfId="21263"/>
    <cellStyle name="Input 2 3 3 3" xfId="21540"/>
    <cellStyle name="Input 2 3 3 4" xfId="22009"/>
    <cellStyle name="Input 2 3 4" xfId="9380"/>
    <cellStyle name="Input 2 3 4 2" xfId="21262"/>
    <cellStyle name="Input 2 3 4 3" xfId="21541"/>
    <cellStyle name="Input 2 3 4 4" xfId="22010"/>
    <cellStyle name="Input 2 3 5" xfId="9381"/>
    <cellStyle name="Input 2 3 5 2" xfId="21261"/>
    <cellStyle name="Input 2 3 5 3" xfId="21542"/>
    <cellStyle name="Input 2 3 5 4" xfId="22011"/>
    <cellStyle name="Input 2 4" xfId="9382"/>
    <cellStyle name="Input 2 4 2" xfId="9383"/>
    <cellStyle name="Input 2 4 2 2" xfId="21260"/>
    <cellStyle name="Input 2 4 2 3" xfId="21543"/>
    <cellStyle name="Input 2 4 2 4" xfId="22012"/>
    <cellStyle name="Input 2 4 3" xfId="9384"/>
    <cellStyle name="Input 2 4 3 2" xfId="21259"/>
    <cellStyle name="Input 2 4 3 3" xfId="21544"/>
    <cellStyle name="Input 2 4 3 4" xfId="22013"/>
    <cellStyle name="Input 2 4 4" xfId="9385"/>
    <cellStyle name="Input 2 4 4 2" xfId="21258"/>
    <cellStyle name="Input 2 4 4 3" xfId="21545"/>
    <cellStyle name="Input 2 4 4 4" xfId="22014"/>
    <cellStyle name="Input 2 4 5" xfId="9386"/>
    <cellStyle name="Input 2 4 5 2" xfId="21257"/>
    <cellStyle name="Input 2 4 5 3" xfId="21546"/>
    <cellStyle name="Input 2 4 5 4" xfId="22015"/>
    <cellStyle name="Input 2 5" xfId="9387"/>
    <cellStyle name="Input 2 5 2" xfId="9388"/>
    <cellStyle name="Input 2 5 2 2" xfId="21256"/>
    <cellStyle name="Input 2 5 2 3" xfId="21547"/>
    <cellStyle name="Input 2 5 2 4" xfId="22016"/>
    <cellStyle name="Input 2 5 3" xfId="9389"/>
    <cellStyle name="Input 2 5 3 2" xfId="21255"/>
    <cellStyle name="Input 2 5 3 3" xfId="21548"/>
    <cellStyle name="Input 2 5 3 4" xfId="22017"/>
    <cellStyle name="Input 2 5 4" xfId="9390"/>
    <cellStyle name="Input 2 5 4 2" xfId="21254"/>
    <cellStyle name="Input 2 5 4 3" xfId="21549"/>
    <cellStyle name="Input 2 5 4 4" xfId="22018"/>
    <cellStyle name="Input 2 5 5" xfId="9391"/>
    <cellStyle name="Input 2 5 5 2" xfId="21253"/>
    <cellStyle name="Input 2 5 5 3" xfId="21550"/>
    <cellStyle name="Input 2 5 5 4" xfId="22019"/>
    <cellStyle name="Input 2 6" xfId="9392"/>
    <cellStyle name="Input 2 6 2" xfId="9393"/>
    <cellStyle name="Input 2 6 2 2" xfId="21252"/>
    <cellStyle name="Input 2 6 2 3" xfId="21551"/>
    <cellStyle name="Input 2 6 2 4" xfId="22020"/>
    <cellStyle name="Input 2 6 3" xfId="9394"/>
    <cellStyle name="Input 2 6 3 2" xfId="21251"/>
    <cellStyle name="Input 2 6 3 3" xfId="21552"/>
    <cellStyle name="Input 2 6 3 4" xfId="22021"/>
    <cellStyle name="Input 2 6 4" xfId="9395"/>
    <cellStyle name="Input 2 6 4 2" xfId="21250"/>
    <cellStyle name="Input 2 6 4 3" xfId="21553"/>
    <cellStyle name="Input 2 6 4 4" xfId="22022"/>
    <cellStyle name="Input 2 6 5" xfId="9396"/>
    <cellStyle name="Input 2 6 5 2" xfId="21249"/>
    <cellStyle name="Input 2 6 5 3" xfId="21554"/>
    <cellStyle name="Input 2 6 5 4" xfId="22023"/>
    <cellStyle name="Input 2 7" xfId="9397"/>
    <cellStyle name="Input 2 7 2" xfId="9398"/>
    <cellStyle name="Input 2 7 2 2" xfId="21248"/>
    <cellStyle name="Input 2 7 2 3" xfId="21555"/>
    <cellStyle name="Input 2 7 2 4" xfId="22024"/>
    <cellStyle name="Input 2 7 3" xfId="9399"/>
    <cellStyle name="Input 2 7 3 2" xfId="21247"/>
    <cellStyle name="Input 2 7 3 3" xfId="21556"/>
    <cellStyle name="Input 2 7 3 4" xfId="22025"/>
    <cellStyle name="Input 2 7 4" xfId="9400"/>
    <cellStyle name="Input 2 7 4 2" xfId="21246"/>
    <cellStyle name="Input 2 7 4 3" xfId="21557"/>
    <cellStyle name="Input 2 7 4 4" xfId="22026"/>
    <cellStyle name="Input 2 7 5" xfId="9401"/>
    <cellStyle name="Input 2 7 5 2" xfId="21245"/>
    <cellStyle name="Input 2 7 5 3" xfId="21558"/>
    <cellStyle name="Input 2 7 5 4" xfId="22027"/>
    <cellStyle name="Input 2 8" xfId="9402"/>
    <cellStyle name="Input 2 8 2" xfId="9403"/>
    <cellStyle name="Input 2 8 2 2" xfId="21244"/>
    <cellStyle name="Input 2 8 2 3" xfId="21559"/>
    <cellStyle name="Input 2 8 2 4" xfId="22028"/>
    <cellStyle name="Input 2 8 3" xfId="9404"/>
    <cellStyle name="Input 2 8 3 2" xfId="21243"/>
    <cellStyle name="Input 2 8 3 3" xfId="21560"/>
    <cellStyle name="Input 2 8 3 4" xfId="22029"/>
    <cellStyle name="Input 2 8 4" xfId="9405"/>
    <cellStyle name="Input 2 8 4 2" xfId="21242"/>
    <cellStyle name="Input 2 8 4 3" xfId="21561"/>
    <cellStyle name="Input 2 8 4 4" xfId="22030"/>
    <cellStyle name="Input 2 8 5" xfId="9406"/>
    <cellStyle name="Input 2 8 5 2" xfId="21241"/>
    <cellStyle name="Input 2 8 5 3" xfId="21562"/>
    <cellStyle name="Input 2 8 5 4" xfId="22031"/>
    <cellStyle name="Input 2 9" xfId="9407"/>
    <cellStyle name="Input 2 9 2" xfId="9408"/>
    <cellStyle name="Input 2 9 2 2" xfId="21240"/>
    <cellStyle name="Input 2 9 2 3" xfId="21563"/>
    <cellStyle name="Input 2 9 2 4" xfId="22032"/>
    <cellStyle name="Input 2 9 3" xfId="9409"/>
    <cellStyle name="Input 2 9 3 2" xfId="21239"/>
    <cellStyle name="Input 2 9 3 3" xfId="21564"/>
    <cellStyle name="Input 2 9 3 4" xfId="22033"/>
    <cellStyle name="Input 2 9 4" xfId="9410"/>
    <cellStyle name="Input 2 9 4 2" xfId="21238"/>
    <cellStyle name="Input 2 9 4 3" xfId="21565"/>
    <cellStyle name="Input 2 9 4 4" xfId="22034"/>
    <cellStyle name="Input 2 9 5" xfId="9411"/>
    <cellStyle name="Input 2 9 5 2" xfId="21237"/>
    <cellStyle name="Input 2 9 5 3" xfId="21566"/>
    <cellStyle name="Input 2 9 5 4" xfId="22035"/>
    <cellStyle name="Input 3" xfId="9412"/>
    <cellStyle name="Input 3 2" xfId="9413"/>
    <cellStyle name="Input 3 2 2" xfId="21235"/>
    <cellStyle name="Input 3 2 3" xfId="21568"/>
    <cellStyle name="Input 3 2 4" xfId="22037"/>
    <cellStyle name="Input 3 3" xfId="9414"/>
    <cellStyle name="Input 3 3 2" xfId="21234"/>
    <cellStyle name="Input 3 3 3" xfId="21569"/>
    <cellStyle name="Input 3 3 4" xfId="22038"/>
    <cellStyle name="Input 3 4" xfId="21236"/>
    <cellStyle name="Input 3 5" xfId="21567"/>
    <cellStyle name="Input 3 6" xfId="22036"/>
    <cellStyle name="Input 4" xfId="9415"/>
    <cellStyle name="Input 4 2" xfId="9416"/>
    <cellStyle name="Input 4 2 2" xfId="21232"/>
    <cellStyle name="Input 4 2 3" xfId="21571"/>
    <cellStyle name="Input 4 2 4" xfId="22040"/>
    <cellStyle name="Input 4 3" xfId="9417"/>
    <cellStyle name="Input 4 3 2" xfId="21231"/>
    <cellStyle name="Input 4 3 3" xfId="21572"/>
    <cellStyle name="Input 4 3 4" xfId="22041"/>
    <cellStyle name="Input 4 4" xfId="21233"/>
    <cellStyle name="Input 4 5" xfId="21570"/>
    <cellStyle name="Input 4 6" xfId="22039"/>
    <cellStyle name="Input 5" xfId="9418"/>
    <cellStyle name="Input 5 2" xfId="9419"/>
    <cellStyle name="Input 5 2 2" xfId="21229"/>
    <cellStyle name="Input 5 2 3" xfId="21574"/>
    <cellStyle name="Input 5 2 4" xfId="22043"/>
    <cellStyle name="Input 5 3" xfId="9420"/>
    <cellStyle name="Input 5 3 2" xfId="21228"/>
    <cellStyle name="Input 5 3 3" xfId="21575"/>
    <cellStyle name="Input 5 3 4" xfId="22044"/>
    <cellStyle name="Input 5 4" xfId="21230"/>
    <cellStyle name="Input 5 5" xfId="21573"/>
    <cellStyle name="Input 5 6" xfId="22042"/>
    <cellStyle name="Input 6" xfId="9421"/>
    <cellStyle name="Input 6 2" xfId="9422"/>
    <cellStyle name="Input 6 2 2" xfId="21226"/>
    <cellStyle name="Input 6 2 3" xfId="21577"/>
    <cellStyle name="Input 6 2 4" xfId="22046"/>
    <cellStyle name="Input 6 3" xfId="9423"/>
    <cellStyle name="Input 6 3 2" xfId="21225"/>
    <cellStyle name="Input 6 3 3" xfId="21578"/>
    <cellStyle name="Input 6 3 4" xfId="22047"/>
    <cellStyle name="Input 6 4" xfId="21227"/>
    <cellStyle name="Input 6 5" xfId="21576"/>
    <cellStyle name="Input 6 6" xfId="22045"/>
    <cellStyle name="Input 7" xfId="9424"/>
    <cellStyle name="Input 7 2" xfId="21224"/>
    <cellStyle name="Input 7 3" xfId="21579"/>
    <cellStyle name="Input 7 4" xfId="22048"/>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2 2" xfId="21860"/>
    <cellStyle name="Normal 123" xfId="21879"/>
    <cellStyle name="Normal 123 2" xfId="22307"/>
    <cellStyle name="Normal 124" xfId="21880"/>
    <cellStyle name="Normal 124 2" xfId="22308"/>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581"/>
    <cellStyle name="Note 2 10 2 4" xfId="22050"/>
    <cellStyle name="Note 2 10 3" xfId="20386"/>
    <cellStyle name="Note 2 10 3 2" xfId="21220"/>
    <cellStyle name="Note 2 10 3 3" xfId="21582"/>
    <cellStyle name="Note 2 10 3 4" xfId="22051"/>
    <cellStyle name="Note 2 10 4" xfId="20387"/>
    <cellStyle name="Note 2 10 4 2" xfId="21219"/>
    <cellStyle name="Note 2 10 4 3" xfId="21583"/>
    <cellStyle name="Note 2 10 4 4" xfId="22052"/>
    <cellStyle name="Note 2 10 5" xfId="20388"/>
    <cellStyle name="Note 2 10 5 2" xfId="21218"/>
    <cellStyle name="Note 2 10 5 3" xfId="21584"/>
    <cellStyle name="Note 2 10 5 4" xfId="22053"/>
    <cellStyle name="Note 2 11" xfId="20389"/>
    <cellStyle name="Note 2 11 2" xfId="20390"/>
    <cellStyle name="Note 2 11 2 2" xfId="21217"/>
    <cellStyle name="Note 2 11 2 3" xfId="21585"/>
    <cellStyle name="Note 2 11 2 4" xfId="22054"/>
    <cellStyle name="Note 2 11 3" xfId="20391"/>
    <cellStyle name="Note 2 11 3 2" xfId="21216"/>
    <cellStyle name="Note 2 11 3 3" xfId="21586"/>
    <cellStyle name="Note 2 11 3 4" xfId="22055"/>
    <cellStyle name="Note 2 11 4" xfId="20392"/>
    <cellStyle name="Note 2 11 4 2" xfId="21215"/>
    <cellStyle name="Note 2 11 4 3" xfId="21587"/>
    <cellStyle name="Note 2 11 4 4" xfId="22056"/>
    <cellStyle name="Note 2 11 5" xfId="20393"/>
    <cellStyle name="Note 2 11 5 2" xfId="21214"/>
    <cellStyle name="Note 2 11 5 3" xfId="21588"/>
    <cellStyle name="Note 2 11 5 4" xfId="22057"/>
    <cellStyle name="Note 2 12" xfId="20394"/>
    <cellStyle name="Note 2 12 2" xfId="20395"/>
    <cellStyle name="Note 2 12 2 2" xfId="21213"/>
    <cellStyle name="Note 2 12 2 3" xfId="21589"/>
    <cellStyle name="Note 2 12 2 4" xfId="22058"/>
    <cellStyle name="Note 2 12 3" xfId="20396"/>
    <cellStyle name="Note 2 12 3 2" xfId="21212"/>
    <cellStyle name="Note 2 12 3 3" xfId="21590"/>
    <cellStyle name="Note 2 12 3 4" xfId="22059"/>
    <cellStyle name="Note 2 12 4" xfId="20397"/>
    <cellStyle name="Note 2 12 4 2" xfId="21211"/>
    <cellStyle name="Note 2 12 4 3" xfId="21591"/>
    <cellStyle name="Note 2 12 4 4" xfId="22060"/>
    <cellStyle name="Note 2 12 5" xfId="20398"/>
    <cellStyle name="Note 2 12 5 2" xfId="21210"/>
    <cellStyle name="Note 2 12 5 3" xfId="21592"/>
    <cellStyle name="Note 2 12 5 4" xfId="22061"/>
    <cellStyle name="Note 2 13" xfId="20399"/>
    <cellStyle name="Note 2 13 2" xfId="20400"/>
    <cellStyle name="Note 2 13 2 2" xfId="21209"/>
    <cellStyle name="Note 2 13 2 3" xfId="21593"/>
    <cellStyle name="Note 2 13 2 4" xfId="22062"/>
    <cellStyle name="Note 2 13 3" xfId="20401"/>
    <cellStyle name="Note 2 13 3 2" xfId="21208"/>
    <cellStyle name="Note 2 13 3 3" xfId="21594"/>
    <cellStyle name="Note 2 13 3 4" xfId="22063"/>
    <cellStyle name="Note 2 13 4" xfId="20402"/>
    <cellStyle name="Note 2 13 4 2" xfId="21207"/>
    <cellStyle name="Note 2 13 4 3" xfId="21595"/>
    <cellStyle name="Note 2 13 4 4" xfId="22064"/>
    <cellStyle name="Note 2 13 5" xfId="20403"/>
    <cellStyle name="Note 2 13 5 2" xfId="21206"/>
    <cellStyle name="Note 2 13 5 3" xfId="21596"/>
    <cellStyle name="Note 2 13 5 4" xfId="22065"/>
    <cellStyle name="Note 2 14" xfId="20404"/>
    <cellStyle name="Note 2 14 2" xfId="20405"/>
    <cellStyle name="Note 2 14 2 2" xfId="21204"/>
    <cellStyle name="Note 2 14 2 3" xfId="21598"/>
    <cellStyle name="Note 2 14 2 4" xfId="22067"/>
    <cellStyle name="Note 2 14 3" xfId="21205"/>
    <cellStyle name="Note 2 14 4" xfId="21597"/>
    <cellStyle name="Note 2 14 5" xfId="22066"/>
    <cellStyle name="Note 2 15" xfId="20406"/>
    <cellStyle name="Note 2 15 2" xfId="20407"/>
    <cellStyle name="Note 2 15 2 2" xfId="21203"/>
    <cellStyle name="Note 2 15 2 3" xfId="21599"/>
    <cellStyle name="Note 2 15 2 4" xfId="22068"/>
    <cellStyle name="Note 2 16" xfId="20408"/>
    <cellStyle name="Note 2 16 2" xfId="21202"/>
    <cellStyle name="Note 2 16 3" xfId="21600"/>
    <cellStyle name="Note 2 16 4" xfId="22069"/>
    <cellStyle name="Note 2 17" xfId="20409"/>
    <cellStyle name="Note 2 17 2" xfId="21201"/>
    <cellStyle name="Note 2 17 3" xfId="21601"/>
    <cellStyle name="Note 2 17 4" xfId="22070"/>
    <cellStyle name="Note 2 18" xfId="21222"/>
    <cellStyle name="Note 2 19" xfId="21580"/>
    <cellStyle name="Note 2 2" xfId="20410"/>
    <cellStyle name="Note 2 2 10" xfId="20411"/>
    <cellStyle name="Note 2 2 10 2" xfId="21199"/>
    <cellStyle name="Note 2 2 10 3" xfId="21603"/>
    <cellStyle name="Note 2 2 10 4" xfId="22072"/>
    <cellStyle name="Note 2 2 11" xfId="21200"/>
    <cellStyle name="Note 2 2 12" xfId="21602"/>
    <cellStyle name="Note 2 2 13" xfId="22071"/>
    <cellStyle name="Note 2 2 2" xfId="20412"/>
    <cellStyle name="Note 2 2 2 2" xfId="20413"/>
    <cellStyle name="Note 2 2 2 2 2" xfId="21197"/>
    <cellStyle name="Note 2 2 2 2 3" xfId="21605"/>
    <cellStyle name="Note 2 2 2 2 4" xfId="22074"/>
    <cellStyle name="Note 2 2 2 3" xfId="20414"/>
    <cellStyle name="Note 2 2 2 3 2" xfId="21196"/>
    <cellStyle name="Note 2 2 2 3 3" xfId="21606"/>
    <cellStyle name="Note 2 2 2 3 4" xfId="22075"/>
    <cellStyle name="Note 2 2 2 4" xfId="20415"/>
    <cellStyle name="Note 2 2 2 4 2" xfId="21195"/>
    <cellStyle name="Note 2 2 2 4 3" xfId="21607"/>
    <cellStyle name="Note 2 2 2 4 4" xfId="22076"/>
    <cellStyle name="Note 2 2 2 5" xfId="20416"/>
    <cellStyle name="Note 2 2 2 5 2" xfId="21194"/>
    <cellStyle name="Note 2 2 2 5 3" xfId="21608"/>
    <cellStyle name="Note 2 2 2 5 4" xfId="22077"/>
    <cellStyle name="Note 2 2 2 6" xfId="21198"/>
    <cellStyle name="Note 2 2 2 7" xfId="21604"/>
    <cellStyle name="Note 2 2 2 8" xfId="22073"/>
    <cellStyle name="Note 2 2 3" xfId="20417"/>
    <cellStyle name="Note 2 2 3 2" xfId="20418"/>
    <cellStyle name="Note 2 2 3 2 2" xfId="21193"/>
    <cellStyle name="Note 2 2 3 2 3" xfId="21609"/>
    <cellStyle name="Note 2 2 3 2 4" xfId="22078"/>
    <cellStyle name="Note 2 2 3 3" xfId="20419"/>
    <cellStyle name="Note 2 2 3 3 2" xfId="21192"/>
    <cellStyle name="Note 2 2 3 3 3" xfId="21610"/>
    <cellStyle name="Note 2 2 3 3 4" xfId="22079"/>
    <cellStyle name="Note 2 2 3 4" xfId="20420"/>
    <cellStyle name="Note 2 2 3 4 2" xfId="21191"/>
    <cellStyle name="Note 2 2 3 4 3" xfId="21611"/>
    <cellStyle name="Note 2 2 3 4 4" xfId="22080"/>
    <cellStyle name="Note 2 2 3 5" xfId="20421"/>
    <cellStyle name="Note 2 2 3 5 2" xfId="21190"/>
    <cellStyle name="Note 2 2 3 5 3" xfId="21612"/>
    <cellStyle name="Note 2 2 3 5 4" xfId="22081"/>
    <cellStyle name="Note 2 2 4" xfId="20422"/>
    <cellStyle name="Note 2 2 4 2" xfId="20423"/>
    <cellStyle name="Note 2 2 4 2 2" xfId="21188"/>
    <cellStyle name="Note 2 2 4 2 3" xfId="21614"/>
    <cellStyle name="Note 2 2 4 2 4" xfId="22083"/>
    <cellStyle name="Note 2 2 4 3" xfId="20424"/>
    <cellStyle name="Note 2 2 4 3 2" xfId="21187"/>
    <cellStyle name="Note 2 2 4 3 3" xfId="21615"/>
    <cellStyle name="Note 2 2 4 3 4" xfId="22084"/>
    <cellStyle name="Note 2 2 4 4" xfId="20425"/>
    <cellStyle name="Note 2 2 4 4 2" xfId="21186"/>
    <cellStyle name="Note 2 2 4 4 3" xfId="21616"/>
    <cellStyle name="Note 2 2 4 4 4" xfId="22085"/>
    <cellStyle name="Note 2 2 4 5" xfId="21189"/>
    <cellStyle name="Note 2 2 4 6" xfId="21613"/>
    <cellStyle name="Note 2 2 4 7" xfId="22082"/>
    <cellStyle name="Note 2 2 5" xfId="20426"/>
    <cellStyle name="Note 2 2 5 2" xfId="20427"/>
    <cellStyle name="Note 2 2 5 2 2" xfId="21184"/>
    <cellStyle name="Note 2 2 5 2 3" xfId="21618"/>
    <cellStyle name="Note 2 2 5 2 4" xfId="22087"/>
    <cellStyle name="Note 2 2 5 3" xfId="20428"/>
    <cellStyle name="Note 2 2 5 3 2" xfId="21183"/>
    <cellStyle name="Note 2 2 5 3 3" xfId="21619"/>
    <cellStyle name="Note 2 2 5 3 4" xfId="22088"/>
    <cellStyle name="Note 2 2 5 4" xfId="20429"/>
    <cellStyle name="Note 2 2 5 4 2" xfId="21182"/>
    <cellStyle name="Note 2 2 5 4 3" xfId="21620"/>
    <cellStyle name="Note 2 2 5 4 4" xfId="22089"/>
    <cellStyle name="Note 2 2 5 5" xfId="21185"/>
    <cellStyle name="Note 2 2 5 6" xfId="21617"/>
    <cellStyle name="Note 2 2 5 7" xfId="22086"/>
    <cellStyle name="Note 2 2 6" xfId="20430"/>
    <cellStyle name="Note 2 2 6 2" xfId="21181"/>
    <cellStyle name="Note 2 2 6 3" xfId="21621"/>
    <cellStyle name="Note 2 2 6 4" xfId="22090"/>
    <cellStyle name="Note 2 2 7" xfId="20431"/>
    <cellStyle name="Note 2 2 7 2" xfId="21180"/>
    <cellStyle name="Note 2 2 7 3" xfId="21622"/>
    <cellStyle name="Note 2 2 7 4" xfId="22091"/>
    <cellStyle name="Note 2 2 8" xfId="20432"/>
    <cellStyle name="Note 2 2 8 2" xfId="21179"/>
    <cellStyle name="Note 2 2 8 3" xfId="21623"/>
    <cellStyle name="Note 2 2 8 4" xfId="22092"/>
    <cellStyle name="Note 2 2 9" xfId="20433"/>
    <cellStyle name="Note 2 2 9 2" xfId="21178"/>
    <cellStyle name="Note 2 2 9 3" xfId="21624"/>
    <cellStyle name="Note 2 2 9 4" xfId="22093"/>
    <cellStyle name="Note 2 20" xfId="22049"/>
    <cellStyle name="Note 2 3" xfId="20434"/>
    <cellStyle name="Note 2 3 2" xfId="20435"/>
    <cellStyle name="Note 2 3 2 2" xfId="21177"/>
    <cellStyle name="Note 2 3 2 3" xfId="21625"/>
    <cellStyle name="Note 2 3 2 4" xfId="22094"/>
    <cellStyle name="Note 2 3 3" xfId="20436"/>
    <cellStyle name="Note 2 3 3 2" xfId="21176"/>
    <cellStyle name="Note 2 3 3 3" xfId="21626"/>
    <cellStyle name="Note 2 3 3 4" xfId="22095"/>
    <cellStyle name="Note 2 3 4" xfId="20437"/>
    <cellStyle name="Note 2 3 4 2" xfId="21175"/>
    <cellStyle name="Note 2 3 4 3" xfId="21627"/>
    <cellStyle name="Note 2 3 4 4" xfId="22096"/>
    <cellStyle name="Note 2 3 5" xfId="20438"/>
    <cellStyle name="Note 2 3 5 2" xfId="21174"/>
    <cellStyle name="Note 2 3 5 3" xfId="21628"/>
    <cellStyle name="Note 2 3 5 4" xfId="22097"/>
    <cellStyle name="Note 2 4" xfId="20439"/>
    <cellStyle name="Note 2 4 2" xfId="20440"/>
    <cellStyle name="Note 2 4 2 2" xfId="20441"/>
    <cellStyle name="Note 2 4 2 2 2" xfId="21173"/>
    <cellStyle name="Note 2 4 2 2 3" xfId="21629"/>
    <cellStyle name="Note 2 4 2 2 4" xfId="22098"/>
    <cellStyle name="Note 2 4 3" xfId="20442"/>
    <cellStyle name="Note 2 4 3 2" xfId="20443"/>
    <cellStyle name="Note 2 4 3 2 2" xfId="21172"/>
    <cellStyle name="Note 2 4 3 2 3" xfId="21630"/>
    <cellStyle name="Note 2 4 3 2 4" xfId="22099"/>
    <cellStyle name="Note 2 4 4" xfId="20444"/>
    <cellStyle name="Note 2 4 4 2" xfId="20445"/>
    <cellStyle name="Note 2 4 4 2 2" xfId="21171"/>
    <cellStyle name="Note 2 4 4 2 3" xfId="21631"/>
    <cellStyle name="Note 2 4 4 2 4" xfId="22100"/>
    <cellStyle name="Note 2 4 5" xfId="20446"/>
    <cellStyle name="Note 2 4 6" xfId="20447"/>
    <cellStyle name="Note 2 4 7" xfId="20448"/>
    <cellStyle name="Note 2 4 7 2" xfId="21170"/>
    <cellStyle name="Note 2 4 7 3" xfId="21632"/>
    <cellStyle name="Note 2 4 7 4" xfId="22101"/>
    <cellStyle name="Note 2 5" xfId="20449"/>
    <cellStyle name="Note 2 5 2" xfId="20450"/>
    <cellStyle name="Note 2 5 2 2" xfId="20451"/>
    <cellStyle name="Note 2 5 2 2 2" xfId="21169"/>
    <cellStyle name="Note 2 5 2 2 3" xfId="21633"/>
    <cellStyle name="Note 2 5 2 2 4" xfId="22102"/>
    <cellStyle name="Note 2 5 3" xfId="20452"/>
    <cellStyle name="Note 2 5 3 2" xfId="20453"/>
    <cellStyle name="Note 2 5 3 2 2" xfId="21168"/>
    <cellStyle name="Note 2 5 3 2 3" xfId="21634"/>
    <cellStyle name="Note 2 5 3 2 4" xfId="22103"/>
    <cellStyle name="Note 2 5 4" xfId="20454"/>
    <cellStyle name="Note 2 5 4 2" xfId="20455"/>
    <cellStyle name="Note 2 5 4 2 2" xfId="21167"/>
    <cellStyle name="Note 2 5 4 2 3" xfId="21635"/>
    <cellStyle name="Note 2 5 4 2 4" xfId="22104"/>
    <cellStyle name="Note 2 5 5" xfId="20456"/>
    <cellStyle name="Note 2 5 6" xfId="20457"/>
    <cellStyle name="Note 2 5 7" xfId="20458"/>
    <cellStyle name="Note 2 5 7 2" xfId="21166"/>
    <cellStyle name="Note 2 5 7 3" xfId="21636"/>
    <cellStyle name="Note 2 5 7 4" xfId="22105"/>
    <cellStyle name="Note 2 6" xfId="20459"/>
    <cellStyle name="Note 2 6 2" xfId="20460"/>
    <cellStyle name="Note 2 6 2 2" xfId="20461"/>
    <cellStyle name="Note 2 6 2 2 2" xfId="21165"/>
    <cellStyle name="Note 2 6 2 2 3" xfId="21637"/>
    <cellStyle name="Note 2 6 2 2 4" xfId="22106"/>
    <cellStyle name="Note 2 6 3" xfId="20462"/>
    <cellStyle name="Note 2 6 3 2" xfId="20463"/>
    <cellStyle name="Note 2 6 3 2 2" xfId="21164"/>
    <cellStyle name="Note 2 6 3 2 3" xfId="21638"/>
    <cellStyle name="Note 2 6 3 2 4" xfId="22107"/>
    <cellStyle name="Note 2 6 4" xfId="20464"/>
    <cellStyle name="Note 2 6 4 2" xfId="20465"/>
    <cellStyle name="Note 2 6 4 2 2" xfId="21163"/>
    <cellStyle name="Note 2 6 4 2 3" xfId="21639"/>
    <cellStyle name="Note 2 6 4 2 4" xfId="22108"/>
    <cellStyle name="Note 2 6 5" xfId="20466"/>
    <cellStyle name="Note 2 6 6" xfId="20467"/>
    <cellStyle name="Note 2 6 7" xfId="20468"/>
    <cellStyle name="Note 2 6 7 2" xfId="21162"/>
    <cellStyle name="Note 2 6 7 3" xfId="21640"/>
    <cellStyle name="Note 2 6 7 4" xfId="22109"/>
    <cellStyle name="Note 2 7" xfId="20469"/>
    <cellStyle name="Note 2 7 2" xfId="20470"/>
    <cellStyle name="Note 2 7 2 2" xfId="20471"/>
    <cellStyle name="Note 2 7 2 2 2" xfId="21161"/>
    <cellStyle name="Note 2 7 2 2 3" xfId="21641"/>
    <cellStyle name="Note 2 7 2 2 4" xfId="22110"/>
    <cellStyle name="Note 2 7 3" xfId="20472"/>
    <cellStyle name="Note 2 7 3 2" xfId="20473"/>
    <cellStyle name="Note 2 7 3 2 2" xfId="21160"/>
    <cellStyle name="Note 2 7 3 2 3" xfId="21642"/>
    <cellStyle name="Note 2 7 3 2 4" xfId="22111"/>
    <cellStyle name="Note 2 7 4" xfId="20474"/>
    <cellStyle name="Note 2 7 4 2" xfId="20475"/>
    <cellStyle name="Note 2 7 4 2 2" xfId="21159"/>
    <cellStyle name="Note 2 7 4 2 3" xfId="21643"/>
    <cellStyle name="Note 2 7 4 2 4" xfId="22112"/>
    <cellStyle name="Note 2 7 5" xfId="20476"/>
    <cellStyle name="Note 2 7 6" xfId="20477"/>
    <cellStyle name="Note 2 7 7" xfId="20478"/>
    <cellStyle name="Note 2 7 7 2" xfId="21158"/>
    <cellStyle name="Note 2 7 7 3" xfId="21644"/>
    <cellStyle name="Note 2 7 7 4" xfId="22113"/>
    <cellStyle name="Note 2 8" xfId="20479"/>
    <cellStyle name="Note 2 8 2" xfId="20480"/>
    <cellStyle name="Note 2 8 2 2" xfId="21157"/>
    <cellStyle name="Note 2 8 2 3" xfId="21645"/>
    <cellStyle name="Note 2 8 2 4" xfId="22114"/>
    <cellStyle name="Note 2 8 3" xfId="20481"/>
    <cellStyle name="Note 2 8 3 2" xfId="21156"/>
    <cellStyle name="Note 2 8 3 3" xfId="21646"/>
    <cellStyle name="Note 2 8 3 4" xfId="22115"/>
    <cellStyle name="Note 2 8 4" xfId="20482"/>
    <cellStyle name="Note 2 8 4 2" xfId="21155"/>
    <cellStyle name="Note 2 8 4 3" xfId="21647"/>
    <cellStyle name="Note 2 8 4 4" xfId="22116"/>
    <cellStyle name="Note 2 8 5" xfId="20483"/>
    <cellStyle name="Note 2 8 5 2" xfId="21154"/>
    <cellStyle name="Note 2 8 5 3" xfId="21648"/>
    <cellStyle name="Note 2 8 5 4" xfId="22117"/>
    <cellStyle name="Note 2 9" xfId="20484"/>
    <cellStyle name="Note 2 9 2" xfId="20485"/>
    <cellStyle name="Note 2 9 2 2" xfId="21153"/>
    <cellStyle name="Note 2 9 2 3" xfId="21649"/>
    <cellStyle name="Note 2 9 2 4" xfId="22118"/>
    <cellStyle name="Note 2 9 3" xfId="20486"/>
    <cellStyle name="Note 2 9 3 2" xfId="21152"/>
    <cellStyle name="Note 2 9 3 3" xfId="21650"/>
    <cellStyle name="Note 2 9 3 4" xfId="22119"/>
    <cellStyle name="Note 2 9 4" xfId="20487"/>
    <cellStyle name="Note 2 9 4 2" xfId="21151"/>
    <cellStyle name="Note 2 9 4 3" xfId="21651"/>
    <cellStyle name="Note 2 9 4 4" xfId="22120"/>
    <cellStyle name="Note 2 9 5" xfId="20488"/>
    <cellStyle name="Note 2 9 5 2" xfId="21150"/>
    <cellStyle name="Note 2 9 5 3" xfId="21652"/>
    <cellStyle name="Note 2 9 5 4" xfId="22121"/>
    <cellStyle name="Note 3 2" xfId="20489"/>
    <cellStyle name="Note 3 2 2" xfId="20490"/>
    <cellStyle name="Note 3 2 2 2" xfId="21148"/>
    <cellStyle name="Note 3 2 2 3" xfId="21654"/>
    <cellStyle name="Note 3 2 2 4" xfId="22123"/>
    <cellStyle name="Note 3 2 3" xfId="20491"/>
    <cellStyle name="Note 3 2 4" xfId="21149"/>
    <cellStyle name="Note 3 2 5" xfId="21653"/>
    <cellStyle name="Note 3 2 6" xfId="22122"/>
    <cellStyle name="Note 3 3" xfId="20492"/>
    <cellStyle name="Note 3 3 2" xfId="20493"/>
    <cellStyle name="Note 3 3 3" xfId="21147"/>
    <cellStyle name="Note 3 3 4" xfId="21655"/>
    <cellStyle name="Note 3 3 5" xfId="22124"/>
    <cellStyle name="Note 3 4" xfId="20494"/>
    <cellStyle name="Note 3 4 2" xfId="21146"/>
    <cellStyle name="Note 3 4 3" xfId="21656"/>
    <cellStyle name="Note 3 4 4" xfId="22125"/>
    <cellStyle name="Note 3 5" xfId="20495"/>
    <cellStyle name="Note 4 2" xfId="20496"/>
    <cellStyle name="Note 4 2 2" xfId="20497"/>
    <cellStyle name="Note 4 2 2 2" xfId="21144"/>
    <cellStyle name="Note 4 2 2 3" xfId="21658"/>
    <cellStyle name="Note 4 2 2 4" xfId="22127"/>
    <cellStyle name="Note 4 2 3" xfId="20498"/>
    <cellStyle name="Note 4 2 4" xfId="21145"/>
    <cellStyle name="Note 4 2 5" xfId="21657"/>
    <cellStyle name="Note 4 2 6" xfId="22126"/>
    <cellStyle name="Note 4 3" xfId="20499"/>
    <cellStyle name="Note 4 4" xfId="20500"/>
    <cellStyle name="Note 4 4 2" xfId="21143"/>
    <cellStyle name="Note 4 4 3" xfId="21659"/>
    <cellStyle name="Note 4 4 4" xfId="22128"/>
    <cellStyle name="Note 4 5" xfId="20501"/>
    <cellStyle name="Note 5" xfId="20502"/>
    <cellStyle name="Note 5 2" xfId="20503"/>
    <cellStyle name="Note 5 2 2" xfId="20504"/>
    <cellStyle name="Note 5 2 3" xfId="21141"/>
    <cellStyle name="Note 5 2 4" xfId="21661"/>
    <cellStyle name="Note 5 2 5" xfId="22130"/>
    <cellStyle name="Note 5 3" xfId="20505"/>
    <cellStyle name="Note 5 3 2" xfId="20506"/>
    <cellStyle name="Note 5 3 3" xfId="21140"/>
    <cellStyle name="Note 5 3 4" xfId="21662"/>
    <cellStyle name="Note 5 3 5" xfId="22131"/>
    <cellStyle name="Note 5 4" xfId="20507"/>
    <cellStyle name="Note 5 4 2" xfId="21139"/>
    <cellStyle name="Note 5 4 3" xfId="21663"/>
    <cellStyle name="Note 5 4 4" xfId="22132"/>
    <cellStyle name="Note 5 5" xfId="20508"/>
    <cellStyle name="Note 5 6" xfId="21142"/>
    <cellStyle name="Note 5 7" xfId="21660"/>
    <cellStyle name="Note 5 8" xfId="22129"/>
    <cellStyle name="Note 6" xfId="20509"/>
    <cellStyle name="Note 6 2" xfId="20510"/>
    <cellStyle name="Note 6 2 2" xfId="20511"/>
    <cellStyle name="Note 6 2 3" xfId="21137"/>
    <cellStyle name="Note 6 2 4" xfId="21665"/>
    <cellStyle name="Note 6 2 5" xfId="22134"/>
    <cellStyle name="Note 6 3" xfId="20512"/>
    <cellStyle name="Note 6 4" xfId="20513"/>
    <cellStyle name="Note 6 5" xfId="21138"/>
    <cellStyle name="Note 6 6" xfId="21664"/>
    <cellStyle name="Note 6 7" xfId="22133"/>
    <cellStyle name="Note 7" xfId="20514"/>
    <cellStyle name="Note 7 2" xfId="21136"/>
    <cellStyle name="Note 7 3" xfId="21666"/>
    <cellStyle name="Note 7 4" xfId="22135"/>
    <cellStyle name="Note 8" xfId="20515"/>
    <cellStyle name="Note 8 2" xfId="20516"/>
    <cellStyle name="Note 8 2 2" xfId="21134"/>
    <cellStyle name="Note 8 2 3" xfId="21668"/>
    <cellStyle name="Note 8 2 4" xfId="22137"/>
    <cellStyle name="Note 8 3" xfId="21135"/>
    <cellStyle name="Note 8 4" xfId="21667"/>
    <cellStyle name="Note 8 5" xfId="22136"/>
    <cellStyle name="Note 9" xfId="20517"/>
    <cellStyle name="Note 9 2" xfId="21133"/>
    <cellStyle name="Note 9 3" xfId="21669"/>
    <cellStyle name="Note 9 4" xfId="22138"/>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71"/>
    <cellStyle name="Output 2 10 2 4" xfId="22140"/>
    <cellStyle name="Output 2 10 3" xfId="20531"/>
    <cellStyle name="Output 2 10 3 2" xfId="21129"/>
    <cellStyle name="Output 2 10 3 3" xfId="21672"/>
    <cellStyle name="Output 2 10 3 4" xfId="22141"/>
    <cellStyle name="Output 2 10 4" xfId="20532"/>
    <cellStyle name="Output 2 10 4 2" xfId="21128"/>
    <cellStyle name="Output 2 10 4 3" xfId="21673"/>
    <cellStyle name="Output 2 10 4 4" xfId="22142"/>
    <cellStyle name="Output 2 10 5" xfId="20533"/>
    <cellStyle name="Output 2 10 5 2" xfId="21127"/>
    <cellStyle name="Output 2 10 5 3" xfId="21674"/>
    <cellStyle name="Output 2 10 5 4" xfId="22143"/>
    <cellStyle name="Output 2 11" xfId="20534"/>
    <cellStyle name="Output 2 11 2" xfId="20535"/>
    <cellStyle name="Output 2 11 2 2" xfId="21125"/>
    <cellStyle name="Output 2 11 2 3" xfId="21676"/>
    <cellStyle name="Output 2 11 2 4" xfId="22145"/>
    <cellStyle name="Output 2 11 3" xfId="20536"/>
    <cellStyle name="Output 2 11 3 2" xfId="21124"/>
    <cellStyle name="Output 2 11 3 3" xfId="21677"/>
    <cellStyle name="Output 2 11 3 4" xfId="22146"/>
    <cellStyle name="Output 2 11 4" xfId="20537"/>
    <cellStyle name="Output 2 11 4 2" xfId="21123"/>
    <cellStyle name="Output 2 11 4 3" xfId="21678"/>
    <cellStyle name="Output 2 11 4 4" xfId="22147"/>
    <cellStyle name="Output 2 11 5" xfId="20538"/>
    <cellStyle name="Output 2 11 5 2" xfId="21122"/>
    <cellStyle name="Output 2 11 5 3" xfId="21679"/>
    <cellStyle name="Output 2 11 5 4" xfId="22148"/>
    <cellStyle name="Output 2 11 6" xfId="21126"/>
    <cellStyle name="Output 2 11 7" xfId="21675"/>
    <cellStyle name="Output 2 11 8" xfId="22144"/>
    <cellStyle name="Output 2 12" xfId="20539"/>
    <cellStyle name="Output 2 12 2" xfId="20540"/>
    <cellStyle name="Output 2 12 2 2" xfId="21120"/>
    <cellStyle name="Output 2 12 2 3" xfId="21681"/>
    <cellStyle name="Output 2 12 2 4" xfId="22150"/>
    <cellStyle name="Output 2 12 3" xfId="20541"/>
    <cellStyle name="Output 2 12 3 2" xfId="21119"/>
    <cellStyle name="Output 2 12 3 3" xfId="21682"/>
    <cellStyle name="Output 2 12 3 4" xfId="22151"/>
    <cellStyle name="Output 2 12 4" xfId="20542"/>
    <cellStyle name="Output 2 12 4 2" xfId="21118"/>
    <cellStyle name="Output 2 12 4 3" xfId="21683"/>
    <cellStyle name="Output 2 12 4 4" xfId="22152"/>
    <cellStyle name="Output 2 12 5" xfId="20543"/>
    <cellStyle name="Output 2 12 5 2" xfId="21117"/>
    <cellStyle name="Output 2 12 5 3" xfId="21684"/>
    <cellStyle name="Output 2 12 5 4" xfId="22153"/>
    <cellStyle name="Output 2 12 6" xfId="21121"/>
    <cellStyle name="Output 2 12 7" xfId="21680"/>
    <cellStyle name="Output 2 12 8" xfId="22149"/>
    <cellStyle name="Output 2 13" xfId="20544"/>
    <cellStyle name="Output 2 13 2" xfId="20545"/>
    <cellStyle name="Output 2 13 2 2" xfId="21115"/>
    <cellStyle name="Output 2 13 2 3" xfId="21686"/>
    <cellStyle name="Output 2 13 2 4" xfId="22155"/>
    <cellStyle name="Output 2 13 3" xfId="20546"/>
    <cellStyle name="Output 2 13 3 2" xfId="21114"/>
    <cellStyle name="Output 2 13 3 3" xfId="21687"/>
    <cellStyle name="Output 2 13 3 4" xfId="22156"/>
    <cellStyle name="Output 2 13 4" xfId="20547"/>
    <cellStyle name="Output 2 13 4 2" xfId="21113"/>
    <cellStyle name="Output 2 13 4 3" xfId="21688"/>
    <cellStyle name="Output 2 13 4 4" xfId="22157"/>
    <cellStyle name="Output 2 13 5" xfId="21116"/>
    <cellStyle name="Output 2 13 6" xfId="21685"/>
    <cellStyle name="Output 2 13 7" xfId="22154"/>
    <cellStyle name="Output 2 14" xfId="20548"/>
    <cellStyle name="Output 2 14 2" xfId="21112"/>
    <cellStyle name="Output 2 14 3" xfId="21689"/>
    <cellStyle name="Output 2 14 4" xfId="22158"/>
    <cellStyle name="Output 2 15" xfId="20549"/>
    <cellStyle name="Output 2 15 2" xfId="21111"/>
    <cellStyle name="Output 2 15 3" xfId="21690"/>
    <cellStyle name="Output 2 15 4" xfId="22159"/>
    <cellStyle name="Output 2 16" xfId="20550"/>
    <cellStyle name="Output 2 16 2" xfId="21110"/>
    <cellStyle name="Output 2 16 3" xfId="21691"/>
    <cellStyle name="Output 2 16 4" xfId="22160"/>
    <cellStyle name="Output 2 17" xfId="21131"/>
    <cellStyle name="Output 2 18" xfId="21670"/>
    <cellStyle name="Output 2 19" xfId="22139"/>
    <cellStyle name="Output 2 2" xfId="20551"/>
    <cellStyle name="Output 2 2 10" xfId="21109"/>
    <cellStyle name="Output 2 2 11" xfId="21692"/>
    <cellStyle name="Output 2 2 12" xfId="22161"/>
    <cellStyle name="Output 2 2 2" xfId="20552"/>
    <cellStyle name="Output 2 2 2 2" xfId="20553"/>
    <cellStyle name="Output 2 2 2 2 2" xfId="21107"/>
    <cellStyle name="Output 2 2 2 2 3" xfId="21694"/>
    <cellStyle name="Output 2 2 2 2 4" xfId="22163"/>
    <cellStyle name="Output 2 2 2 3" xfId="20554"/>
    <cellStyle name="Output 2 2 2 3 2" xfId="21106"/>
    <cellStyle name="Output 2 2 2 3 3" xfId="21695"/>
    <cellStyle name="Output 2 2 2 3 4" xfId="22164"/>
    <cellStyle name="Output 2 2 2 4" xfId="20555"/>
    <cellStyle name="Output 2 2 2 4 2" xfId="21105"/>
    <cellStyle name="Output 2 2 2 4 3" xfId="21696"/>
    <cellStyle name="Output 2 2 2 4 4" xfId="22165"/>
    <cellStyle name="Output 2 2 2 5" xfId="21108"/>
    <cellStyle name="Output 2 2 2 6" xfId="21693"/>
    <cellStyle name="Output 2 2 2 7" xfId="22162"/>
    <cellStyle name="Output 2 2 3" xfId="20556"/>
    <cellStyle name="Output 2 2 3 2" xfId="20557"/>
    <cellStyle name="Output 2 2 3 2 2" xfId="21103"/>
    <cellStyle name="Output 2 2 3 2 3" xfId="21698"/>
    <cellStyle name="Output 2 2 3 2 4" xfId="22167"/>
    <cellStyle name="Output 2 2 3 3" xfId="20558"/>
    <cellStyle name="Output 2 2 3 3 2" xfId="21102"/>
    <cellStyle name="Output 2 2 3 3 3" xfId="21699"/>
    <cellStyle name="Output 2 2 3 3 4" xfId="22168"/>
    <cellStyle name="Output 2 2 3 4" xfId="20559"/>
    <cellStyle name="Output 2 2 3 4 2" xfId="21101"/>
    <cellStyle name="Output 2 2 3 4 3" xfId="21700"/>
    <cellStyle name="Output 2 2 3 4 4" xfId="22169"/>
    <cellStyle name="Output 2 2 3 5" xfId="21104"/>
    <cellStyle name="Output 2 2 3 6" xfId="21697"/>
    <cellStyle name="Output 2 2 3 7" xfId="22166"/>
    <cellStyle name="Output 2 2 4" xfId="20560"/>
    <cellStyle name="Output 2 2 4 2" xfId="20561"/>
    <cellStyle name="Output 2 2 4 2 2" xfId="21099"/>
    <cellStyle name="Output 2 2 4 2 3" xfId="21702"/>
    <cellStyle name="Output 2 2 4 2 4" xfId="22171"/>
    <cellStyle name="Output 2 2 4 3" xfId="20562"/>
    <cellStyle name="Output 2 2 4 3 2" xfId="21098"/>
    <cellStyle name="Output 2 2 4 3 3" xfId="21703"/>
    <cellStyle name="Output 2 2 4 3 4" xfId="22172"/>
    <cellStyle name="Output 2 2 4 4" xfId="20563"/>
    <cellStyle name="Output 2 2 4 4 2" xfId="21097"/>
    <cellStyle name="Output 2 2 4 4 3" xfId="21704"/>
    <cellStyle name="Output 2 2 4 4 4" xfId="22173"/>
    <cellStyle name="Output 2 2 4 5" xfId="21100"/>
    <cellStyle name="Output 2 2 4 6" xfId="21701"/>
    <cellStyle name="Output 2 2 4 7" xfId="22170"/>
    <cellStyle name="Output 2 2 5" xfId="20564"/>
    <cellStyle name="Output 2 2 5 2" xfId="20565"/>
    <cellStyle name="Output 2 2 5 2 2" xfId="21095"/>
    <cellStyle name="Output 2 2 5 2 3" xfId="21706"/>
    <cellStyle name="Output 2 2 5 2 4" xfId="22175"/>
    <cellStyle name="Output 2 2 5 3" xfId="20566"/>
    <cellStyle name="Output 2 2 5 3 2" xfId="21094"/>
    <cellStyle name="Output 2 2 5 3 3" xfId="21707"/>
    <cellStyle name="Output 2 2 5 3 4" xfId="22176"/>
    <cellStyle name="Output 2 2 5 4" xfId="20567"/>
    <cellStyle name="Output 2 2 5 4 2" xfId="21093"/>
    <cellStyle name="Output 2 2 5 4 3" xfId="21708"/>
    <cellStyle name="Output 2 2 5 4 4" xfId="22177"/>
    <cellStyle name="Output 2 2 5 5" xfId="21096"/>
    <cellStyle name="Output 2 2 5 6" xfId="21705"/>
    <cellStyle name="Output 2 2 5 7" xfId="22174"/>
    <cellStyle name="Output 2 2 6" xfId="20568"/>
    <cellStyle name="Output 2 2 6 2" xfId="21092"/>
    <cellStyle name="Output 2 2 6 3" xfId="21709"/>
    <cellStyle name="Output 2 2 6 4" xfId="22178"/>
    <cellStyle name="Output 2 2 7" xfId="20569"/>
    <cellStyle name="Output 2 2 7 2" xfId="21091"/>
    <cellStyle name="Output 2 2 7 3" xfId="21710"/>
    <cellStyle name="Output 2 2 7 4" xfId="22179"/>
    <cellStyle name="Output 2 2 8" xfId="20570"/>
    <cellStyle name="Output 2 2 8 2" xfId="21090"/>
    <cellStyle name="Output 2 2 8 3" xfId="21711"/>
    <cellStyle name="Output 2 2 8 4" xfId="22180"/>
    <cellStyle name="Output 2 2 9" xfId="20571"/>
    <cellStyle name="Output 2 2 9 2" xfId="21089"/>
    <cellStyle name="Output 2 2 9 3" xfId="21712"/>
    <cellStyle name="Output 2 2 9 4" xfId="22181"/>
    <cellStyle name="Output 2 3" xfId="20572"/>
    <cellStyle name="Output 2 3 2" xfId="20573"/>
    <cellStyle name="Output 2 3 2 2" xfId="21088"/>
    <cellStyle name="Output 2 3 2 3" xfId="21713"/>
    <cellStyle name="Output 2 3 2 4" xfId="22182"/>
    <cellStyle name="Output 2 3 3" xfId="20574"/>
    <cellStyle name="Output 2 3 3 2" xfId="21087"/>
    <cellStyle name="Output 2 3 3 3" xfId="21714"/>
    <cellStyle name="Output 2 3 3 4" xfId="22183"/>
    <cellStyle name="Output 2 3 4" xfId="20575"/>
    <cellStyle name="Output 2 3 4 2" xfId="21086"/>
    <cellStyle name="Output 2 3 4 3" xfId="21715"/>
    <cellStyle name="Output 2 3 4 4" xfId="22184"/>
    <cellStyle name="Output 2 3 5" xfId="20576"/>
    <cellStyle name="Output 2 3 5 2" xfId="21085"/>
    <cellStyle name="Output 2 3 5 3" xfId="21716"/>
    <cellStyle name="Output 2 3 5 4" xfId="22185"/>
    <cellStyle name="Output 2 4" xfId="20577"/>
    <cellStyle name="Output 2 4 2" xfId="20578"/>
    <cellStyle name="Output 2 4 2 2" xfId="21084"/>
    <cellStyle name="Output 2 4 2 3" xfId="21717"/>
    <cellStyle name="Output 2 4 2 4" xfId="22186"/>
    <cellStyle name="Output 2 4 3" xfId="20579"/>
    <cellStyle name="Output 2 4 3 2" xfId="21083"/>
    <cellStyle name="Output 2 4 3 3" xfId="21718"/>
    <cellStyle name="Output 2 4 3 4" xfId="22187"/>
    <cellStyle name="Output 2 4 4" xfId="20580"/>
    <cellStyle name="Output 2 4 4 2" xfId="21082"/>
    <cellStyle name="Output 2 4 4 3" xfId="21719"/>
    <cellStyle name="Output 2 4 4 4" xfId="22188"/>
    <cellStyle name="Output 2 4 5" xfId="20581"/>
    <cellStyle name="Output 2 4 5 2" xfId="21081"/>
    <cellStyle name="Output 2 4 5 3" xfId="21720"/>
    <cellStyle name="Output 2 4 5 4" xfId="22189"/>
    <cellStyle name="Output 2 5" xfId="20582"/>
    <cellStyle name="Output 2 5 2" xfId="20583"/>
    <cellStyle name="Output 2 5 2 2" xfId="21080"/>
    <cellStyle name="Output 2 5 2 3" xfId="21721"/>
    <cellStyle name="Output 2 5 2 4" xfId="22190"/>
    <cellStyle name="Output 2 5 3" xfId="20584"/>
    <cellStyle name="Output 2 5 3 2" xfId="21079"/>
    <cellStyle name="Output 2 5 3 3" xfId="21722"/>
    <cellStyle name="Output 2 5 3 4" xfId="22191"/>
    <cellStyle name="Output 2 5 4" xfId="20585"/>
    <cellStyle name="Output 2 5 4 2" xfId="21078"/>
    <cellStyle name="Output 2 5 4 3" xfId="21723"/>
    <cellStyle name="Output 2 5 4 4" xfId="22192"/>
    <cellStyle name="Output 2 5 5" xfId="20586"/>
    <cellStyle name="Output 2 5 5 2" xfId="21077"/>
    <cellStyle name="Output 2 5 5 3" xfId="21724"/>
    <cellStyle name="Output 2 5 5 4" xfId="22193"/>
    <cellStyle name="Output 2 6" xfId="20587"/>
    <cellStyle name="Output 2 6 2" xfId="20588"/>
    <cellStyle name="Output 2 6 2 2" xfId="21076"/>
    <cellStyle name="Output 2 6 2 3" xfId="21725"/>
    <cellStyle name="Output 2 6 2 4" xfId="22194"/>
    <cellStyle name="Output 2 6 3" xfId="20589"/>
    <cellStyle name="Output 2 6 3 2" xfId="21075"/>
    <cellStyle name="Output 2 6 3 3" xfId="21726"/>
    <cellStyle name="Output 2 6 3 4" xfId="22195"/>
    <cellStyle name="Output 2 6 4" xfId="20590"/>
    <cellStyle name="Output 2 6 4 2" xfId="21074"/>
    <cellStyle name="Output 2 6 4 3" xfId="21727"/>
    <cellStyle name="Output 2 6 4 4" xfId="22196"/>
    <cellStyle name="Output 2 6 5" xfId="20591"/>
    <cellStyle name="Output 2 6 5 2" xfId="21073"/>
    <cellStyle name="Output 2 6 5 3" xfId="21728"/>
    <cellStyle name="Output 2 6 5 4" xfId="22197"/>
    <cellStyle name="Output 2 7" xfId="20592"/>
    <cellStyle name="Output 2 7 2" xfId="20593"/>
    <cellStyle name="Output 2 7 2 2" xfId="21072"/>
    <cellStyle name="Output 2 7 2 3" xfId="21729"/>
    <cellStyle name="Output 2 7 2 4" xfId="22198"/>
    <cellStyle name="Output 2 7 3" xfId="20594"/>
    <cellStyle name="Output 2 7 3 2" xfId="21071"/>
    <cellStyle name="Output 2 7 3 3" xfId="21730"/>
    <cellStyle name="Output 2 7 3 4" xfId="22199"/>
    <cellStyle name="Output 2 7 4" xfId="20595"/>
    <cellStyle name="Output 2 7 4 2" xfId="21070"/>
    <cellStyle name="Output 2 7 4 3" xfId="21731"/>
    <cellStyle name="Output 2 7 4 4" xfId="22200"/>
    <cellStyle name="Output 2 7 5" xfId="20596"/>
    <cellStyle name="Output 2 7 5 2" xfId="21069"/>
    <cellStyle name="Output 2 7 5 3" xfId="21732"/>
    <cellStyle name="Output 2 7 5 4" xfId="22201"/>
    <cellStyle name="Output 2 8" xfId="20597"/>
    <cellStyle name="Output 2 8 2" xfId="20598"/>
    <cellStyle name="Output 2 8 2 2" xfId="21068"/>
    <cellStyle name="Output 2 8 2 3" xfId="21733"/>
    <cellStyle name="Output 2 8 2 4" xfId="22202"/>
    <cellStyle name="Output 2 8 3" xfId="20599"/>
    <cellStyle name="Output 2 8 3 2" xfId="21067"/>
    <cellStyle name="Output 2 8 3 3" xfId="21734"/>
    <cellStyle name="Output 2 8 3 4" xfId="22203"/>
    <cellStyle name="Output 2 8 4" xfId="20600"/>
    <cellStyle name="Output 2 8 4 2" xfId="21066"/>
    <cellStyle name="Output 2 8 4 3" xfId="21735"/>
    <cellStyle name="Output 2 8 4 4" xfId="22204"/>
    <cellStyle name="Output 2 8 5" xfId="20601"/>
    <cellStyle name="Output 2 8 5 2" xfId="21065"/>
    <cellStyle name="Output 2 8 5 3" xfId="21736"/>
    <cellStyle name="Output 2 8 5 4" xfId="22205"/>
    <cellStyle name="Output 2 9" xfId="20602"/>
    <cellStyle name="Output 2 9 2" xfId="20603"/>
    <cellStyle name="Output 2 9 2 2" xfId="21064"/>
    <cellStyle name="Output 2 9 2 3" xfId="21737"/>
    <cellStyle name="Output 2 9 2 4" xfId="22206"/>
    <cellStyle name="Output 2 9 3" xfId="20604"/>
    <cellStyle name="Output 2 9 3 2" xfId="21063"/>
    <cellStyle name="Output 2 9 3 3" xfId="21738"/>
    <cellStyle name="Output 2 9 3 4" xfId="22207"/>
    <cellStyle name="Output 2 9 4" xfId="20605"/>
    <cellStyle name="Output 2 9 4 2" xfId="21062"/>
    <cellStyle name="Output 2 9 4 3" xfId="21739"/>
    <cellStyle name="Output 2 9 4 4" xfId="22208"/>
    <cellStyle name="Output 2 9 5" xfId="20606"/>
    <cellStyle name="Output 2 9 5 2" xfId="21061"/>
    <cellStyle name="Output 2 9 5 3" xfId="21740"/>
    <cellStyle name="Output 2 9 5 4" xfId="22209"/>
    <cellStyle name="Output 3" xfId="20607"/>
    <cellStyle name="Output 3 2" xfId="20608"/>
    <cellStyle name="Output 3 2 2" xfId="21059"/>
    <cellStyle name="Output 3 2 3" xfId="21742"/>
    <cellStyle name="Output 3 2 4" xfId="22211"/>
    <cellStyle name="Output 3 3" xfId="20609"/>
    <cellStyle name="Output 3 3 2" xfId="21058"/>
    <cellStyle name="Output 3 3 3" xfId="21743"/>
    <cellStyle name="Output 3 3 4" xfId="22212"/>
    <cellStyle name="Output 3 4" xfId="21060"/>
    <cellStyle name="Output 3 5" xfId="21741"/>
    <cellStyle name="Output 3 6" xfId="22210"/>
    <cellStyle name="Output 4" xfId="20610"/>
    <cellStyle name="Output 4 2" xfId="20611"/>
    <cellStyle name="Output 4 2 2" xfId="21056"/>
    <cellStyle name="Output 4 2 3" xfId="21745"/>
    <cellStyle name="Output 4 2 4" xfId="22214"/>
    <cellStyle name="Output 4 3" xfId="20612"/>
    <cellStyle name="Output 4 3 2" xfId="21055"/>
    <cellStyle name="Output 4 3 3" xfId="21746"/>
    <cellStyle name="Output 4 3 4" xfId="22215"/>
    <cellStyle name="Output 4 4" xfId="21057"/>
    <cellStyle name="Output 4 5" xfId="21744"/>
    <cellStyle name="Output 4 6" xfId="22213"/>
    <cellStyle name="Output 5" xfId="20613"/>
    <cellStyle name="Output 5 2" xfId="20614"/>
    <cellStyle name="Output 5 2 2" xfId="21053"/>
    <cellStyle name="Output 5 2 3" xfId="21748"/>
    <cellStyle name="Output 5 2 4" xfId="22217"/>
    <cellStyle name="Output 5 3" xfId="20615"/>
    <cellStyle name="Output 5 3 2" xfId="21052"/>
    <cellStyle name="Output 5 3 3" xfId="21749"/>
    <cellStyle name="Output 5 3 4" xfId="22218"/>
    <cellStyle name="Output 5 4" xfId="21054"/>
    <cellStyle name="Output 5 5" xfId="21747"/>
    <cellStyle name="Output 5 6" xfId="22216"/>
    <cellStyle name="Output 6" xfId="20616"/>
    <cellStyle name="Output 6 2" xfId="20617"/>
    <cellStyle name="Output 6 2 2" xfId="21050"/>
    <cellStyle name="Output 6 2 3" xfId="21751"/>
    <cellStyle name="Output 6 2 4" xfId="22220"/>
    <cellStyle name="Output 6 3" xfId="20618"/>
    <cellStyle name="Output 6 3 2" xfId="21049"/>
    <cellStyle name="Output 6 3 3" xfId="21752"/>
    <cellStyle name="Output 6 3 4" xfId="22221"/>
    <cellStyle name="Output 6 4" xfId="21051"/>
    <cellStyle name="Output 6 5" xfId="21750"/>
    <cellStyle name="Output 6 6" xfId="22219"/>
    <cellStyle name="Output 7" xfId="20619"/>
    <cellStyle name="Output 7 2" xfId="21048"/>
    <cellStyle name="Output 7 3" xfId="21753"/>
    <cellStyle name="Output 7 4" xfId="22222"/>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840"/>
    <cellStyle name="Percent 23" xfId="21856"/>
    <cellStyle name="Percent 24" xfId="21841"/>
    <cellStyle name="Percent 25" xfId="21854"/>
    <cellStyle name="Percent 26" xfId="21842"/>
    <cellStyle name="Percent 27" xfId="21862"/>
    <cellStyle name="Percent 28" xfId="21844"/>
    <cellStyle name="Percent 29" xfId="21852"/>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30" xfId="21846"/>
    <cellStyle name="Percent 31" xfId="21850"/>
    <cellStyle name="Percent 32" xfId="21847"/>
    <cellStyle name="Percent 33" xfId="21848"/>
    <cellStyle name="Percent 34" xfId="21866"/>
    <cellStyle name="Percent 35" xfId="21873"/>
    <cellStyle name="Percent 36" xfId="21867"/>
    <cellStyle name="Percent 37" xfId="21871"/>
    <cellStyle name="Percent 38" xfId="21868"/>
    <cellStyle name="Percent 39" xfId="2186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40" xfId="21877"/>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55"/>
    <cellStyle name="Total 2 10 2 4" xfId="22224"/>
    <cellStyle name="Total 2 10 3" xfId="20826"/>
    <cellStyle name="Total 2 10 3 2" xfId="21043"/>
    <cellStyle name="Total 2 10 3 3" xfId="21756"/>
    <cellStyle name="Total 2 10 3 4" xfId="22225"/>
    <cellStyle name="Total 2 10 4" xfId="20827"/>
    <cellStyle name="Total 2 10 4 2" xfId="21042"/>
    <cellStyle name="Total 2 10 4 3" xfId="21757"/>
    <cellStyle name="Total 2 10 4 4" xfId="22226"/>
    <cellStyle name="Total 2 10 5" xfId="20828"/>
    <cellStyle name="Total 2 10 5 2" xfId="21041"/>
    <cellStyle name="Total 2 10 5 3" xfId="21758"/>
    <cellStyle name="Total 2 10 5 4" xfId="22227"/>
    <cellStyle name="Total 2 11" xfId="20829"/>
    <cellStyle name="Total 2 11 2" xfId="20830"/>
    <cellStyle name="Total 2 11 2 2" xfId="21039"/>
    <cellStyle name="Total 2 11 2 3" xfId="21760"/>
    <cellStyle name="Total 2 11 2 4" xfId="22229"/>
    <cellStyle name="Total 2 11 3" xfId="20831"/>
    <cellStyle name="Total 2 11 3 2" xfId="21038"/>
    <cellStyle name="Total 2 11 3 3" xfId="21761"/>
    <cellStyle name="Total 2 11 3 4" xfId="22230"/>
    <cellStyle name="Total 2 11 4" xfId="20832"/>
    <cellStyle name="Total 2 11 4 2" xfId="21037"/>
    <cellStyle name="Total 2 11 4 3" xfId="21762"/>
    <cellStyle name="Total 2 11 4 4" xfId="22231"/>
    <cellStyle name="Total 2 11 5" xfId="20833"/>
    <cellStyle name="Total 2 11 5 2" xfId="21036"/>
    <cellStyle name="Total 2 11 5 3" xfId="21763"/>
    <cellStyle name="Total 2 11 5 4" xfId="22232"/>
    <cellStyle name="Total 2 11 6" xfId="21040"/>
    <cellStyle name="Total 2 11 7" xfId="21759"/>
    <cellStyle name="Total 2 11 8" xfId="22228"/>
    <cellStyle name="Total 2 12" xfId="20834"/>
    <cellStyle name="Total 2 12 2" xfId="20835"/>
    <cellStyle name="Total 2 12 2 2" xfId="21034"/>
    <cellStyle name="Total 2 12 2 3" xfId="21765"/>
    <cellStyle name="Total 2 12 2 4" xfId="22234"/>
    <cellStyle name="Total 2 12 3" xfId="20836"/>
    <cellStyle name="Total 2 12 3 2" xfId="21033"/>
    <cellStyle name="Total 2 12 3 3" xfId="21766"/>
    <cellStyle name="Total 2 12 3 4" xfId="22235"/>
    <cellStyle name="Total 2 12 4" xfId="20837"/>
    <cellStyle name="Total 2 12 4 2" xfId="21032"/>
    <cellStyle name="Total 2 12 4 3" xfId="21767"/>
    <cellStyle name="Total 2 12 4 4" xfId="22236"/>
    <cellStyle name="Total 2 12 5" xfId="20838"/>
    <cellStyle name="Total 2 12 5 2" xfId="21031"/>
    <cellStyle name="Total 2 12 5 3" xfId="21768"/>
    <cellStyle name="Total 2 12 5 4" xfId="22237"/>
    <cellStyle name="Total 2 12 6" xfId="21035"/>
    <cellStyle name="Total 2 12 7" xfId="21764"/>
    <cellStyle name="Total 2 12 8" xfId="22233"/>
    <cellStyle name="Total 2 13" xfId="20839"/>
    <cellStyle name="Total 2 13 2" xfId="20840"/>
    <cellStyle name="Total 2 13 2 2" xfId="21029"/>
    <cellStyle name="Total 2 13 2 3" xfId="21770"/>
    <cellStyle name="Total 2 13 2 4" xfId="22239"/>
    <cellStyle name="Total 2 13 3" xfId="20841"/>
    <cellStyle name="Total 2 13 3 2" xfId="21028"/>
    <cellStyle name="Total 2 13 3 3" xfId="21771"/>
    <cellStyle name="Total 2 13 3 4" xfId="22240"/>
    <cellStyle name="Total 2 13 4" xfId="20842"/>
    <cellStyle name="Total 2 13 4 2" xfId="21027"/>
    <cellStyle name="Total 2 13 4 3" xfId="21772"/>
    <cellStyle name="Total 2 13 4 4" xfId="22241"/>
    <cellStyle name="Total 2 13 5" xfId="21030"/>
    <cellStyle name="Total 2 13 6" xfId="21769"/>
    <cellStyle name="Total 2 13 7" xfId="22238"/>
    <cellStyle name="Total 2 14" xfId="20843"/>
    <cellStyle name="Total 2 14 2" xfId="21026"/>
    <cellStyle name="Total 2 14 3" xfId="21773"/>
    <cellStyle name="Total 2 14 4" xfId="22242"/>
    <cellStyle name="Total 2 15" xfId="20844"/>
    <cellStyle name="Total 2 15 2" xfId="21025"/>
    <cellStyle name="Total 2 15 3" xfId="21774"/>
    <cellStyle name="Total 2 15 4" xfId="22243"/>
    <cellStyle name="Total 2 16" xfId="20845"/>
    <cellStyle name="Total 2 16 2" xfId="21024"/>
    <cellStyle name="Total 2 16 3" xfId="21775"/>
    <cellStyle name="Total 2 16 4" xfId="22244"/>
    <cellStyle name="Total 2 17" xfId="21045"/>
    <cellStyle name="Total 2 18" xfId="21754"/>
    <cellStyle name="Total 2 19" xfId="22223"/>
    <cellStyle name="Total 2 2" xfId="20846"/>
    <cellStyle name="Total 2 2 10" xfId="21023"/>
    <cellStyle name="Total 2 2 11" xfId="21776"/>
    <cellStyle name="Total 2 2 12" xfId="22245"/>
    <cellStyle name="Total 2 2 2" xfId="20847"/>
    <cellStyle name="Total 2 2 2 2" xfId="20848"/>
    <cellStyle name="Total 2 2 2 2 2" xfId="21021"/>
    <cellStyle name="Total 2 2 2 2 3" xfId="21778"/>
    <cellStyle name="Total 2 2 2 2 4" xfId="22247"/>
    <cellStyle name="Total 2 2 2 3" xfId="20849"/>
    <cellStyle name="Total 2 2 2 3 2" xfId="21020"/>
    <cellStyle name="Total 2 2 2 3 3" xfId="21779"/>
    <cellStyle name="Total 2 2 2 3 4" xfId="22248"/>
    <cellStyle name="Total 2 2 2 4" xfId="20850"/>
    <cellStyle name="Total 2 2 2 4 2" xfId="21019"/>
    <cellStyle name="Total 2 2 2 4 3" xfId="21780"/>
    <cellStyle name="Total 2 2 2 4 4" xfId="22249"/>
    <cellStyle name="Total 2 2 2 5" xfId="21022"/>
    <cellStyle name="Total 2 2 2 6" xfId="21777"/>
    <cellStyle name="Total 2 2 2 7" xfId="22246"/>
    <cellStyle name="Total 2 2 3" xfId="20851"/>
    <cellStyle name="Total 2 2 3 2" xfId="20852"/>
    <cellStyle name="Total 2 2 3 2 2" xfId="21017"/>
    <cellStyle name="Total 2 2 3 2 3" xfId="21782"/>
    <cellStyle name="Total 2 2 3 2 4" xfId="22251"/>
    <cellStyle name="Total 2 2 3 3" xfId="20853"/>
    <cellStyle name="Total 2 2 3 3 2" xfId="21016"/>
    <cellStyle name="Total 2 2 3 3 3" xfId="21783"/>
    <cellStyle name="Total 2 2 3 3 4" xfId="22252"/>
    <cellStyle name="Total 2 2 3 4" xfId="20854"/>
    <cellStyle name="Total 2 2 3 4 2" xfId="21015"/>
    <cellStyle name="Total 2 2 3 4 3" xfId="21784"/>
    <cellStyle name="Total 2 2 3 4 4" xfId="22253"/>
    <cellStyle name="Total 2 2 3 5" xfId="21018"/>
    <cellStyle name="Total 2 2 3 6" xfId="21781"/>
    <cellStyle name="Total 2 2 3 7" xfId="22250"/>
    <cellStyle name="Total 2 2 4" xfId="20855"/>
    <cellStyle name="Total 2 2 4 2" xfId="20856"/>
    <cellStyle name="Total 2 2 4 2 2" xfId="21013"/>
    <cellStyle name="Total 2 2 4 2 3" xfId="21786"/>
    <cellStyle name="Total 2 2 4 2 4" xfId="22255"/>
    <cellStyle name="Total 2 2 4 3" xfId="20857"/>
    <cellStyle name="Total 2 2 4 3 2" xfId="21012"/>
    <cellStyle name="Total 2 2 4 3 3" xfId="21787"/>
    <cellStyle name="Total 2 2 4 3 4" xfId="22256"/>
    <cellStyle name="Total 2 2 4 4" xfId="20858"/>
    <cellStyle name="Total 2 2 4 4 2" xfId="21011"/>
    <cellStyle name="Total 2 2 4 4 3" xfId="21788"/>
    <cellStyle name="Total 2 2 4 4 4" xfId="22257"/>
    <cellStyle name="Total 2 2 4 5" xfId="21014"/>
    <cellStyle name="Total 2 2 4 6" xfId="21785"/>
    <cellStyle name="Total 2 2 4 7" xfId="22254"/>
    <cellStyle name="Total 2 2 5" xfId="20859"/>
    <cellStyle name="Total 2 2 5 2" xfId="20860"/>
    <cellStyle name="Total 2 2 5 2 2" xfId="21009"/>
    <cellStyle name="Total 2 2 5 2 3" xfId="21790"/>
    <cellStyle name="Total 2 2 5 2 4" xfId="22259"/>
    <cellStyle name="Total 2 2 5 3" xfId="20861"/>
    <cellStyle name="Total 2 2 5 3 2" xfId="21008"/>
    <cellStyle name="Total 2 2 5 3 3" xfId="21791"/>
    <cellStyle name="Total 2 2 5 3 4" xfId="22260"/>
    <cellStyle name="Total 2 2 5 4" xfId="20862"/>
    <cellStyle name="Total 2 2 5 4 2" xfId="21007"/>
    <cellStyle name="Total 2 2 5 4 3" xfId="21792"/>
    <cellStyle name="Total 2 2 5 4 4" xfId="22261"/>
    <cellStyle name="Total 2 2 5 5" xfId="21010"/>
    <cellStyle name="Total 2 2 5 6" xfId="21789"/>
    <cellStyle name="Total 2 2 5 7" xfId="22258"/>
    <cellStyle name="Total 2 2 6" xfId="20863"/>
    <cellStyle name="Total 2 2 6 2" xfId="21006"/>
    <cellStyle name="Total 2 2 6 3" xfId="21793"/>
    <cellStyle name="Total 2 2 6 4" xfId="22262"/>
    <cellStyle name="Total 2 2 7" xfId="20864"/>
    <cellStyle name="Total 2 2 7 2" xfId="21005"/>
    <cellStyle name="Total 2 2 7 3" xfId="21794"/>
    <cellStyle name="Total 2 2 7 4" xfId="22263"/>
    <cellStyle name="Total 2 2 8" xfId="20865"/>
    <cellStyle name="Total 2 2 8 2" xfId="21004"/>
    <cellStyle name="Total 2 2 8 3" xfId="21795"/>
    <cellStyle name="Total 2 2 8 4" xfId="22264"/>
    <cellStyle name="Total 2 2 9" xfId="20866"/>
    <cellStyle name="Total 2 2 9 2" xfId="21003"/>
    <cellStyle name="Total 2 2 9 3" xfId="21796"/>
    <cellStyle name="Total 2 2 9 4" xfId="22265"/>
    <cellStyle name="Total 2 3" xfId="20867"/>
    <cellStyle name="Total 2 3 2" xfId="20868"/>
    <cellStyle name="Total 2 3 2 2" xfId="21002"/>
    <cellStyle name="Total 2 3 2 3" xfId="21797"/>
    <cellStyle name="Total 2 3 2 4" xfId="22266"/>
    <cellStyle name="Total 2 3 3" xfId="20869"/>
    <cellStyle name="Total 2 3 3 2" xfId="21001"/>
    <cellStyle name="Total 2 3 3 3" xfId="21798"/>
    <cellStyle name="Total 2 3 3 4" xfId="22267"/>
    <cellStyle name="Total 2 3 4" xfId="20870"/>
    <cellStyle name="Total 2 3 4 2" xfId="21000"/>
    <cellStyle name="Total 2 3 4 3" xfId="21799"/>
    <cellStyle name="Total 2 3 4 4" xfId="22268"/>
    <cellStyle name="Total 2 3 5" xfId="20871"/>
    <cellStyle name="Total 2 3 5 2" xfId="20999"/>
    <cellStyle name="Total 2 3 5 3" xfId="21800"/>
    <cellStyle name="Total 2 3 5 4" xfId="22269"/>
    <cellStyle name="Total 2 4" xfId="20872"/>
    <cellStyle name="Total 2 4 2" xfId="20873"/>
    <cellStyle name="Total 2 4 2 2" xfId="20998"/>
    <cellStyle name="Total 2 4 2 3" xfId="21801"/>
    <cellStyle name="Total 2 4 2 4" xfId="22270"/>
    <cellStyle name="Total 2 4 3" xfId="20874"/>
    <cellStyle name="Total 2 4 3 2" xfId="20997"/>
    <cellStyle name="Total 2 4 3 3" xfId="21802"/>
    <cellStyle name="Total 2 4 3 4" xfId="22271"/>
    <cellStyle name="Total 2 4 4" xfId="20875"/>
    <cellStyle name="Total 2 4 4 2" xfId="20996"/>
    <cellStyle name="Total 2 4 4 3" xfId="21803"/>
    <cellStyle name="Total 2 4 4 4" xfId="22272"/>
    <cellStyle name="Total 2 4 5" xfId="20876"/>
    <cellStyle name="Total 2 4 5 2" xfId="20995"/>
    <cellStyle name="Total 2 4 5 3" xfId="21804"/>
    <cellStyle name="Total 2 4 5 4" xfId="22273"/>
    <cellStyle name="Total 2 5" xfId="20877"/>
    <cellStyle name="Total 2 5 2" xfId="20878"/>
    <cellStyle name="Total 2 5 2 2" xfId="20994"/>
    <cellStyle name="Total 2 5 2 3" xfId="21805"/>
    <cellStyle name="Total 2 5 2 4" xfId="22274"/>
    <cellStyle name="Total 2 5 3" xfId="20879"/>
    <cellStyle name="Total 2 5 3 2" xfId="20993"/>
    <cellStyle name="Total 2 5 3 3" xfId="21806"/>
    <cellStyle name="Total 2 5 3 4" xfId="22275"/>
    <cellStyle name="Total 2 5 4" xfId="20880"/>
    <cellStyle name="Total 2 5 4 2" xfId="20992"/>
    <cellStyle name="Total 2 5 4 3" xfId="21807"/>
    <cellStyle name="Total 2 5 4 4" xfId="22276"/>
    <cellStyle name="Total 2 5 5" xfId="20881"/>
    <cellStyle name="Total 2 5 5 2" xfId="20991"/>
    <cellStyle name="Total 2 5 5 3" xfId="21808"/>
    <cellStyle name="Total 2 5 5 4" xfId="22277"/>
    <cellStyle name="Total 2 6" xfId="20882"/>
    <cellStyle name="Total 2 6 2" xfId="20883"/>
    <cellStyle name="Total 2 6 2 2" xfId="20990"/>
    <cellStyle name="Total 2 6 2 3" xfId="21809"/>
    <cellStyle name="Total 2 6 2 4" xfId="22278"/>
    <cellStyle name="Total 2 6 3" xfId="20884"/>
    <cellStyle name="Total 2 6 3 2" xfId="20989"/>
    <cellStyle name="Total 2 6 3 3" xfId="21810"/>
    <cellStyle name="Total 2 6 3 4" xfId="22279"/>
    <cellStyle name="Total 2 6 4" xfId="20885"/>
    <cellStyle name="Total 2 6 4 2" xfId="20988"/>
    <cellStyle name="Total 2 6 4 3" xfId="21811"/>
    <cellStyle name="Total 2 6 4 4" xfId="22280"/>
    <cellStyle name="Total 2 6 5" xfId="20886"/>
    <cellStyle name="Total 2 6 5 2" xfId="20987"/>
    <cellStyle name="Total 2 6 5 3" xfId="21812"/>
    <cellStyle name="Total 2 6 5 4" xfId="22281"/>
    <cellStyle name="Total 2 7" xfId="20887"/>
    <cellStyle name="Total 2 7 2" xfId="20888"/>
    <cellStyle name="Total 2 7 2 2" xfId="20986"/>
    <cellStyle name="Total 2 7 2 3" xfId="21813"/>
    <cellStyle name="Total 2 7 2 4" xfId="22282"/>
    <cellStyle name="Total 2 7 3" xfId="20889"/>
    <cellStyle name="Total 2 7 3 2" xfId="20985"/>
    <cellStyle name="Total 2 7 3 3" xfId="21814"/>
    <cellStyle name="Total 2 7 3 4" xfId="22283"/>
    <cellStyle name="Total 2 7 4" xfId="20890"/>
    <cellStyle name="Total 2 7 4 2" xfId="20984"/>
    <cellStyle name="Total 2 7 4 3" xfId="21815"/>
    <cellStyle name="Total 2 7 4 4" xfId="22284"/>
    <cellStyle name="Total 2 7 5" xfId="20891"/>
    <cellStyle name="Total 2 7 5 2" xfId="20983"/>
    <cellStyle name="Total 2 7 5 3" xfId="21816"/>
    <cellStyle name="Total 2 7 5 4" xfId="22285"/>
    <cellStyle name="Total 2 8" xfId="20892"/>
    <cellStyle name="Total 2 8 2" xfId="20893"/>
    <cellStyle name="Total 2 8 2 2" xfId="20982"/>
    <cellStyle name="Total 2 8 2 3" xfId="21817"/>
    <cellStyle name="Total 2 8 2 4" xfId="22286"/>
    <cellStyle name="Total 2 8 3" xfId="20894"/>
    <cellStyle name="Total 2 8 3 2" xfId="20981"/>
    <cellStyle name="Total 2 8 3 3" xfId="21818"/>
    <cellStyle name="Total 2 8 3 4" xfId="22287"/>
    <cellStyle name="Total 2 8 4" xfId="20895"/>
    <cellStyle name="Total 2 8 4 2" xfId="20980"/>
    <cellStyle name="Total 2 8 4 3" xfId="21819"/>
    <cellStyle name="Total 2 8 4 4" xfId="22288"/>
    <cellStyle name="Total 2 8 5" xfId="20896"/>
    <cellStyle name="Total 2 8 5 2" xfId="20979"/>
    <cellStyle name="Total 2 8 5 3" xfId="21820"/>
    <cellStyle name="Total 2 8 5 4" xfId="22289"/>
    <cellStyle name="Total 2 9" xfId="20897"/>
    <cellStyle name="Total 2 9 2" xfId="20898"/>
    <cellStyle name="Total 2 9 2 2" xfId="20978"/>
    <cellStyle name="Total 2 9 2 3" xfId="21821"/>
    <cellStyle name="Total 2 9 2 4" xfId="22290"/>
    <cellStyle name="Total 2 9 3" xfId="20899"/>
    <cellStyle name="Total 2 9 3 2" xfId="20977"/>
    <cellStyle name="Total 2 9 3 3" xfId="21822"/>
    <cellStyle name="Total 2 9 3 4" xfId="22291"/>
    <cellStyle name="Total 2 9 4" xfId="20900"/>
    <cellStyle name="Total 2 9 4 2" xfId="20976"/>
    <cellStyle name="Total 2 9 4 3" xfId="21823"/>
    <cellStyle name="Total 2 9 4 4" xfId="22292"/>
    <cellStyle name="Total 2 9 5" xfId="20901"/>
    <cellStyle name="Total 2 9 5 2" xfId="20975"/>
    <cellStyle name="Total 2 9 5 3" xfId="21824"/>
    <cellStyle name="Total 2 9 5 4" xfId="22293"/>
    <cellStyle name="Total 3" xfId="20902"/>
    <cellStyle name="Total 3 2" xfId="20903"/>
    <cellStyle name="Total 3 2 2" xfId="20973"/>
    <cellStyle name="Total 3 2 3" xfId="21826"/>
    <cellStyle name="Total 3 2 4" xfId="22295"/>
    <cellStyle name="Total 3 3" xfId="20904"/>
    <cellStyle name="Total 3 3 2" xfId="20972"/>
    <cellStyle name="Total 3 3 3" xfId="21827"/>
    <cellStyle name="Total 3 3 4" xfId="22296"/>
    <cellStyle name="Total 3 4" xfId="20974"/>
    <cellStyle name="Total 3 5" xfId="21825"/>
    <cellStyle name="Total 3 6" xfId="22294"/>
    <cellStyle name="Total 4" xfId="20905"/>
    <cellStyle name="Total 4 2" xfId="20906"/>
    <cellStyle name="Total 4 2 2" xfId="20970"/>
    <cellStyle name="Total 4 2 3" xfId="21829"/>
    <cellStyle name="Total 4 2 4" xfId="22298"/>
    <cellStyle name="Total 4 3" xfId="20907"/>
    <cellStyle name="Total 4 3 2" xfId="20969"/>
    <cellStyle name="Total 4 3 3" xfId="21830"/>
    <cellStyle name="Total 4 3 4" xfId="22299"/>
    <cellStyle name="Total 4 4" xfId="20971"/>
    <cellStyle name="Total 4 5" xfId="21828"/>
    <cellStyle name="Total 4 6" xfId="22297"/>
    <cellStyle name="Total 5" xfId="20908"/>
    <cellStyle name="Total 5 2" xfId="20909"/>
    <cellStyle name="Total 5 2 2" xfId="20967"/>
    <cellStyle name="Total 5 2 3" xfId="21832"/>
    <cellStyle name="Total 5 2 4" xfId="22301"/>
    <cellStyle name="Total 5 3" xfId="20910"/>
    <cellStyle name="Total 5 3 2" xfId="20966"/>
    <cellStyle name="Total 5 3 3" xfId="21833"/>
    <cellStyle name="Total 5 3 4" xfId="22302"/>
    <cellStyle name="Total 5 4" xfId="20968"/>
    <cellStyle name="Total 5 5" xfId="21831"/>
    <cellStyle name="Total 5 6" xfId="22300"/>
    <cellStyle name="Total 6" xfId="20911"/>
    <cellStyle name="Total 6 2" xfId="20912"/>
    <cellStyle name="Total 6 2 2" xfId="20964"/>
    <cellStyle name="Total 6 2 3" xfId="21835"/>
    <cellStyle name="Total 6 2 4" xfId="22304"/>
    <cellStyle name="Total 6 3" xfId="20913"/>
    <cellStyle name="Total 6 3 2" xfId="20963"/>
    <cellStyle name="Total 6 3 3" xfId="21836"/>
    <cellStyle name="Total 6 3 4" xfId="22305"/>
    <cellStyle name="Total 6 4" xfId="20965"/>
    <cellStyle name="Total 6 5" xfId="21834"/>
    <cellStyle name="Total 6 6" xfId="22303"/>
    <cellStyle name="Total 7" xfId="20914"/>
    <cellStyle name="Total 7 2" xfId="20962"/>
    <cellStyle name="Total 7 3" xfId="21837"/>
    <cellStyle name="Total 7 4" xfId="22306"/>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48.137.80\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12" sqref="C12"/>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8" t="s">
        <v>301</v>
      </c>
      <c r="C1" s="100"/>
    </row>
    <row r="2" spans="1:3" s="195" customFormat="1" ht="15.75">
      <c r="A2" s="266">
        <v>1</v>
      </c>
      <c r="B2" s="196" t="s">
        <v>302</v>
      </c>
      <c r="C2" s="639" t="s">
        <v>906</v>
      </c>
    </row>
    <row r="3" spans="1:3" s="195" customFormat="1" ht="15.75">
      <c r="A3" s="266">
        <v>2</v>
      </c>
      <c r="B3" s="197" t="s">
        <v>303</v>
      </c>
      <c r="C3" s="639" t="s">
        <v>893</v>
      </c>
    </row>
    <row r="4" spans="1:3" s="195" customFormat="1" ht="15.75">
      <c r="A4" s="266">
        <v>3</v>
      </c>
      <c r="B4" s="197" t="s">
        <v>304</v>
      </c>
      <c r="C4" s="639" t="s">
        <v>896</v>
      </c>
    </row>
    <row r="5" spans="1:3" s="195" customFormat="1" ht="15.75">
      <c r="A5" s="267">
        <v>4</v>
      </c>
      <c r="B5" s="200" t="s">
        <v>305</v>
      </c>
      <c r="C5" s="639" t="s">
        <v>907</v>
      </c>
    </row>
    <row r="6" spans="1:3" s="199" customFormat="1" ht="65.25" customHeight="1">
      <c r="A6" s="528" t="s">
        <v>808</v>
      </c>
      <c r="B6" s="529"/>
      <c r="C6" s="529"/>
    </row>
    <row r="7" spans="1:3">
      <c r="A7" s="471" t="s">
        <v>656</v>
      </c>
      <c r="B7" s="472" t="s">
        <v>306</v>
      </c>
    </row>
    <row r="8" spans="1:3">
      <c r="A8" s="473">
        <v>1</v>
      </c>
      <c r="B8" s="469" t="s">
        <v>267</v>
      </c>
    </row>
    <row r="9" spans="1:3">
      <c r="A9" s="473">
        <v>2</v>
      </c>
      <c r="B9" s="469" t="s">
        <v>307</v>
      </c>
    </row>
    <row r="10" spans="1:3">
      <c r="A10" s="473">
        <v>3</v>
      </c>
      <c r="B10" s="469" t="s">
        <v>308</v>
      </c>
    </row>
    <row r="11" spans="1:3">
      <c r="A11" s="473">
        <v>4</v>
      </c>
      <c r="B11" s="469" t="s">
        <v>309</v>
      </c>
      <c r="C11" s="194"/>
    </row>
    <row r="12" spans="1:3">
      <c r="A12" s="473">
        <v>5</v>
      </c>
      <c r="B12" s="469" t="s">
        <v>230</v>
      </c>
    </row>
    <row r="13" spans="1:3">
      <c r="A13" s="473">
        <v>6</v>
      </c>
      <c r="B13" s="474" t="s">
        <v>191</v>
      </c>
    </row>
    <row r="14" spans="1:3">
      <c r="A14" s="473">
        <v>7</v>
      </c>
      <c r="B14" s="469" t="s">
        <v>310</v>
      </c>
    </row>
    <row r="15" spans="1:3">
      <c r="A15" s="473">
        <v>8</v>
      </c>
      <c r="B15" s="469" t="s">
        <v>314</v>
      </c>
    </row>
    <row r="16" spans="1:3">
      <c r="A16" s="473">
        <v>9</v>
      </c>
      <c r="B16" s="469" t="s">
        <v>94</v>
      </c>
    </row>
    <row r="17" spans="1:2">
      <c r="A17" s="475" t="s">
        <v>881</v>
      </c>
      <c r="B17" s="469" t="s">
        <v>851</v>
      </c>
    </row>
    <row r="18" spans="1:2">
      <c r="A18" s="473">
        <v>10</v>
      </c>
      <c r="B18" s="469" t="s">
        <v>317</v>
      </c>
    </row>
    <row r="19" spans="1:2">
      <c r="A19" s="473">
        <v>11</v>
      </c>
      <c r="B19" s="474" t="s">
        <v>295</v>
      </c>
    </row>
    <row r="20" spans="1:2">
      <c r="A20" s="473">
        <v>12</v>
      </c>
      <c r="B20" s="474" t="s">
        <v>292</v>
      </c>
    </row>
    <row r="21" spans="1:2">
      <c r="A21" s="473">
        <v>13</v>
      </c>
      <c r="B21" s="476" t="s">
        <v>778</v>
      </c>
    </row>
    <row r="22" spans="1:2">
      <c r="A22" s="473">
        <v>14</v>
      </c>
      <c r="B22" s="477" t="s">
        <v>838</v>
      </c>
    </row>
    <row r="23" spans="1:2">
      <c r="A23" s="478">
        <v>15</v>
      </c>
      <c r="B23" s="474" t="s">
        <v>83</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C46" sqref="C46"/>
    </sheetView>
  </sheetViews>
  <sheetFormatPr defaultRowHeight="15"/>
  <cols>
    <col min="1" max="1" width="9.5703125" style="5" bestFit="1" customWidth="1"/>
    <col min="2" max="2" width="132.42578125" style="2" customWidth="1"/>
    <col min="3" max="3" width="18.42578125" style="2" customWidth="1"/>
  </cols>
  <sheetData>
    <row r="1" spans="1:6" ht="15.75">
      <c r="A1" s="18" t="s">
        <v>231</v>
      </c>
      <c r="B1" s="526" t="s">
        <v>900</v>
      </c>
      <c r="D1" s="2"/>
      <c r="E1" s="2"/>
      <c r="F1" s="2"/>
    </row>
    <row r="2" spans="1:6" s="22" customFormat="1" ht="15.75" customHeight="1">
      <c r="A2" s="22" t="s">
        <v>232</v>
      </c>
      <c r="B2" s="527" t="s">
        <v>901</v>
      </c>
    </row>
    <row r="3" spans="1:6" s="22" customFormat="1" ht="15.75" customHeight="1"/>
    <row r="4" spans="1:6" ht="15.75" thickBot="1">
      <c r="A4" s="5" t="s">
        <v>665</v>
      </c>
      <c r="B4" s="65" t="s">
        <v>94</v>
      </c>
    </row>
    <row r="5" spans="1:6">
      <c r="A5" s="146" t="s">
        <v>32</v>
      </c>
      <c r="B5" s="147"/>
      <c r="C5" s="148" t="s">
        <v>33</v>
      </c>
    </row>
    <row r="6" spans="1:6">
      <c r="A6" s="149">
        <v>1</v>
      </c>
      <c r="B6" s="89" t="s">
        <v>34</v>
      </c>
      <c r="C6" s="322">
        <f>SUM(C7:C11)</f>
        <v>30863424</v>
      </c>
    </row>
    <row r="7" spans="1:6">
      <c r="A7" s="149">
        <v>2</v>
      </c>
      <c r="B7" s="86" t="s">
        <v>35</v>
      </c>
      <c r="C7" s="323">
        <v>30000000</v>
      </c>
    </row>
    <row r="8" spans="1:6">
      <c r="A8" s="149">
        <v>3</v>
      </c>
      <c r="B8" s="80" t="s">
        <v>36</v>
      </c>
      <c r="C8" s="323"/>
    </row>
    <row r="9" spans="1:6">
      <c r="A9" s="149">
        <v>4</v>
      </c>
      <c r="B9" s="80" t="s">
        <v>37</v>
      </c>
      <c r="C9" s="323">
        <v>3989</v>
      </c>
    </row>
    <row r="10" spans="1:6">
      <c r="A10" s="149">
        <v>5</v>
      </c>
      <c r="B10" s="80" t="s">
        <v>38</v>
      </c>
      <c r="C10" s="323">
        <v>0</v>
      </c>
    </row>
    <row r="11" spans="1:6">
      <c r="A11" s="149">
        <v>6</v>
      </c>
      <c r="B11" s="87" t="s">
        <v>39</v>
      </c>
      <c r="C11" s="323">
        <v>859435</v>
      </c>
    </row>
    <row r="12" spans="1:6" s="4" customFormat="1">
      <c r="A12" s="149">
        <v>7</v>
      </c>
      <c r="B12" s="89" t="s">
        <v>40</v>
      </c>
      <c r="C12" s="324">
        <f>SUM(C13:C27)</f>
        <v>225449</v>
      </c>
    </row>
    <row r="13" spans="1:6" s="4" customFormat="1">
      <c r="A13" s="149">
        <v>8</v>
      </c>
      <c r="B13" s="88" t="s">
        <v>41</v>
      </c>
      <c r="C13" s="325">
        <v>3989</v>
      </c>
    </row>
    <row r="14" spans="1:6" s="4" customFormat="1" ht="25.5">
      <c r="A14" s="149">
        <v>9</v>
      </c>
      <c r="B14" s="81" t="s">
        <v>42</v>
      </c>
      <c r="C14" s="325">
        <v>0</v>
      </c>
    </row>
    <row r="15" spans="1:6" s="4" customFormat="1">
      <c r="A15" s="149">
        <v>10</v>
      </c>
      <c r="B15" s="82" t="s">
        <v>43</v>
      </c>
      <c r="C15" s="325">
        <v>221460</v>
      </c>
    </row>
    <row r="16" spans="1:6" s="4" customFormat="1">
      <c r="A16" s="149">
        <v>11</v>
      </c>
      <c r="B16" s="83" t="s">
        <v>44</v>
      </c>
      <c r="C16" s="325">
        <v>0</v>
      </c>
    </row>
    <row r="17" spans="1:3" s="4" customFormat="1">
      <c r="A17" s="149">
        <v>12</v>
      </c>
      <c r="B17" s="82" t="s">
        <v>45</v>
      </c>
      <c r="C17" s="325">
        <v>0</v>
      </c>
    </row>
    <row r="18" spans="1:3" s="4" customFormat="1">
      <c r="A18" s="149">
        <v>13</v>
      </c>
      <c r="B18" s="82" t="s">
        <v>46</v>
      </c>
      <c r="C18" s="325">
        <v>0</v>
      </c>
    </row>
    <row r="19" spans="1:3" s="4" customFormat="1">
      <c r="A19" s="149">
        <v>14</v>
      </c>
      <c r="B19" s="82" t="s">
        <v>47</v>
      </c>
      <c r="C19" s="325">
        <v>0</v>
      </c>
    </row>
    <row r="20" spans="1:3" s="4" customFormat="1" ht="25.5">
      <c r="A20" s="149">
        <v>15</v>
      </c>
      <c r="B20" s="82" t="s">
        <v>48</v>
      </c>
      <c r="C20" s="325">
        <v>0</v>
      </c>
    </row>
    <row r="21" spans="1:3" s="4" customFormat="1" ht="25.5">
      <c r="A21" s="149">
        <v>16</v>
      </c>
      <c r="B21" s="81" t="s">
        <v>49</v>
      </c>
      <c r="C21" s="325">
        <v>0</v>
      </c>
    </row>
    <row r="22" spans="1:3" s="4" customFormat="1">
      <c r="A22" s="149">
        <v>17</v>
      </c>
      <c r="B22" s="150" t="s">
        <v>50</v>
      </c>
      <c r="C22" s="325">
        <v>0</v>
      </c>
    </row>
    <row r="23" spans="1:3" s="4" customFormat="1" ht="25.5">
      <c r="A23" s="149">
        <v>18</v>
      </c>
      <c r="B23" s="81" t="s">
        <v>51</v>
      </c>
      <c r="C23" s="325">
        <v>0</v>
      </c>
    </row>
    <row r="24" spans="1:3" s="4" customFormat="1" ht="25.5">
      <c r="A24" s="149">
        <v>19</v>
      </c>
      <c r="B24" s="81" t="s">
        <v>52</v>
      </c>
      <c r="C24" s="325">
        <v>0</v>
      </c>
    </row>
    <row r="25" spans="1:3" s="4" customFormat="1" ht="25.5">
      <c r="A25" s="149">
        <v>20</v>
      </c>
      <c r="B25" s="84" t="s">
        <v>53</v>
      </c>
      <c r="C25" s="325">
        <v>0</v>
      </c>
    </row>
    <row r="26" spans="1:3" s="4" customFormat="1">
      <c r="A26" s="149">
        <v>21</v>
      </c>
      <c r="B26" s="84" t="s">
        <v>54</v>
      </c>
      <c r="C26" s="325">
        <v>0</v>
      </c>
    </row>
    <row r="27" spans="1:3" s="4" customFormat="1" ht="25.5">
      <c r="A27" s="149">
        <v>22</v>
      </c>
      <c r="B27" s="84" t="s">
        <v>55</v>
      </c>
      <c r="C27" s="325">
        <v>0</v>
      </c>
    </row>
    <row r="28" spans="1:3" s="4" customFormat="1">
      <c r="A28" s="149">
        <v>23</v>
      </c>
      <c r="B28" s="90" t="s">
        <v>29</v>
      </c>
      <c r="C28" s="324">
        <f>C6-C12</f>
        <v>30637975</v>
      </c>
    </row>
    <row r="29" spans="1:3" s="4" customFormat="1">
      <c r="A29" s="151"/>
      <c r="B29" s="85"/>
      <c r="C29" s="325"/>
    </row>
    <row r="30" spans="1:3" s="4" customFormat="1">
      <c r="A30" s="151">
        <v>24</v>
      </c>
      <c r="B30" s="90" t="s">
        <v>56</v>
      </c>
      <c r="C30" s="324">
        <f>C31+C34</f>
        <v>0</v>
      </c>
    </row>
    <row r="31" spans="1:3" s="4" customFormat="1">
      <c r="A31" s="151">
        <v>25</v>
      </c>
      <c r="B31" s="80" t="s">
        <v>57</v>
      </c>
      <c r="C31" s="326">
        <f>C32+C33</f>
        <v>0</v>
      </c>
    </row>
    <row r="32" spans="1:3" s="4" customFormat="1">
      <c r="A32" s="151">
        <v>26</v>
      </c>
      <c r="B32" s="192" t="s">
        <v>58</v>
      </c>
      <c r="C32" s="325"/>
    </row>
    <row r="33" spans="1:3" s="4" customFormat="1">
      <c r="A33" s="151">
        <v>27</v>
      </c>
      <c r="B33" s="192" t="s">
        <v>59</v>
      </c>
      <c r="C33" s="325"/>
    </row>
    <row r="34" spans="1:3" s="4" customFormat="1">
      <c r="A34" s="151">
        <v>28</v>
      </c>
      <c r="B34" s="80" t="s">
        <v>60</v>
      </c>
      <c r="C34" s="325"/>
    </row>
    <row r="35" spans="1:3" s="4" customFormat="1">
      <c r="A35" s="151">
        <v>29</v>
      </c>
      <c r="B35" s="90" t="s">
        <v>61</v>
      </c>
      <c r="C35" s="324">
        <f>SUM(C36:C40)</f>
        <v>0</v>
      </c>
    </row>
    <row r="36" spans="1:3" s="4" customFormat="1">
      <c r="A36" s="151">
        <v>30</v>
      </c>
      <c r="B36" s="81" t="s">
        <v>62</v>
      </c>
      <c r="C36" s="325"/>
    </row>
    <row r="37" spans="1:3" s="4" customFormat="1">
      <c r="A37" s="151">
        <v>31</v>
      </c>
      <c r="B37" s="82" t="s">
        <v>63</v>
      </c>
      <c r="C37" s="325"/>
    </row>
    <row r="38" spans="1:3" s="4" customFormat="1" ht="25.5">
      <c r="A38" s="151">
        <v>32</v>
      </c>
      <c r="B38" s="81" t="s">
        <v>64</v>
      </c>
      <c r="C38" s="325"/>
    </row>
    <row r="39" spans="1:3" s="4" customFormat="1" ht="25.5">
      <c r="A39" s="151">
        <v>33</v>
      </c>
      <c r="B39" s="81" t="s">
        <v>52</v>
      </c>
      <c r="C39" s="325"/>
    </row>
    <row r="40" spans="1:3" s="4" customFormat="1" ht="25.5">
      <c r="A40" s="151">
        <v>34</v>
      </c>
      <c r="B40" s="84" t="s">
        <v>65</v>
      </c>
      <c r="C40" s="325"/>
    </row>
    <row r="41" spans="1:3" s="4" customFormat="1">
      <c r="A41" s="151">
        <v>35</v>
      </c>
      <c r="B41" s="90" t="s">
        <v>30</v>
      </c>
      <c r="C41" s="324">
        <f>C30-C35</f>
        <v>0</v>
      </c>
    </row>
    <row r="42" spans="1:3" s="4" customFormat="1">
      <c r="A42" s="151"/>
      <c r="B42" s="85"/>
      <c r="C42" s="325"/>
    </row>
    <row r="43" spans="1:3" s="4" customFormat="1">
      <c r="A43" s="151">
        <v>36</v>
      </c>
      <c r="B43" s="91" t="s">
        <v>66</v>
      </c>
      <c r="C43" s="324">
        <f>SUM(C44:C46)</f>
        <v>570237</v>
      </c>
    </row>
    <row r="44" spans="1:3" s="4" customFormat="1">
      <c r="A44" s="151">
        <v>37</v>
      </c>
      <c r="B44" s="80" t="s">
        <v>67</v>
      </c>
      <c r="C44" s="325">
        <v>0</v>
      </c>
    </row>
    <row r="45" spans="1:3" s="4" customFormat="1">
      <c r="A45" s="151">
        <v>38</v>
      </c>
      <c r="B45" s="80" t="s">
        <v>68</v>
      </c>
      <c r="C45" s="325">
        <v>0</v>
      </c>
    </row>
    <row r="46" spans="1:3" s="4" customFormat="1">
      <c r="A46" s="151">
        <v>39</v>
      </c>
      <c r="B46" s="80" t="s">
        <v>69</v>
      </c>
      <c r="C46" s="325">
        <v>570237</v>
      </c>
    </row>
    <row r="47" spans="1:3" s="4" customFormat="1">
      <c r="A47" s="151">
        <v>40</v>
      </c>
      <c r="B47" s="91" t="s">
        <v>70</v>
      </c>
      <c r="C47" s="324">
        <f>SUM(C48:C51)</f>
        <v>0</v>
      </c>
    </row>
    <row r="48" spans="1:3" s="4" customFormat="1">
      <c r="A48" s="151">
        <v>41</v>
      </c>
      <c r="B48" s="81" t="s">
        <v>71</v>
      </c>
      <c r="C48" s="325"/>
    </row>
    <row r="49" spans="1:3" s="4" customFormat="1">
      <c r="A49" s="151">
        <v>42</v>
      </c>
      <c r="B49" s="82" t="s">
        <v>72</v>
      </c>
      <c r="C49" s="325"/>
    </row>
    <row r="50" spans="1:3" s="4" customFormat="1" ht="25.5">
      <c r="A50" s="151">
        <v>43</v>
      </c>
      <c r="B50" s="81" t="s">
        <v>73</v>
      </c>
      <c r="C50" s="325"/>
    </row>
    <row r="51" spans="1:3" s="4" customFormat="1" ht="25.5">
      <c r="A51" s="151">
        <v>44</v>
      </c>
      <c r="B51" s="81" t="s">
        <v>52</v>
      </c>
      <c r="C51" s="325"/>
    </row>
    <row r="52" spans="1:3" s="4" customFormat="1" ht="15.75" thickBot="1">
      <c r="A52" s="152">
        <v>45</v>
      </c>
      <c r="B52" s="153" t="s">
        <v>31</v>
      </c>
      <c r="C52" s="327">
        <f>C43-C47</f>
        <v>570237</v>
      </c>
    </row>
    <row r="55" spans="1:3">
      <c r="B55" s="2" t="s">
        <v>269</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workbookViewId="0">
      <selection activeCell="B1" sqref="B1:B2"/>
    </sheetView>
  </sheetViews>
  <sheetFormatPr defaultColWidth="9.140625" defaultRowHeight="12.75"/>
  <cols>
    <col min="1" max="1" width="10.85546875" style="401" bestFit="1" customWidth="1"/>
    <col min="2" max="2" width="59" style="401" customWidth="1"/>
    <col min="3" max="3" width="16.7109375" style="401" bestFit="1" customWidth="1"/>
    <col min="4" max="4" width="13.28515625" style="401" bestFit="1" customWidth="1"/>
    <col min="5" max="16384" width="9.140625" style="401"/>
  </cols>
  <sheetData>
    <row r="1" spans="1:4" ht="15">
      <c r="A1" s="18" t="s">
        <v>231</v>
      </c>
      <c r="B1" s="526" t="s">
        <v>900</v>
      </c>
    </row>
    <row r="2" spans="1:4" s="22" customFormat="1" ht="15.75" customHeight="1">
      <c r="A2" s="22" t="s">
        <v>232</v>
      </c>
      <c r="B2" s="527" t="s">
        <v>901</v>
      </c>
    </row>
    <row r="3" spans="1:4" s="22" customFormat="1" ht="15.75" customHeight="1"/>
    <row r="4" spans="1:4" ht="13.5" thickBot="1">
      <c r="A4" s="402" t="s">
        <v>850</v>
      </c>
      <c r="B4" s="450" t="s">
        <v>851</v>
      </c>
    </row>
    <row r="5" spans="1:4" s="451" customFormat="1" ht="25.5">
      <c r="A5" s="551" t="s">
        <v>852</v>
      </c>
      <c r="B5" s="552"/>
      <c r="C5" s="433" t="s">
        <v>853</v>
      </c>
      <c r="D5" s="434" t="s">
        <v>854</v>
      </c>
    </row>
    <row r="6" spans="1:4" s="452" customFormat="1">
      <c r="A6" s="435">
        <v>1</v>
      </c>
      <c r="B6" s="436" t="s">
        <v>855</v>
      </c>
      <c r="C6" s="436"/>
      <c r="D6" s="437"/>
    </row>
    <row r="7" spans="1:4" s="452" customFormat="1">
      <c r="A7" s="438" t="s">
        <v>856</v>
      </c>
      <c r="B7" s="439" t="s">
        <v>857</v>
      </c>
      <c r="C7" s="439" t="s">
        <v>878</v>
      </c>
      <c r="D7" s="440"/>
    </row>
    <row r="8" spans="1:4" s="452" customFormat="1">
      <c r="A8" s="438" t="s">
        <v>858</v>
      </c>
      <c r="B8" s="439" t="s">
        <v>859</v>
      </c>
      <c r="C8" s="439" t="s">
        <v>860</v>
      </c>
      <c r="D8" s="440"/>
    </row>
    <row r="9" spans="1:4" s="452" customFormat="1">
      <c r="A9" s="438" t="s">
        <v>861</v>
      </c>
      <c r="B9" s="439" t="s">
        <v>862</v>
      </c>
      <c r="C9" s="439" t="s">
        <v>863</v>
      </c>
      <c r="D9" s="440"/>
    </row>
    <row r="10" spans="1:4" s="452" customFormat="1">
      <c r="A10" s="435" t="s">
        <v>864</v>
      </c>
      <c r="B10" s="436" t="s">
        <v>865</v>
      </c>
      <c r="C10" s="436"/>
      <c r="D10" s="437"/>
    </row>
    <row r="11" spans="1:4" s="453" customFormat="1">
      <c r="A11" s="441" t="s">
        <v>866</v>
      </c>
      <c r="B11" s="442" t="s">
        <v>867</v>
      </c>
      <c r="C11" s="442" t="s">
        <v>868</v>
      </c>
      <c r="D11" s="443"/>
    </row>
    <row r="12" spans="1:4" s="453" customFormat="1">
      <c r="A12" s="441" t="s">
        <v>869</v>
      </c>
      <c r="B12" s="442" t="s">
        <v>870</v>
      </c>
      <c r="C12" s="442" t="s">
        <v>871</v>
      </c>
      <c r="D12" s="443"/>
    </row>
    <row r="13" spans="1:4" s="453" customFormat="1">
      <c r="A13" s="441" t="s">
        <v>872</v>
      </c>
      <c r="B13" s="442" t="s">
        <v>873</v>
      </c>
      <c r="C13" s="442" t="s">
        <v>871</v>
      </c>
      <c r="D13" s="443"/>
    </row>
    <row r="14" spans="1:4" s="452" customFormat="1">
      <c r="A14" s="435" t="s">
        <v>874</v>
      </c>
      <c r="B14" s="436" t="s">
        <v>875</v>
      </c>
      <c r="C14" s="444"/>
      <c r="D14" s="437"/>
    </row>
    <row r="15" spans="1:4" s="452" customFormat="1">
      <c r="A15" s="470" t="s">
        <v>882</v>
      </c>
      <c r="B15" s="442" t="s">
        <v>885</v>
      </c>
      <c r="C15" s="442"/>
      <c r="D15" s="443"/>
    </row>
    <row r="16" spans="1:4" s="452" customFormat="1">
      <c r="A16" s="470" t="s">
        <v>883</v>
      </c>
      <c r="B16" s="442" t="s">
        <v>886</v>
      </c>
      <c r="C16" s="442"/>
      <c r="D16" s="443"/>
    </row>
    <row r="17" spans="1:6" s="452" customFormat="1">
      <c r="A17" s="470" t="s">
        <v>884</v>
      </c>
      <c r="B17" s="442" t="s">
        <v>887</v>
      </c>
      <c r="C17" s="442"/>
      <c r="D17" s="443"/>
    </row>
    <row r="18" spans="1:6" s="451" customFormat="1" ht="25.5">
      <c r="A18" s="553" t="s">
        <v>876</v>
      </c>
      <c r="B18" s="554"/>
      <c r="C18" s="445" t="s">
        <v>853</v>
      </c>
      <c r="D18" s="446" t="s">
        <v>854</v>
      </c>
    </row>
    <row r="19" spans="1:6" s="452" customFormat="1">
      <c r="A19" s="447">
        <v>4</v>
      </c>
      <c r="B19" s="442" t="s">
        <v>29</v>
      </c>
      <c r="C19" s="448">
        <v>0</v>
      </c>
      <c r="D19" s="449"/>
    </row>
    <row r="20" spans="1:6" s="452" customFormat="1">
      <c r="A20" s="447">
        <v>5</v>
      </c>
      <c r="B20" s="442" t="s">
        <v>130</v>
      </c>
      <c r="C20" s="448">
        <v>0</v>
      </c>
      <c r="D20" s="449"/>
    </row>
    <row r="21" spans="1:6" s="452" customFormat="1" ht="13.5" thickBot="1">
      <c r="A21" s="454" t="s">
        <v>877</v>
      </c>
      <c r="B21" s="455" t="s">
        <v>94</v>
      </c>
      <c r="C21" s="456">
        <v>0</v>
      </c>
      <c r="D21" s="457"/>
    </row>
    <row r="22" spans="1:6">
      <c r="F22" s="40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I33" sqref="I33"/>
    </sheetView>
  </sheetViews>
  <sheetFormatPr defaultRowHeight="15.75"/>
  <cols>
    <col min="1" max="1" width="10.7109375" style="76" customWidth="1"/>
    <col min="2" max="2" width="91.85546875" style="76" customWidth="1"/>
    <col min="3" max="3" width="53.140625" style="76" customWidth="1"/>
    <col min="4" max="4" width="32.28515625" style="76" customWidth="1"/>
    <col min="5" max="5" width="9.42578125" customWidth="1"/>
  </cols>
  <sheetData>
    <row r="1" spans="1:6">
      <c r="A1" s="18" t="s">
        <v>231</v>
      </c>
      <c r="B1" s="526" t="s">
        <v>900</v>
      </c>
      <c r="E1" s="2"/>
      <c r="F1" s="2"/>
    </row>
    <row r="2" spans="1:6" s="22" customFormat="1" ht="15.75" customHeight="1">
      <c r="A2" s="22" t="s">
        <v>232</v>
      </c>
      <c r="B2" s="527" t="s">
        <v>901</v>
      </c>
    </row>
    <row r="3" spans="1:6" s="22" customFormat="1" ht="15.75" customHeight="1">
      <c r="A3" s="27"/>
    </row>
    <row r="4" spans="1:6" s="22" customFormat="1" ht="15.75" customHeight="1" thickBot="1">
      <c r="A4" s="22" t="s">
        <v>666</v>
      </c>
      <c r="B4" s="215" t="s">
        <v>317</v>
      </c>
      <c r="D4" s="217" t="s">
        <v>135</v>
      </c>
    </row>
    <row r="5" spans="1:6" ht="38.25">
      <c r="A5" s="165" t="s">
        <v>32</v>
      </c>
      <c r="B5" s="166" t="s">
        <v>275</v>
      </c>
      <c r="C5" s="167" t="s">
        <v>281</v>
      </c>
      <c r="D5" s="216" t="s">
        <v>318</v>
      </c>
    </row>
    <row r="6" spans="1:6">
      <c r="A6" s="154">
        <v>1</v>
      </c>
      <c r="B6" s="92" t="s">
        <v>196</v>
      </c>
      <c r="C6" s="328">
        <v>4793394</v>
      </c>
      <c r="D6" s="155"/>
      <c r="E6" s="8"/>
    </row>
    <row r="7" spans="1:6">
      <c r="A7" s="154">
        <v>2</v>
      </c>
      <c r="B7" s="93" t="s">
        <v>197</v>
      </c>
      <c r="C7" s="329">
        <v>19670336</v>
      </c>
      <c r="D7" s="156"/>
      <c r="E7" s="8"/>
    </row>
    <row r="8" spans="1:6">
      <c r="A8" s="154">
        <v>3</v>
      </c>
      <c r="B8" s="93" t="s">
        <v>198</v>
      </c>
      <c r="C8" s="329">
        <v>31437647</v>
      </c>
      <c r="D8" s="156"/>
      <c r="E8" s="8"/>
    </row>
    <row r="9" spans="1:6">
      <c r="A9" s="154">
        <v>4</v>
      </c>
      <c r="B9" s="93" t="s">
        <v>227</v>
      </c>
      <c r="C9" s="329">
        <v>0</v>
      </c>
      <c r="D9" s="156"/>
      <c r="E9" s="8"/>
    </row>
    <row r="10" spans="1:6">
      <c r="A10" s="154">
        <v>5</v>
      </c>
      <c r="B10" s="93" t="s">
        <v>199</v>
      </c>
      <c r="C10" s="329">
        <v>15815783</v>
      </c>
      <c r="D10" s="156"/>
      <c r="E10" s="8"/>
    </row>
    <row r="11" spans="1:6">
      <c r="A11" s="154">
        <v>6.1</v>
      </c>
      <c r="B11" s="93" t="s">
        <v>200</v>
      </c>
      <c r="C11" s="330">
        <v>18686743</v>
      </c>
      <c r="D11" s="157"/>
      <c r="E11" s="9"/>
    </row>
    <row r="12" spans="1:6">
      <c r="A12" s="154">
        <v>6.2</v>
      </c>
      <c r="B12" s="94" t="s">
        <v>201</v>
      </c>
      <c r="C12" s="330">
        <v>930095</v>
      </c>
      <c r="D12" s="157"/>
      <c r="E12" s="9"/>
    </row>
    <row r="13" spans="1:6">
      <c r="A13" s="154" t="s">
        <v>805</v>
      </c>
      <c r="B13" s="95" t="s">
        <v>806</v>
      </c>
      <c r="C13" s="510">
        <v>341831</v>
      </c>
      <c r="D13" s="273" t="s">
        <v>905</v>
      </c>
      <c r="E13" s="9"/>
    </row>
    <row r="14" spans="1:6">
      <c r="A14" s="154">
        <v>6</v>
      </c>
      <c r="B14" s="93" t="s">
        <v>202</v>
      </c>
      <c r="C14" s="336">
        <f>C11-C12</f>
        <v>17756648</v>
      </c>
      <c r="D14" s="157"/>
      <c r="E14" s="8"/>
    </row>
    <row r="15" spans="1:6">
      <c r="A15" s="154">
        <v>7</v>
      </c>
      <c r="B15" s="93" t="s">
        <v>203</v>
      </c>
      <c r="C15" s="329">
        <v>168309</v>
      </c>
      <c r="D15" s="156"/>
      <c r="E15" s="8"/>
    </row>
    <row r="16" spans="1:6">
      <c r="A16" s="154">
        <v>8</v>
      </c>
      <c r="B16" s="93" t="s">
        <v>204</v>
      </c>
      <c r="C16" s="329">
        <v>124341</v>
      </c>
      <c r="D16" s="156"/>
      <c r="E16" s="8"/>
    </row>
    <row r="17" spans="1:5">
      <c r="A17" s="154">
        <v>9</v>
      </c>
      <c r="B17" s="93" t="s">
        <v>205</v>
      </c>
      <c r="C17" s="329">
        <v>0</v>
      </c>
      <c r="D17" s="156"/>
      <c r="E17" s="8"/>
    </row>
    <row r="18" spans="1:5">
      <c r="A18" s="154">
        <v>9.1</v>
      </c>
      <c r="B18" s="95" t="s">
        <v>291</v>
      </c>
      <c r="C18" s="330"/>
      <c r="D18" s="156"/>
      <c r="E18" s="8"/>
    </row>
    <row r="19" spans="1:5">
      <c r="A19" s="154">
        <v>9.1999999999999993</v>
      </c>
      <c r="B19" s="95" t="s">
        <v>280</v>
      </c>
      <c r="C19" s="330"/>
      <c r="D19" s="156"/>
      <c r="E19" s="8"/>
    </row>
    <row r="20" spans="1:5">
      <c r="A20" s="154">
        <v>9.3000000000000007</v>
      </c>
      <c r="B20" s="95" t="s">
        <v>279</v>
      </c>
      <c r="C20" s="330"/>
      <c r="D20" s="156"/>
      <c r="E20" s="8"/>
    </row>
    <row r="21" spans="1:5">
      <c r="A21" s="154">
        <v>10</v>
      </c>
      <c r="B21" s="93" t="s">
        <v>206</v>
      </c>
      <c r="C21" s="329">
        <v>3761888</v>
      </c>
      <c r="D21" s="156"/>
      <c r="E21" s="8"/>
    </row>
    <row r="22" spans="1:5">
      <c r="A22" s="154">
        <v>10.1</v>
      </c>
      <c r="B22" s="95" t="s">
        <v>278</v>
      </c>
      <c r="C22" s="329">
        <v>221460</v>
      </c>
      <c r="D22" s="273" t="s">
        <v>708</v>
      </c>
      <c r="E22" s="8"/>
    </row>
    <row r="23" spans="1:5">
      <c r="A23" s="154">
        <v>11</v>
      </c>
      <c r="B23" s="96" t="s">
        <v>207</v>
      </c>
      <c r="C23" s="331">
        <v>114454</v>
      </c>
      <c r="D23" s="158"/>
      <c r="E23" s="8"/>
    </row>
    <row r="24" spans="1:5">
      <c r="A24" s="154">
        <v>12</v>
      </c>
      <c r="B24" s="98" t="s">
        <v>208</v>
      </c>
      <c r="C24" s="332">
        <f>SUM(C6:C10,C14:C17,C21,C23)</f>
        <v>93642800</v>
      </c>
      <c r="D24" s="159"/>
      <c r="E24" s="7"/>
    </row>
    <row r="25" spans="1:5">
      <c r="A25" s="154">
        <v>13</v>
      </c>
      <c r="B25" s="93" t="s">
        <v>209</v>
      </c>
      <c r="C25" s="333">
        <v>648050</v>
      </c>
      <c r="D25" s="160"/>
      <c r="E25" s="8"/>
    </row>
    <row r="26" spans="1:5">
      <c r="A26" s="154">
        <v>14</v>
      </c>
      <c r="B26" s="93" t="s">
        <v>210</v>
      </c>
      <c r="C26" s="329">
        <v>41650265</v>
      </c>
      <c r="D26" s="156"/>
      <c r="E26" s="8"/>
    </row>
    <row r="27" spans="1:5">
      <c r="A27" s="154">
        <v>15</v>
      </c>
      <c r="B27" s="93" t="s">
        <v>211</v>
      </c>
      <c r="C27" s="329">
        <v>17886497</v>
      </c>
      <c r="D27" s="156"/>
      <c r="E27" s="8"/>
    </row>
    <row r="28" spans="1:5">
      <c r="A28" s="154">
        <v>16</v>
      </c>
      <c r="B28" s="93" t="s">
        <v>212</v>
      </c>
      <c r="C28" s="329">
        <v>2056048</v>
      </c>
      <c r="D28" s="156"/>
      <c r="E28" s="8"/>
    </row>
    <row r="29" spans="1:5">
      <c r="A29" s="154">
        <v>17</v>
      </c>
      <c r="B29" s="93" t="s">
        <v>213</v>
      </c>
      <c r="C29" s="329">
        <v>0</v>
      </c>
      <c r="D29" s="156"/>
      <c r="E29" s="8"/>
    </row>
    <row r="30" spans="1:5">
      <c r="A30" s="154">
        <v>18</v>
      </c>
      <c r="B30" s="93" t="s">
        <v>214</v>
      </c>
      <c r="C30" s="329">
        <v>135030</v>
      </c>
      <c r="D30" s="156"/>
      <c r="E30" s="8"/>
    </row>
    <row r="31" spans="1:5">
      <c r="A31" s="154">
        <v>19</v>
      </c>
      <c r="B31" s="93" t="s">
        <v>215</v>
      </c>
      <c r="C31" s="329">
        <v>38670</v>
      </c>
      <c r="D31" s="156"/>
      <c r="E31" s="8"/>
    </row>
    <row r="32" spans="1:5">
      <c r="A32" s="154">
        <v>20</v>
      </c>
      <c r="B32" s="93" t="s">
        <v>137</v>
      </c>
      <c r="C32" s="329">
        <v>364816</v>
      </c>
      <c r="D32" s="156"/>
      <c r="E32" s="8"/>
    </row>
    <row r="33" spans="1:5">
      <c r="A33" s="154">
        <v>20.100000000000001</v>
      </c>
      <c r="B33" s="97" t="s">
        <v>804</v>
      </c>
      <c r="C33" s="331">
        <v>228406</v>
      </c>
      <c r="D33" s="273" t="s">
        <v>905</v>
      </c>
      <c r="E33" s="8"/>
    </row>
    <row r="34" spans="1:5">
      <c r="A34" s="154">
        <v>21</v>
      </c>
      <c r="B34" s="96" t="s">
        <v>216</v>
      </c>
      <c r="C34" s="331">
        <v>0</v>
      </c>
      <c r="D34" s="158"/>
      <c r="E34" s="8"/>
    </row>
    <row r="35" spans="1:5">
      <c r="A35" s="154">
        <v>21.1</v>
      </c>
      <c r="B35" s="97" t="s">
        <v>277</v>
      </c>
      <c r="C35" s="334">
        <v>0</v>
      </c>
      <c r="D35" s="161"/>
      <c r="E35" s="8"/>
    </row>
    <row r="36" spans="1:5">
      <c r="A36" s="154">
        <v>22</v>
      </c>
      <c r="B36" s="98" t="s">
        <v>217</v>
      </c>
      <c r="C36" s="332">
        <f>SUM(C25:C34)</f>
        <v>63007782</v>
      </c>
      <c r="D36" s="159"/>
      <c r="E36" s="7"/>
    </row>
    <row r="37" spans="1:5">
      <c r="A37" s="154">
        <v>23</v>
      </c>
      <c r="B37" s="96" t="s">
        <v>218</v>
      </c>
      <c r="C37" s="329">
        <v>30000000</v>
      </c>
      <c r="D37" s="273" t="s">
        <v>902</v>
      </c>
      <c r="E37" s="8"/>
    </row>
    <row r="38" spans="1:5">
      <c r="A38" s="154">
        <v>24</v>
      </c>
      <c r="B38" s="96" t="s">
        <v>219</v>
      </c>
      <c r="C38" s="329">
        <v>0</v>
      </c>
      <c r="D38" s="156"/>
      <c r="E38" s="8"/>
    </row>
    <row r="39" spans="1:5">
      <c r="A39" s="154">
        <v>25</v>
      </c>
      <c r="B39" s="96" t="s">
        <v>276</v>
      </c>
      <c r="C39" s="329">
        <v>0</v>
      </c>
      <c r="D39" s="156"/>
      <c r="E39" s="8"/>
    </row>
    <row r="40" spans="1:5">
      <c r="A40" s="154">
        <v>26</v>
      </c>
      <c r="B40" s="96" t="s">
        <v>221</v>
      </c>
      <c r="C40" s="329">
        <v>0</v>
      </c>
      <c r="D40" s="156"/>
      <c r="E40" s="8"/>
    </row>
    <row r="41" spans="1:5">
      <c r="A41" s="154">
        <v>27</v>
      </c>
      <c r="B41" s="96" t="s">
        <v>222</v>
      </c>
      <c r="C41" s="329">
        <v>0</v>
      </c>
      <c r="D41" s="156"/>
      <c r="E41" s="8"/>
    </row>
    <row r="42" spans="1:5">
      <c r="A42" s="154">
        <v>28</v>
      </c>
      <c r="B42" s="96" t="s">
        <v>223</v>
      </c>
      <c r="C42" s="329">
        <v>859435</v>
      </c>
      <c r="D42" s="273" t="s">
        <v>903</v>
      </c>
      <c r="E42" s="8"/>
    </row>
    <row r="43" spans="1:5">
      <c r="A43" s="154">
        <v>29</v>
      </c>
      <c r="B43" s="96" t="s">
        <v>41</v>
      </c>
      <c r="C43" s="329">
        <v>3989</v>
      </c>
      <c r="D43" s="273" t="s">
        <v>904</v>
      </c>
      <c r="E43" s="8"/>
    </row>
    <row r="44" spans="1:5" ht="16.5" thickBot="1">
      <c r="A44" s="162">
        <v>30</v>
      </c>
      <c r="B44" s="163" t="s">
        <v>224</v>
      </c>
      <c r="C44" s="335">
        <f>SUM(C37:C43)</f>
        <v>30863424</v>
      </c>
      <c r="D44" s="164"/>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B1" sqref="B1:B2"/>
    </sheetView>
  </sheetViews>
  <sheetFormatPr defaultColWidth="9.140625" defaultRowHeight="12.75"/>
  <cols>
    <col min="1" max="1" width="10.5703125" style="2" bestFit="1" customWidth="1"/>
    <col min="2" max="2" width="95" style="2" customWidth="1"/>
    <col min="3" max="3" width="10.28515625" style="2" bestFit="1" customWidth="1"/>
    <col min="4" max="4" width="13.28515625" style="2" bestFit="1" customWidth="1"/>
    <col min="5" max="5" width="10.28515625" style="2" bestFit="1" customWidth="1"/>
    <col min="6" max="6" width="13.28515625" style="2" bestFit="1" customWidth="1"/>
    <col min="7" max="7" width="9.42578125" style="2" bestFit="1" customWidth="1"/>
    <col min="8" max="8" width="13.28515625" style="2" bestFit="1" customWidth="1"/>
    <col min="9" max="9" width="10.28515625" style="2" bestFit="1" customWidth="1"/>
    <col min="10" max="10" width="13.28515625" style="2" bestFit="1" customWidth="1"/>
    <col min="11" max="11" width="9.42578125" style="2" bestFit="1" customWidth="1"/>
    <col min="12" max="12" width="13.28515625" style="2" bestFit="1" customWidth="1"/>
    <col min="13" max="13" width="10.285156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2" t="s">
        <v>231</v>
      </c>
      <c r="B1" s="526" t="s">
        <v>900</v>
      </c>
    </row>
    <row r="2" spans="1:19" ht="15">
      <c r="A2" s="2" t="s">
        <v>232</v>
      </c>
      <c r="B2" s="527" t="s">
        <v>901</v>
      </c>
    </row>
    <row r="4" spans="1:19" ht="39" thickBot="1">
      <c r="A4" s="75" t="s">
        <v>667</v>
      </c>
      <c r="B4" s="364" t="s">
        <v>775</v>
      </c>
    </row>
    <row r="5" spans="1:19">
      <c r="A5" s="142"/>
      <c r="B5" s="145"/>
      <c r="C5" s="124" t="s">
        <v>0</v>
      </c>
      <c r="D5" s="124" t="s">
        <v>1</v>
      </c>
      <c r="E5" s="124" t="s">
        <v>2</v>
      </c>
      <c r="F5" s="124" t="s">
        <v>3</v>
      </c>
      <c r="G5" s="124" t="s">
        <v>4</v>
      </c>
      <c r="H5" s="124" t="s">
        <v>10</v>
      </c>
      <c r="I5" s="124" t="s">
        <v>282</v>
      </c>
      <c r="J5" s="124" t="s">
        <v>283</v>
      </c>
      <c r="K5" s="124" t="s">
        <v>284</v>
      </c>
      <c r="L5" s="124" t="s">
        <v>285</v>
      </c>
      <c r="M5" s="124" t="s">
        <v>286</v>
      </c>
      <c r="N5" s="124" t="s">
        <v>287</v>
      </c>
      <c r="O5" s="124" t="s">
        <v>762</v>
      </c>
      <c r="P5" s="124" t="s">
        <v>763</v>
      </c>
      <c r="Q5" s="124" t="s">
        <v>764</v>
      </c>
      <c r="R5" s="355" t="s">
        <v>765</v>
      </c>
      <c r="S5" s="125" t="s">
        <v>766</v>
      </c>
    </row>
    <row r="6" spans="1:19" ht="46.5" customHeight="1">
      <c r="A6" s="169"/>
      <c r="B6" s="559" t="s">
        <v>767</v>
      </c>
      <c r="C6" s="557">
        <v>0</v>
      </c>
      <c r="D6" s="558"/>
      <c r="E6" s="557">
        <v>0.2</v>
      </c>
      <c r="F6" s="558"/>
      <c r="G6" s="557">
        <v>0.35</v>
      </c>
      <c r="H6" s="558"/>
      <c r="I6" s="557">
        <v>0.5</v>
      </c>
      <c r="J6" s="558"/>
      <c r="K6" s="557">
        <v>0.75</v>
      </c>
      <c r="L6" s="558"/>
      <c r="M6" s="557">
        <v>1</v>
      </c>
      <c r="N6" s="558"/>
      <c r="O6" s="557">
        <v>1.5</v>
      </c>
      <c r="P6" s="558"/>
      <c r="Q6" s="557">
        <v>2.5</v>
      </c>
      <c r="R6" s="558"/>
      <c r="S6" s="555" t="s">
        <v>296</v>
      </c>
    </row>
    <row r="7" spans="1:19">
      <c r="A7" s="169"/>
      <c r="B7" s="560"/>
      <c r="C7" s="363" t="s">
        <v>760</v>
      </c>
      <c r="D7" s="363" t="s">
        <v>761</v>
      </c>
      <c r="E7" s="363" t="s">
        <v>760</v>
      </c>
      <c r="F7" s="363" t="s">
        <v>761</v>
      </c>
      <c r="G7" s="363" t="s">
        <v>760</v>
      </c>
      <c r="H7" s="363" t="s">
        <v>761</v>
      </c>
      <c r="I7" s="363" t="s">
        <v>760</v>
      </c>
      <c r="J7" s="363" t="s">
        <v>761</v>
      </c>
      <c r="K7" s="363" t="s">
        <v>760</v>
      </c>
      <c r="L7" s="363" t="s">
        <v>761</v>
      </c>
      <c r="M7" s="363" t="s">
        <v>760</v>
      </c>
      <c r="N7" s="363" t="s">
        <v>761</v>
      </c>
      <c r="O7" s="363" t="s">
        <v>760</v>
      </c>
      <c r="P7" s="363" t="s">
        <v>761</v>
      </c>
      <c r="Q7" s="363" t="s">
        <v>760</v>
      </c>
      <c r="R7" s="363" t="s">
        <v>761</v>
      </c>
      <c r="S7" s="556"/>
    </row>
    <row r="8" spans="1:19" s="173" customFormat="1">
      <c r="A8" s="128">
        <v>1</v>
      </c>
      <c r="B8" s="191" t="s">
        <v>260</v>
      </c>
      <c r="C8" s="337">
        <v>16746827</v>
      </c>
      <c r="D8" s="337"/>
      <c r="E8" s="337">
        <v>12000000</v>
      </c>
      <c r="F8" s="356"/>
      <c r="G8" s="337">
        <v>0</v>
      </c>
      <c r="H8" s="337"/>
      <c r="I8" s="337">
        <v>0</v>
      </c>
      <c r="J8" s="337"/>
      <c r="K8" s="337">
        <v>0</v>
      </c>
      <c r="L8" s="337"/>
      <c r="M8" s="337">
        <v>6745456</v>
      </c>
      <c r="N8" s="337"/>
      <c r="O8" s="337">
        <v>0</v>
      </c>
      <c r="P8" s="337"/>
      <c r="Q8" s="337">
        <v>0</v>
      </c>
      <c r="R8" s="356"/>
      <c r="S8" s="368">
        <f>$C$6*SUM(C8:D8)+$E$6*SUM(E8:F8)+$G$6*SUM(G8:H8)+$I$6*SUM(I8:J8)+$K$6*SUM(K8:L8)+$M$6*SUM(M8:N8)+$O$6*SUM(O8:P8)+$Q$6*SUM(Q8:R8)</f>
        <v>9145456</v>
      </c>
    </row>
    <row r="9" spans="1:19" s="173" customFormat="1">
      <c r="A9" s="128">
        <v>2</v>
      </c>
      <c r="B9" s="191" t="s">
        <v>261</v>
      </c>
      <c r="C9" s="337">
        <v>0</v>
      </c>
      <c r="D9" s="337"/>
      <c r="E9" s="337">
        <v>0</v>
      </c>
      <c r="F9" s="337"/>
      <c r="G9" s="337">
        <v>0</v>
      </c>
      <c r="H9" s="337"/>
      <c r="I9" s="337">
        <v>0</v>
      </c>
      <c r="J9" s="337"/>
      <c r="K9" s="337">
        <v>0</v>
      </c>
      <c r="L9" s="337"/>
      <c r="M9" s="337">
        <v>0</v>
      </c>
      <c r="N9" s="337"/>
      <c r="O9" s="337">
        <v>0</v>
      </c>
      <c r="P9" s="337"/>
      <c r="Q9" s="337">
        <v>0</v>
      </c>
      <c r="R9" s="356"/>
      <c r="S9" s="368">
        <f t="shared" ref="S9:S21" si="0">$C$6*SUM(C9:D9)+$E$6*SUM(E9:F9)+$G$6*SUM(G9:H9)+$I$6*SUM(I9:J9)+$K$6*SUM(K9:L9)+$M$6*SUM(M9:N9)+$O$6*SUM(O9:P9)+$Q$6*SUM(Q9:R9)</f>
        <v>0</v>
      </c>
    </row>
    <row r="10" spans="1:19" s="173" customFormat="1">
      <c r="A10" s="128">
        <v>3</v>
      </c>
      <c r="B10" s="191" t="s">
        <v>262</v>
      </c>
      <c r="C10" s="337">
        <v>0</v>
      </c>
      <c r="D10" s="337"/>
      <c r="E10" s="337">
        <v>0</v>
      </c>
      <c r="F10" s="337"/>
      <c r="G10" s="337">
        <v>0</v>
      </c>
      <c r="H10" s="337"/>
      <c r="I10" s="337">
        <v>0</v>
      </c>
      <c r="J10" s="337"/>
      <c r="K10" s="337">
        <v>0</v>
      </c>
      <c r="L10" s="337"/>
      <c r="M10" s="337">
        <v>0</v>
      </c>
      <c r="N10" s="337"/>
      <c r="O10" s="337">
        <v>0</v>
      </c>
      <c r="P10" s="337"/>
      <c r="Q10" s="337">
        <v>0</v>
      </c>
      <c r="R10" s="356"/>
      <c r="S10" s="368">
        <f t="shared" si="0"/>
        <v>0</v>
      </c>
    </row>
    <row r="11" spans="1:19" s="173" customFormat="1">
      <c r="A11" s="128">
        <v>4</v>
      </c>
      <c r="B11" s="191" t="s">
        <v>263</v>
      </c>
      <c r="C11" s="337">
        <v>0</v>
      </c>
      <c r="D11" s="337"/>
      <c r="E11" s="337">
        <v>0</v>
      </c>
      <c r="F11" s="337"/>
      <c r="G11" s="337">
        <v>0</v>
      </c>
      <c r="H11" s="337"/>
      <c r="I11" s="337">
        <v>0</v>
      </c>
      <c r="J11" s="337"/>
      <c r="K11" s="337">
        <v>0</v>
      </c>
      <c r="L11" s="337"/>
      <c r="M11" s="337">
        <v>0</v>
      </c>
      <c r="N11" s="337"/>
      <c r="O11" s="337">
        <v>0</v>
      </c>
      <c r="P11" s="337"/>
      <c r="Q11" s="337">
        <v>0</v>
      </c>
      <c r="R11" s="356"/>
      <c r="S11" s="368">
        <f t="shared" si="0"/>
        <v>0</v>
      </c>
    </row>
    <row r="12" spans="1:19" s="173" customFormat="1">
      <c r="A12" s="128">
        <v>5</v>
      </c>
      <c r="B12" s="191" t="s">
        <v>264</v>
      </c>
      <c r="C12" s="337">
        <v>0</v>
      </c>
      <c r="D12" s="337"/>
      <c r="E12" s="337">
        <v>0</v>
      </c>
      <c r="F12" s="337"/>
      <c r="G12" s="337">
        <v>0</v>
      </c>
      <c r="H12" s="337"/>
      <c r="I12" s="337">
        <v>0</v>
      </c>
      <c r="J12" s="337"/>
      <c r="K12" s="337">
        <v>0</v>
      </c>
      <c r="L12" s="337"/>
      <c r="M12" s="337">
        <v>0</v>
      </c>
      <c r="N12" s="337"/>
      <c r="O12" s="337">
        <v>0</v>
      </c>
      <c r="P12" s="337"/>
      <c r="Q12" s="337">
        <v>0</v>
      </c>
      <c r="R12" s="356"/>
      <c r="S12" s="368">
        <f t="shared" si="0"/>
        <v>0</v>
      </c>
    </row>
    <row r="13" spans="1:19" s="173" customFormat="1">
      <c r="A13" s="128">
        <v>6</v>
      </c>
      <c r="B13" s="191" t="s">
        <v>265</v>
      </c>
      <c r="C13" s="337">
        <v>0</v>
      </c>
      <c r="D13" s="337"/>
      <c r="E13" s="337">
        <v>15665729</v>
      </c>
      <c r="F13" s="337"/>
      <c r="G13" s="337">
        <v>0</v>
      </c>
      <c r="H13" s="337"/>
      <c r="I13" s="337">
        <v>15779508</v>
      </c>
      <c r="J13" s="337"/>
      <c r="K13" s="337">
        <v>0</v>
      </c>
      <c r="L13" s="337"/>
      <c r="M13" s="337">
        <v>0</v>
      </c>
      <c r="N13" s="337"/>
      <c r="O13" s="337">
        <v>0</v>
      </c>
      <c r="P13" s="337"/>
      <c r="Q13" s="337">
        <v>0</v>
      </c>
      <c r="R13" s="356"/>
      <c r="S13" s="368">
        <f t="shared" si="0"/>
        <v>11022899.800000001</v>
      </c>
    </row>
    <row r="14" spans="1:19" s="173" customFormat="1">
      <c r="A14" s="128">
        <v>7</v>
      </c>
      <c r="B14" s="191" t="s">
        <v>79</v>
      </c>
      <c r="C14" s="337">
        <v>0</v>
      </c>
      <c r="D14" s="337"/>
      <c r="E14" s="337">
        <v>0</v>
      </c>
      <c r="F14" s="337"/>
      <c r="G14" s="337">
        <v>0</v>
      </c>
      <c r="H14" s="337"/>
      <c r="I14" s="337">
        <v>0</v>
      </c>
      <c r="J14" s="337"/>
      <c r="K14" s="337">
        <v>0</v>
      </c>
      <c r="L14" s="337"/>
      <c r="M14" s="337">
        <v>5019465</v>
      </c>
      <c r="N14" s="511">
        <v>485764</v>
      </c>
      <c r="O14" s="337">
        <v>0</v>
      </c>
      <c r="P14" s="337"/>
      <c r="Q14" s="337">
        <v>0</v>
      </c>
      <c r="R14" s="356"/>
      <c r="S14" s="368">
        <f t="shared" si="0"/>
        <v>5505229</v>
      </c>
    </row>
    <row r="15" spans="1:19" s="173" customFormat="1">
      <c r="A15" s="128">
        <v>8</v>
      </c>
      <c r="B15" s="191" t="s">
        <v>80</v>
      </c>
      <c r="C15" s="337">
        <v>0</v>
      </c>
      <c r="D15" s="337"/>
      <c r="E15" s="337">
        <v>0</v>
      </c>
      <c r="F15" s="337"/>
      <c r="G15" s="337">
        <v>0</v>
      </c>
      <c r="H15" s="337"/>
      <c r="I15" s="337">
        <v>0</v>
      </c>
      <c r="J15" s="337"/>
      <c r="K15" s="337">
        <v>0</v>
      </c>
      <c r="L15" s="337"/>
      <c r="M15" s="337">
        <v>13234671</v>
      </c>
      <c r="N15" s="511">
        <v>9989400.4368499964</v>
      </c>
      <c r="O15" s="337">
        <v>0</v>
      </c>
      <c r="P15" s="337"/>
      <c r="Q15" s="337">
        <v>0</v>
      </c>
      <c r="R15" s="356"/>
      <c r="S15" s="368">
        <f t="shared" si="0"/>
        <v>23224071.436849996</v>
      </c>
    </row>
    <row r="16" spans="1:19" s="173" customFormat="1">
      <c r="A16" s="128">
        <v>9</v>
      </c>
      <c r="B16" s="191" t="s">
        <v>81</v>
      </c>
      <c r="C16" s="337">
        <v>0</v>
      </c>
      <c r="D16" s="337"/>
      <c r="E16" s="337">
        <v>0</v>
      </c>
      <c r="F16" s="337"/>
      <c r="G16" s="337">
        <v>0</v>
      </c>
      <c r="H16" s="337"/>
      <c r="I16" s="337">
        <v>0</v>
      </c>
      <c r="J16" s="337"/>
      <c r="K16" s="337">
        <v>0</v>
      </c>
      <c r="L16" s="337"/>
      <c r="M16" s="337">
        <v>0</v>
      </c>
      <c r="N16" s="337"/>
      <c r="O16" s="337">
        <v>0</v>
      </c>
      <c r="P16" s="337"/>
      <c r="Q16" s="337">
        <v>0</v>
      </c>
      <c r="R16" s="356"/>
      <c r="S16" s="368">
        <f t="shared" si="0"/>
        <v>0</v>
      </c>
    </row>
    <row r="17" spans="1:19" s="173" customFormat="1">
      <c r="A17" s="128">
        <v>10</v>
      </c>
      <c r="B17" s="191" t="s">
        <v>75</v>
      </c>
      <c r="C17" s="337">
        <v>0</v>
      </c>
      <c r="D17" s="337"/>
      <c r="E17" s="337">
        <v>0</v>
      </c>
      <c r="F17" s="337"/>
      <c r="G17" s="337">
        <v>0</v>
      </c>
      <c r="H17" s="337"/>
      <c r="I17" s="337">
        <v>0</v>
      </c>
      <c r="J17" s="337"/>
      <c r="K17" s="337">
        <v>0</v>
      </c>
      <c r="L17" s="337"/>
      <c r="M17" s="337">
        <v>0</v>
      </c>
      <c r="N17" s="337"/>
      <c r="O17" s="337">
        <v>0</v>
      </c>
      <c r="P17" s="337"/>
      <c r="Q17" s="337">
        <v>0</v>
      </c>
      <c r="R17" s="356"/>
      <c r="S17" s="368">
        <f t="shared" si="0"/>
        <v>0</v>
      </c>
    </row>
    <row r="18" spans="1:19" s="173" customFormat="1">
      <c r="A18" s="128">
        <v>11</v>
      </c>
      <c r="B18" s="191" t="s">
        <v>76</v>
      </c>
      <c r="C18" s="337">
        <v>0</v>
      </c>
      <c r="D18" s="337"/>
      <c r="E18" s="337">
        <v>0</v>
      </c>
      <c r="F18" s="337"/>
      <c r="G18" s="337">
        <v>0</v>
      </c>
      <c r="H18" s="337"/>
      <c r="I18" s="337">
        <v>0</v>
      </c>
      <c r="J18" s="337"/>
      <c r="K18" s="337">
        <v>0</v>
      </c>
      <c r="L18" s="337"/>
      <c r="M18" s="337">
        <v>0</v>
      </c>
      <c r="N18" s="337"/>
      <c r="O18" s="337">
        <v>0</v>
      </c>
      <c r="P18" s="337"/>
      <c r="Q18" s="337">
        <v>0</v>
      </c>
      <c r="R18" s="356"/>
      <c r="S18" s="368">
        <f t="shared" si="0"/>
        <v>0</v>
      </c>
    </row>
    <row r="19" spans="1:19" s="173" customFormat="1">
      <c r="A19" s="128">
        <v>12</v>
      </c>
      <c r="B19" s="191" t="s">
        <v>77</v>
      </c>
      <c r="C19" s="337">
        <v>0</v>
      </c>
      <c r="D19" s="337"/>
      <c r="E19" s="337">
        <v>0</v>
      </c>
      <c r="F19" s="337"/>
      <c r="G19" s="337">
        <v>0</v>
      </c>
      <c r="H19" s="337"/>
      <c r="I19" s="337">
        <v>0</v>
      </c>
      <c r="J19" s="337"/>
      <c r="K19" s="337">
        <v>0</v>
      </c>
      <c r="L19" s="337"/>
      <c r="M19" s="337">
        <v>0</v>
      </c>
      <c r="N19" s="337"/>
      <c r="O19" s="337">
        <v>0</v>
      </c>
      <c r="P19" s="337"/>
      <c r="Q19" s="337">
        <v>0</v>
      </c>
      <c r="R19" s="356"/>
      <c r="S19" s="368">
        <f t="shared" si="0"/>
        <v>0</v>
      </c>
    </row>
    <row r="20" spans="1:19" s="173" customFormat="1">
      <c r="A20" s="128">
        <v>13</v>
      </c>
      <c r="B20" s="191" t="s">
        <v>78</v>
      </c>
      <c r="C20" s="337">
        <v>0</v>
      </c>
      <c r="D20" s="337"/>
      <c r="E20" s="337">
        <v>0</v>
      </c>
      <c r="F20" s="337"/>
      <c r="G20" s="337">
        <v>0</v>
      </c>
      <c r="H20" s="337"/>
      <c r="I20" s="337">
        <v>0</v>
      </c>
      <c r="J20" s="337"/>
      <c r="K20" s="337">
        <v>0</v>
      </c>
      <c r="L20" s="337"/>
      <c r="M20" s="337">
        <v>0</v>
      </c>
      <c r="N20" s="337"/>
      <c r="O20" s="337">
        <v>0</v>
      </c>
      <c r="P20" s="337"/>
      <c r="Q20" s="337">
        <v>0</v>
      </c>
      <c r="R20" s="356"/>
      <c r="S20" s="368">
        <f t="shared" si="0"/>
        <v>0</v>
      </c>
    </row>
    <row r="21" spans="1:19" s="173" customFormat="1">
      <c r="A21" s="128">
        <v>14</v>
      </c>
      <c r="B21" s="191" t="s">
        <v>294</v>
      </c>
      <c r="C21" s="337">
        <v>4395933</v>
      </c>
      <c r="D21" s="337"/>
      <c r="E21" s="337">
        <v>397461</v>
      </c>
      <c r="F21" s="337"/>
      <c r="G21" s="337">
        <v>0</v>
      </c>
      <c r="H21" s="337"/>
      <c r="I21" s="337">
        <v>0</v>
      </c>
      <c r="J21" s="337"/>
      <c r="K21" s="337">
        <v>0</v>
      </c>
      <c r="L21" s="337"/>
      <c r="M21" s="337">
        <v>3778121</v>
      </c>
      <c r="N21" s="337"/>
      <c r="O21" s="337">
        <v>0</v>
      </c>
      <c r="P21" s="337"/>
      <c r="Q21" s="337">
        <v>0</v>
      </c>
      <c r="R21" s="356"/>
      <c r="S21" s="368">
        <f t="shared" si="0"/>
        <v>3857613.2</v>
      </c>
    </row>
    <row r="22" spans="1:19" ht="13.5" thickBot="1">
      <c r="A22" s="110"/>
      <c r="B22" s="175" t="s">
        <v>74</v>
      </c>
      <c r="C22" s="338">
        <f>SUM(C8:C21)</f>
        <v>21142760</v>
      </c>
      <c r="D22" s="338">
        <f t="shared" ref="D22:S22" si="1">SUM(D8:D21)</f>
        <v>0</v>
      </c>
      <c r="E22" s="338">
        <f t="shared" si="1"/>
        <v>28063190</v>
      </c>
      <c r="F22" s="338">
        <f t="shared" si="1"/>
        <v>0</v>
      </c>
      <c r="G22" s="338">
        <f t="shared" si="1"/>
        <v>0</v>
      </c>
      <c r="H22" s="338">
        <f t="shared" si="1"/>
        <v>0</v>
      </c>
      <c r="I22" s="338">
        <f t="shared" si="1"/>
        <v>15779508</v>
      </c>
      <c r="J22" s="338">
        <f t="shared" si="1"/>
        <v>0</v>
      </c>
      <c r="K22" s="338">
        <f t="shared" si="1"/>
        <v>0</v>
      </c>
      <c r="L22" s="338">
        <f t="shared" si="1"/>
        <v>0</v>
      </c>
      <c r="M22" s="338">
        <f t="shared" si="1"/>
        <v>28777713</v>
      </c>
      <c r="N22" s="338">
        <f t="shared" si="1"/>
        <v>10475164.436849996</v>
      </c>
      <c r="O22" s="338">
        <f t="shared" si="1"/>
        <v>0</v>
      </c>
      <c r="P22" s="338">
        <f t="shared" si="1"/>
        <v>0</v>
      </c>
      <c r="Q22" s="338">
        <f t="shared" si="1"/>
        <v>0</v>
      </c>
      <c r="R22" s="338">
        <f t="shared" si="1"/>
        <v>0</v>
      </c>
      <c r="S22" s="369">
        <f t="shared" si="1"/>
        <v>52755269.436849996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I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2" t="s">
        <v>231</v>
      </c>
      <c r="B1" s="526" t="s">
        <v>900</v>
      </c>
    </row>
    <row r="2" spans="1:22" ht="15">
      <c r="A2" s="2" t="s">
        <v>232</v>
      </c>
      <c r="B2" s="527" t="s">
        <v>901</v>
      </c>
    </row>
    <row r="4" spans="1:22" ht="27.75" thickBot="1">
      <c r="A4" s="2" t="s">
        <v>668</v>
      </c>
      <c r="B4" s="365" t="s">
        <v>776</v>
      </c>
      <c r="V4" s="217" t="s">
        <v>135</v>
      </c>
    </row>
    <row r="5" spans="1:22">
      <c r="A5" s="108"/>
      <c r="B5" s="109"/>
      <c r="C5" s="561" t="s">
        <v>242</v>
      </c>
      <c r="D5" s="562"/>
      <c r="E5" s="562"/>
      <c r="F5" s="562"/>
      <c r="G5" s="562"/>
      <c r="H5" s="562"/>
      <c r="I5" s="562"/>
      <c r="J5" s="562"/>
      <c r="K5" s="562"/>
      <c r="L5" s="563"/>
      <c r="M5" s="561" t="s">
        <v>243</v>
      </c>
      <c r="N5" s="562"/>
      <c r="O5" s="562"/>
      <c r="P5" s="562"/>
      <c r="Q5" s="562"/>
      <c r="R5" s="562"/>
      <c r="S5" s="563"/>
      <c r="T5" s="566" t="s">
        <v>774</v>
      </c>
      <c r="U5" s="566" t="s">
        <v>773</v>
      </c>
      <c r="V5" s="564" t="s">
        <v>244</v>
      </c>
    </row>
    <row r="6" spans="1:22" s="75" customFormat="1" ht="140.25">
      <c r="A6" s="126"/>
      <c r="B6" s="193"/>
      <c r="C6" s="106" t="s">
        <v>245</v>
      </c>
      <c r="D6" s="105" t="s">
        <v>246</v>
      </c>
      <c r="E6" s="102" t="s">
        <v>247</v>
      </c>
      <c r="F6" s="366" t="s">
        <v>768</v>
      </c>
      <c r="G6" s="105" t="s">
        <v>248</v>
      </c>
      <c r="H6" s="105" t="s">
        <v>249</v>
      </c>
      <c r="I6" s="105" t="s">
        <v>250</v>
      </c>
      <c r="J6" s="105" t="s">
        <v>293</v>
      </c>
      <c r="K6" s="105" t="s">
        <v>251</v>
      </c>
      <c r="L6" s="107" t="s">
        <v>252</v>
      </c>
      <c r="M6" s="106" t="s">
        <v>253</v>
      </c>
      <c r="N6" s="105" t="s">
        <v>254</v>
      </c>
      <c r="O6" s="105" t="s">
        <v>255</v>
      </c>
      <c r="P6" s="105" t="s">
        <v>256</v>
      </c>
      <c r="Q6" s="105" t="s">
        <v>257</v>
      </c>
      <c r="R6" s="105" t="s">
        <v>258</v>
      </c>
      <c r="S6" s="107" t="s">
        <v>259</v>
      </c>
      <c r="T6" s="567"/>
      <c r="U6" s="567"/>
      <c r="V6" s="565"/>
    </row>
    <row r="7" spans="1:22" s="173" customFormat="1">
      <c r="A7" s="174">
        <v>1</v>
      </c>
      <c r="B7" s="172" t="s">
        <v>260</v>
      </c>
      <c r="C7" s="339"/>
      <c r="D7" s="337"/>
      <c r="E7" s="337"/>
      <c r="F7" s="337"/>
      <c r="G7" s="337"/>
      <c r="H7" s="337"/>
      <c r="I7" s="337"/>
      <c r="J7" s="337"/>
      <c r="K7" s="337"/>
      <c r="L7" s="340"/>
      <c r="M7" s="339"/>
      <c r="N7" s="337"/>
      <c r="O7" s="337"/>
      <c r="P7" s="337"/>
      <c r="Q7" s="337"/>
      <c r="R7" s="337"/>
      <c r="S7" s="340"/>
      <c r="T7" s="360"/>
      <c r="U7" s="359"/>
      <c r="V7" s="341">
        <f>SUM(C7:S7)</f>
        <v>0</v>
      </c>
    </row>
    <row r="8" spans="1:22" s="173" customFormat="1">
      <c r="A8" s="174">
        <v>2</v>
      </c>
      <c r="B8" s="172" t="s">
        <v>261</v>
      </c>
      <c r="C8" s="339"/>
      <c r="D8" s="337"/>
      <c r="E8" s="337"/>
      <c r="F8" s="337"/>
      <c r="G8" s="337"/>
      <c r="H8" s="337"/>
      <c r="I8" s="337"/>
      <c r="J8" s="337"/>
      <c r="K8" s="337"/>
      <c r="L8" s="340"/>
      <c r="M8" s="339"/>
      <c r="N8" s="337"/>
      <c r="O8" s="337"/>
      <c r="P8" s="337"/>
      <c r="Q8" s="337"/>
      <c r="R8" s="337"/>
      <c r="S8" s="340"/>
      <c r="T8" s="359"/>
      <c r="U8" s="359"/>
      <c r="V8" s="341">
        <f t="shared" ref="V8:V20" si="0">SUM(C8:S8)</f>
        <v>0</v>
      </c>
    </row>
    <row r="9" spans="1:22" s="173" customFormat="1">
      <c r="A9" s="174">
        <v>3</v>
      </c>
      <c r="B9" s="172" t="s">
        <v>262</v>
      </c>
      <c r="C9" s="339"/>
      <c r="D9" s="337"/>
      <c r="E9" s="337"/>
      <c r="F9" s="337"/>
      <c r="G9" s="337"/>
      <c r="H9" s="337"/>
      <c r="I9" s="337"/>
      <c r="J9" s="337"/>
      <c r="K9" s="337"/>
      <c r="L9" s="340"/>
      <c r="M9" s="339"/>
      <c r="N9" s="337"/>
      <c r="O9" s="337"/>
      <c r="P9" s="337"/>
      <c r="Q9" s="337"/>
      <c r="R9" s="337"/>
      <c r="S9" s="340"/>
      <c r="T9" s="359"/>
      <c r="U9" s="359"/>
      <c r="V9" s="341">
        <f>SUM(C9:S9)</f>
        <v>0</v>
      </c>
    </row>
    <row r="10" spans="1:22" s="173" customFormat="1">
      <c r="A10" s="174">
        <v>4</v>
      </c>
      <c r="B10" s="172" t="s">
        <v>263</v>
      </c>
      <c r="C10" s="339"/>
      <c r="D10" s="337"/>
      <c r="E10" s="337"/>
      <c r="F10" s="337"/>
      <c r="G10" s="337"/>
      <c r="H10" s="337"/>
      <c r="I10" s="337"/>
      <c r="J10" s="337"/>
      <c r="K10" s="337"/>
      <c r="L10" s="340"/>
      <c r="M10" s="339"/>
      <c r="N10" s="337"/>
      <c r="O10" s="337"/>
      <c r="P10" s="337"/>
      <c r="Q10" s="337"/>
      <c r="R10" s="337"/>
      <c r="S10" s="340"/>
      <c r="T10" s="359"/>
      <c r="U10" s="359"/>
      <c r="V10" s="341">
        <f t="shared" si="0"/>
        <v>0</v>
      </c>
    </row>
    <row r="11" spans="1:22" s="173" customFormat="1">
      <c r="A11" s="174">
        <v>5</v>
      </c>
      <c r="B11" s="172" t="s">
        <v>264</v>
      </c>
      <c r="C11" s="339"/>
      <c r="D11" s="337"/>
      <c r="E11" s="337"/>
      <c r="F11" s="337"/>
      <c r="G11" s="337"/>
      <c r="H11" s="337"/>
      <c r="I11" s="337"/>
      <c r="J11" s="337"/>
      <c r="K11" s="337"/>
      <c r="L11" s="340"/>
      <c r="M11" s="339"/>
      <c r="N11" s="337"/>
      <c r="O11" s="337"/>
      <c r="P11" s="337"/>
      <c r="Q11" s="337"/>
      <c r="R11" s="337"/>
      <c r="S11" s="340"/>
      <c r="T11" s="359"/>
      <c r="U11" s="359"/>
      <c r="V11" s="341">
        <f t="shared" si="0"/>
        <v>0</v>
      </c>
    </row>
    <row r="12" spans="1:22" s="173" customFormat="1">
      <c r="A12" s="174">
        <v>6</v>
      </c>
      <c r="B12" s="172" t="s">
        <v>265</v>
      </c>
      <c r="C12" s="339"/>
      <c r="D12" s="337"/>
      <c r="E12" s="337"/>
      <c r="F12" s="337"/>
      <c r="G12" s="337"/>
      <c r="H12" s="337"/>
      <c r="I12" s="337"/>
      <c r="J12" s="337"/>
      <c r="K12" s="337"/>
      <c r="L12" s="340"/>
      <c r="M12" s="339"/>
      <c r="N12" s="337"/>
      <c r="O12" s="337"/>
      <c r="P12" s="337"/>
      <c r="Q12" s="337"/>
      <c r="R12" s="337"/>
      <c r="S12" s="340"/>
      <c r="T12" s="359"/>
      <c r="U12" s="359"/>
      <c r="V12" s="341">
        <f t="shared" si="0"/>
        <v>0</v>
      </c>
    </row>
    <row r="13" spans="1:22" s="173" customFormat="1">
      <c r="A13" s="174">
        <v>7</v>
      </c>
      <c r="B13" s="172" t="s">
        <v>79</v>
      </c>
      <c r="C13" s="339"/>
      <c r="D13" s="337"/>
      <c r="E13" s="337"/>
      <c r="F13" s="337"/>
      <c r="G13" s="337"/>
      <c r="H13" s="337"/>
      <c r="I13" s="337"/>
      <c r="J13" s="337"/>
      <c r="K13" s="337"/>
      <c r="L13" s="340"/>
      <c r="M13" s="339"/>
      <c r="N13" s="337"/>
      <c r="O13" s="337"/>
      <c r="P13" s="337"/>
      <c r="Q13" s="337"/>
      <c r="R13" s="337"/>
      <c r="S13" s="340"/>
      <c r="T13" s="359"/>
      <c r="U13" s="359"/>
      <c r="V13" s="341">
        <f t="shared" si="0"/>
        <v>0</v>
      </c>
    </row>
    <row r="14" spans="1:22" s="173" customFormat="1">
      <c r="A14" s="174">
        <v>8</v>
      </c>
      <c r="B14" s="172" t="s">
        <v>80</v>
      </c>
      <c r="C14" s="339"/>
      <c r="D14" s="337"/>
      <c r="E14" s="337"/>
      <c r="F14" s="337"/>
      <c r="G14" s="337"/>
      <c r="H14" s="337"/>
      <c r="I14" s="337"/>
      <c r="J14" s="337"/>
      <c r="K14" s="337"/>
      <c r="L14" s="340"/>
      <c r="M14" s="339"/>
      <c r="N14" s="337"/>
      <c r="O14" s="337"/>
      <c r="P14" s="337"/>
      <c r="Q14" s="337"/>
      <c r="R14" s="337"/>
      <c r="S14" s="340"/>
      <c r="T14" s="359"/>
      <c r="U14" s="359"/>
      <c r="V14" s="341">
        <f t="shared" si="0"/>
        <v>0</v>
      </c>
    </row>
    <row r="15" spans="1:22" s="173" customFormat="1">
      <c r="A15" s="174">
        <v>9</v>
      </c>
      <c r="B15" s="172" t="s">
        <v>81</v>
      </c>
      <c r="C15" s="339"/>
      <c r="D15" s="337"/>
      <c r="E15" s="337"/>
      <c r="F15" s="337"/>
      <c r="G15" s="337"/>
      <c r="H15" s="337"/>
      <c r="I15" s="337"/>
      <c r="J15" s="337"/>
      <c r="K15" s="337"/>
      <c r="L15" s="340"/>
      <c r="M15" s="339"/>
      <c r="N15" s="337"/>
      <c r="O15" s="337"/>
      <c r="P15" s="337"/>
      <c r="Q15" s="337"/>
      <c r="R15" s="337"/>
      <c r="S15" s="340"/>
      <c r="T15" s="359"/>
      <c r="U15" s="359"/>
      <c r="V15" s="341">
        <f t="shared" si="0"/>
        <v>0</v>
      </c>
    </row>
    <row r="16" spans="1:22" s="173" customFormat="1">
      <c r="A16" s="174">
        <v>10</v>
      </c>
      <c r="B16" s="172" t="s">
        <v>75</v>
      </c>
      <c r="C16" s="339"/>
      <c r="D16" s="337"/>
      <c r="E16" s="337"/>
      <c r="F16" s="337"/>
      <c r="G16" s="337"/>
      <c r="H16" s="337"/>
      <c r="I16" s="337"/>
      <c r="J16" s="337"/>
      <c r="K16" s="337"/>
      <c r="L16" s="340"/>
      <c r="M16" s="339"/>
      <c r="N16" s="337"/>
      <c r="O16" s="337"/>
      <c r="P16" s="337"/>
      <c r="Q16" s="337"/>
      <c r="R16" s="337"/>
      <c r="S16" s="340"/>
      <c r="T16" s="359"/>
      <c r="U16" s="359"/>
      <c r="V16" s="341">
        <f t="shared" si="0"/>
        <v>0</v>
      </c>
    </row>
    <row r="17" spans="1:22" s="173" customFormat="1">
      <c r="A17" s="174">
        <v>11</v>
      </c>
      <c r="B17" s="172" t="s">
        <v>76</v>
      </c>
      <c r="C17" s="339"/>
      <c r="D17" s="337"/>
      <c r="E17" s="337"/>
      <c r="F17" s="337"/>
      <c r="G17" s="337"/>
      <c r="H17" s="337"/>
      <c r="I17" s="337"/>
      <c r="J17" s="337"/>
      <c r="K17" s="337"/>
      <c r="L17" s="340"/>
      <c r="M17" s="339"/>
      <c r="N17" s="337"/>
      <c r="O17" s="337"/>
      <c r="P17" s="337"/>
      <c r="Q17" s="337"/>
      <c r="R17" s="337"/>
      <c r="S17" s="340"/>
      <c r="T17" s="359"/>
      <c r="U17" s="359"/>
      <c r="V17" s="341">
        <f t="shared" si="0"/>
        <v>0</v>
      </c>
    </row>
    <row r="18" spans="1:22" s="173" customFormat="1">
      <c r="A18" s="174">
        <v>12</v>
      </c>
      <c r="B18" s="172" t="s">
        <v>77</v>
      </c>
      <c r="C18" s="339"/>
      <c r="D18" s="337"/>
      <c r="E18" s="337"/>
      <c r="F18" s="337"/>
      <c r="G18" s="337"/>
      <c r="H18" s="337"/>
      <c r="I18" s="337"/>
      <c r="J18" s="337"/>
      <c r="K18" s="337"/>
      <c r="L18" s="340"/>
      <c r="M18" s="339"/>
      <c r="N18" s="337"/>
      <c r="O18" s="337"/>
      <c r="P18" s="337"/>
      <c r="Q18" s="337"/>
      <c r="R18" s="337"/>
      <c r="S18" s="340"/>
      <c r="T18" s="359"/>
      <c r="U18" s="359"/>
      <c r="V18" s="341">
        <f t="shared" si="0"/>
        <v>0</v>
      </c>
    </row>
    <row r="19" spans="1:22" s="173" customFormat="1">
      <c r="A19" s="174">
        <v>13</v>
      </c>
      <c r="B19" s="172" t="s">
        <v>78</v>
      </c>
      <c r="C19" s="339"/>
      <c r="D19" s="337"/>
      <c r="E19" s="337"/>
      <c r="F19" s="337"/>
      <c r="G19" s="337"/>
      <c r="H19" s="337"/>
      <c r="I19" s="337"/>
      <c r="J19" s="337"/>
      <c r="K19" s="337"/>
      <c r="L19" s="340"/>
      <c r="M19" s="339"/>
      <c r="N19" s="337"/>
      <c r="O19" s="337"/>
      <c r="P19" s="337"/>
      <c r="Q19" s="337"/>
      <c r="R19" s="337"/>
      <c r="S19" s="340"/>
      <c r="T19" s="359"/>
      <c r="U19" s="359"/>
      <c r="V19" s="341">
        <f t="shared" si="0"/>
        <v>0</v>
      </c>
    </row>
    <row r="20" spans="1:22" s="173" customFormat="1">
      <c r="A20" s="174">
        <v>14</v>
      </c>
      <c r="B20" s="172" t="s">
        <v>294</v>
      </c>
      <c r="C20" s="339"/>
      <c r="D20" s="337"/>
      <c r="E20" s="337"/>
      <c r="F20" s="337"/>
      <c r="G20" s="337"/>
      <c r="H20" s="337"/>
      <c r="I20" s="337"/>
      <c r="J20" s="337"/>
      <c r="K20" s="337"/>
      <c r="L20" s="340"/>
      <c r="M20" s="339"/>
      <c r="N20" s="337"/>
      <c r="O20" s="337"/>
      <c r="P20" s="337"/>
      <c r="Q20" s="337"/>
      <c r="R20" s="337"/>
      <c r="S20" s="340"/>
      <c r="T20" s="359"/>
      <c r="U20" s="359"/>
      <c r="V20" s="341">
        <f t="shared" si="0"/>
        <v>0</v>
      </c>
    </row>
    <row r="21" spans="1:22" ht="13.5" thickBot="1">
      <c r="A21" s="110"/>
      <c r="B21" s="111" t="s">
        <v>74</v>
      </c>
      <c r="C21" s="342">
        <f>SUM(C7:C20)</f>
        <v>0</v>
      </c>
      <c r="D21" s="338">
        <f t="shared" ref="D21:V21" si="1">SUM(D7:D20)</f>
        <v>0</v>
      </c>
      <c r="E21" s="338">
        <f t="shared" si="1"/>
        <v>0</v>
      </c>
      <c r="F21" s="338">
        <f t="shared" si="1"/>
        <v>0</v>
      </c>
      <c r="G21" s="338">
        <f t="shared" si="1"/>
        <v>0</v>
      </c>
      <c r="H21" s="338">
        <f t="shared" si="1"/>
        <v>0</v>
      </c>
      <c r="I21" s="338">
        <f t="shared" si="1"/>
        <v>0</v>
      </c>
      <c r="J21" s="338">
        <f t="shared" si="1"/>
        <v>0</v>
      </c>
      <c r="K21" s="338">
        <f t="shared" si="1"/>
        <v>0</v>
      </c>
      <c r="L21" s="343">
        <f t="shared" si="1"/>
        <v>0</v>
      </c>
      <c r="M21" s="342">
        <f t="shared" si="1"/>
        <v>0</v>
      </c>
      <c r="N21" s="338">
        <f t="shared" si="1"/>
        <v>0</v>
      </c>
      <c r="O21" s="338">
        <f t="shared" si="1"/>
        <v>0</v>
      </c>
      <c r="P21" s="338">
        <f t="shared" si="1"/>
        <v>0</v>
      </c>
      <c r="Q21" s="338">
        <f t="shared" si="1"/>
        <v>0</v>
      </c>
      <c r="R21" s="338">
        <f t="shared" si="1"/>
        <v>0</v>
      </c>
      <c r="S21" s="343">
        <f t="shared" si="1"/>
        <v>0</v>
      </c>
      <c r="T21" s="343">
        <f>SUM(T7:T20)</f>
        <v>0</v>
      </c>
      <c r="U21" s="343">
        <f t="shared" si="1"/>
        <v>0</v>
      </c>
      <c r="V21" s="344">
        <f t="shared" si="1"/>
        <v>0</v>
      </c>
    </row>
    <row r="24" spans="1:22">
      <c r="A24" s="19"/>
      <c r="B24" s="19"/>
      <c r="C24" s="79"/>
      <c r="D24" s="79"/>
      <c r="E24" s="79"/>
    </row>
    <row r="25" spans="1:22">
      <c r="A25" s="103"/>
      <c r="B25" s="103"/>
      <c r="C25" s="19"/>
      <c r="D25" s="79"/>
      <c r="E25" s="79"/>
    </row>
    <row r="26" spans="1:22">
      <c r="A26" s="103"/>
      <c r="B26" s="104"/>
      <c r="C26" s="19"/>
      <c r="D26" s="79"/>
      <c r="E26" s="79"/>
    </row>
    <row r="27" spans="1:22">
      <c r="A27" s="103"/>
      <c r="B27" s="103"/>
      <c r="C27" s="19"/>
      <c r="D27" s="79"/>
      <c r="E27" s="79"/>
    </row>
    <row r="28" spans="1:22">
      <c r="A28" s="103"/>
      <c r="B28" s="104"/>
      <c r="C28" s="19"/>
      <c r="D28" s="79"/>
      <c r="E28" s="7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H22" sqref="H22"/>
    </sheetView>
  </sheetViews>
  <sheetFormatPr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2" t="s">
        <v>231</v>
      </c>
      <c r="B1" s="526" t="s">
        <v>900</v>
      </c>
    </row>
    <row r="2" spans="1:9" ht="15">
      <c r="A2" s="2" t="s">
        <v>232</v>
      </c>
      <c r="B2" s="527" t="s">
        <v>901</v>
      </c>
    </row>
    <row r="4" spans="1:9" ht="13.5" thickBot="1">
      <c r="A4" s="2" t="s">
        <v>669</v>
      </c>
      <c r="B4" s="362" t="s">
        <v>777</v>
      </c>
    </row>
    <row r="5" spans="1:9">
      <c r="A5" s="108"/>
      <c r="B5" s="170"/>
      <c r="C5" s="176" t="s">
        <v>0</v>
      </c>
      <c r="D5" s="176" t="s">
        <v>1</v>
      </c>
      <c r="E5" s="176" t="s">
        <v>2</v>
      </c>
      <c r="F5" s="176" t="s">
        <v>3</v>
      </c>
      <c r="G5" s="357" t="s">
        <v>4</v>
      </c>
      <c r="H5" s="177" t="s">
        <v>10</v>
      </c>
      <c r="I5" s="25"/>
    </row>
    <row r="6" spans="1:9" ht="15" customHeight="1">
      <c r="A6" s="169"/>
      <c r="B6" s="23"/>
      <c r="C6" s="568" t="s">
        <v>769</v>
      </c>
      <c r="D6" s="572" t="s">
        <v>790</v>
      </c>
      <c r="E6" s="573"/>
      <c r="F6" s="568" t="s">
        <v>796</v>
      </c>
      <c r="G6" s="568" t="s">
        <v>797</v>
      </c>
      <c r="H6" s="570" t="s">
        <v>771</v>
      </c>
      <c r="I6" s="25"/>
    </row>
    <row r="7" spans="1:9" ht="76.5">
      <c r="A7" s="169"/>
      <c r="B7" s="23"/>
      <c r="C7" s="569"/>
      <c r="D7" s="361" t="s">
        <v>772</v>
      </c>
      <c r="E7" s="361" t="s">
        <v>770</v>
      </c>
      <c r="F7" s="569"/>
      <c r="G7" s="569"/>
      <c r="H7" s="571"/>
      <c r="I7" s="25"/>
    </row>
    <row r="8" spans="1:9">
      <c r="A8" s="99">
        <v>1</v>
      </c>
      <c r="B8" s="81" t="s">
        <v>260</v>
      </c>
      <c r="C8" s="345">
        <v>35492283</v>
      </c>
      <c r="D8" s="346">
        <v>0</v>
      </c>
      <c r="E8" s="345">
        <v>0</v>
      </c>
      <c r="F8" s="345">
        <v>9145456</v>
      </c>
      <c r="G8" s="358">
        <v>9145456</v>
      </c>
      <c r="H8" s="367">
        <f>G8/(C8+E8)</f>
        <v>0.25767449222694411</v>
      </c>
    </row>
    <row r="9" spans="1:9" ht="15" customHeight="1">
      <c r="A9" s="99">
        <v>2</v>
      </c>
      <c r="B9" s="81" t="s">
        <v>261</v>
      </c>
      <c r="C9" s="345">
        <v>0</v>
      </c>
      <c r="D9" s="346">
        <v>0</v>
      </c>
      <c r="E9" s="345">
        <v>0</v>
      </c>
      <c r="F9" s="345">
        <v>0</v>
      </c>
      <c r="G9" s="358">
        <v>0</v>
      </c>
      <c r="H9" s="367">
        <v>0</v>
      </c>
    </row>
    <row r="10" spans="1:9">
      <c r="A10" s="99">
        <v>3</v>
      </c>
      <c r="B10" s="81" t="s">
        <v>262</v>
      </c>
      <c r="C10" s="345">
        <v>0</v>
      </c>
      <c r="D10" s="346">
        <v>0</v>
      </c>
      <c r="E10" s="345">
        <v>0</v>
      </c>
      <c r="F10" s="345">
        <v>0</v>
      </c>
      <c r="G10" s="358">
        <v>0</v>
      </c>
      <c r="H10" s="367">
        <v>0</v>
      </c>
    </row>
    <row r="11" spans="1:9">
      <c r="A11" s="99">
        <v>4</v>
      </c>
      <c r="B11" s="81" t="s">
        <v>263</v>
      </c>
      <c r="C11" s="345">
        <v>0</v>
      </c>
      <c r="D11" s="346">
        <v>0</v>
      </c>
      <c r="E11" s="345">
        <v>0</v>
      </c>
      <c r="F11" s="345">
        <v>0</v>
      </c>
      <c r="G11" s="358">
        <v>0</v>
      </c>
      <c r="H11" s="367">
        <v>0</v>
      </c>
    </row>
    <row r="12" spans="1:9">
      <c r="A12" s="99">
        <v>5</v>
      </c>
      <c r="B12" s="81" t="s">
        <v>264</v>
      </c>
      <c r="C12" s="345">
        <v>0</v>
      </c>
      <c r="D12" s="346">
        <v>0</v>
      </c>
      <c r="E12" s="345">
        <v>0</v>
      </c>
      <c r="F12" s="345">
        <v>0</v>
      </c>
      <c r="G12" s="358">
        <v>0</v>
      </c>
      <c r="H12" s="367">
        <v>0</v>
      </c>
    </row>
    <row r="13" spans="1:9">
      <c r="A13" s="99">
        <v>6</v>
      </c>
      <c r="B13" s="81" t="s">
        <v>265</v>
      </c>
      <c r="C13" s="345">
        <v>31445237</v>
      </c>
      <c r="D13" s="346">
        <v>0</v>
      </c>
      <c r="E13" s="345">
        <v>0</v>
      </c>
      <c r="F13" s="345">
        <v>11022899.800000001</v>
      </c>
      <c r="G13" s="358">
        <v>11022899.800000001</v>
      </c>
      <c r="H13" s="367">
        <f t="shared" ref="H13:H22" si="0">G13/(C13+E13)</f>
        <v>0.3505427483341913</v>
      </c>
    </row>
    <row r="14" spans="1:9">
      <c r="A14" s="99">
        <v>7</v>
      </c>
      <c r="B14" s="81" t="s">
        <v>79</v>
      </c>
      <c r="C14" s="345">
        <v>5019465</v>
      </c>
      <c r="D14" s="507">
        <v>485764</v>
      </c>
      <c r="E14" s="507">
        <v>485764</v>
      </c>
      <c r="F14" s="508">
        <v>5505229</v>
      </c>
      <c r="G14" s="509">
        <v>5505229</v>
      </c>
      <c r="H14" s="367">
        <f t="shared" si="0"/>
        <v>1</v>
      </c>
    </row>
    <row r="15" spans="1:9">
      <c r="A15" s="99">
        <v>8</v>
      </c>
      <c r="B15" s="81" t="s">
        <v>80</v>
      </c>
      <c r="C15" s="345">
        <v>13234671</v>
      </c>
      <c r="D15" s="507">
        <v>11047559.778000001</v>
      </c>
      <c r="E15" s="507">
        <v>9989400.4368499964</v>
      </c>
      <c r="F15" s="508">
        <v>23224071.436849996</v>
      </c>
      <c r="G15" s="509">
        <v>23224071.436849996</v>
      </c>
      <c r="H15" s="367">
        <f t="shared" si="0"/>
        <v>1</v>
      </c>
    </row>
    <row r="16" spans="1:9">
      <c r="A16" s="99">
        <v>9</v>
      </c>
      <c r="B16" s="81" t="s">
        <v>81</v>
      </c>
      <c r="C16" s="345">
        <v>0</v>
      </c>
      <c r="D16" s="346">
        <v>0</v>
      </c>
      <c r="E16" s="345">
        <v>0</v>
      </c>
      <c r="F16" s="346">
        <v>0</v>
      </c>
      <c r="G16" s="417">
        <v>0</v>
      </c>
      <c r="H16" s="367">
        <v>0</v>
      </c>
    </row>
    <row r="17" spans="1:8">
      <c r="A17" s="99">
        <v>10</v>
      </c>
      <c r="B17" s="81" t="s">
        <v>75</v>
      </c>
      <c r="C17" s="345">
        <v>0</v>
      </c>
      <c r="D17" s="346">
        <v>0</v>
      </c>
      <c r="E17" s="345">
        <v>0</v>
      </c>
      <c r="F17" s="346">
        <v>0</v>
      </c>
      <c r="G17" s="417">
        <v>0</v>
      </c>
      <c r="H17" s="367">
        <v>0</v>
      </c>
    </row>
    <row r="18" spans="1:8">
      <c r="A18" s="99">
        <v>11</v>
      </c>
      <c r="B18" s="81" t="s">
        <v>76</v>
      </c>
      <c r="C18" s="345">
        <v>0</v>
      </c>
      <c r="D18" s="346">
        <v>0</v>
      </c>
      <c r="E18" s="345">
        <v>0</v>
      </c>
      <c r="F18" s="346">
        <v>0</v>
      </c>
      <c r="G18" s="417">
        <v>0</v>
      </c>
      <c r="H18" s="367">
        <v>0</v>
      </c>
    </row>
    <row r="19" spans="1:8">
      <c r="A19" s="99">
        <v>12</v>
      </c>
      <c r="B19" s="81" t="s">
        <v>77</v>
      </c>
      <c r="C19" s="345">
        <v>0</v>
      </c>
      <c r="D19" s="346">
        <v>0</v>
      </c>
      <c r="E19" s="345">
        <v>0</v>
      </c>
      <c r="F19" s="346">
        <v>0</v>
      </c>
      <c r="G19" s="417">
        <v>0</v>
      </c>
      <c r="H19" s="367">
        <v>0</v>
      </c>
    </row>
    <row r="20" spans="1:8">
      <c r="A20" s="99">
        <v>13</v>
      </c>
      <c r="B20" s="81" t="s">
        <v>78</v>
      </c>
      <c r="C20" s="345">
        <v>0</v>
      </c>
      <c r="D20" s="346">
        <v>0</v>
      </c>
      <c r="E20" s="345">
        <v>0</v>
      </c>
      <c r="F20" s="346">
        <v>0</v>
      </c>
      <c r="G20" s="417">
        <v>0</v>
      </c>
      <c r="H20" s="367">
        <v>0</v>
      </c>
    </row>
    <row r="21" spans="1:8">
      <c r="A21" s="99">
        <v>14</v>
      </c>
      <c r="B21" s="81" t="s">
        <v>294</v>
      </c>
      <c r="C21" s="345">
        <v>8792975</v>
      </c>
      <c r="D21" s="346">
        <v>0</v>
      </c>
      <c r="E21" s="345">
        <v>0</v>
      </c>
      <c r="F21" s="346">
        <v>3857613.2</v>
      </c>
      <c r="G21" s="417">
        <v>3857613.2</v>
      </c>
      <c r="H21" s="367">
        <f t="shared" si="0"/>
        <v>0.43871536084203583</v>
      </c>
    </row>
    <row r="22" spans="1:8" ht="13.5" thickBot="1">
      <c r="A22" s="171"/>
      <c r="B22" s="178" t="s">
        <v>74</v>
      </c>
      <c r="C22" s="338">
        <f t="shared" ref="C22:G22" si="1">SUM(C8:C21)</f>
        <v>93984631</v>
      </c>
      <c r="D22" s="338">
        <f t="shared" si="1"/>
        <v>11533323.778000001</v>
      </c>
      <c r="E22" s="338">
        <f t="shared" si="1"/>
        <v>10475164.436849996</v>
      </c>
      <c r="F22" s="338">
        <f t="shared" si="1"/>
        <v>52755269.436849996</v>
      </c>
      <c r="G22" s="338">
        <f t="shared" si="1"/>
        <v>52755269.436849996</v>
      </c>
      <c r="H22" s="506">
        <f t="shared" si="0"/>
        <v>0.5050294155395183</v>
      </c>
    </row>
    <row r="28" spans="1:8" ht="10.5" customHeight="1"/>
  </sheetData>
  <mergeCells count="5">
    <mergeCell ref="C6:C7"/>
    <mergeCell ref="F6:F7"/>
    <mergeCell ref="G6:G7"/>
    <mergeCell ref="H6:H7"/>
    <mergeCell ref="D6:E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9"/>
  <sheetViews>
    <sheetView zoomScale="90" zoomScaleNormal="90" workbookViewId="0">
      <pane xSplit="2" ySplit="6" topLeftCell="C16" activePane="bottomRight" state="frozen"/>
      <selection pane="topRight" activeCell="C1" sqref="C1"/>
      <selection pane="bottomLeft" activeCell="A6" sqref="A6"/>
      <selection pane="bottomRight" activeCell="H23" sqref="H23"/>
    </sheetView>
  </sheetViews>
  <sheetFormatPr defaultColWidth="9.140625" defaultRowHeight="12.75"/>
  <cols>
    <col min="1" max="1" width="10.5703125" style="401" bestFit="1" customWidth="1"/>
    <col min="2" max="2" width="59.5703125" style="401" customWidth="1"/>
    <col min="3" max="11" width="12.7109375" style="401" customWidth="1"/>
    <col min="12" max="16384" width="9.140625" style="401"/>
  </cols>
  <sheetData>
    <row r="1" spans="1:11" ht="15">
      <c r="A1" s="401" t="s">
        <v>231</v>
      </c>
      <c r="B1" s="526" t="s">
        <v>900</v>
      </c>
    </row>
    <row r="2" spans="1:11" ht="15">
      <c r="A2" s="401" t="s">
        <v>232</v>
      </c>
      <c r="B2" s="527" t="s">
        <v>901</v>
      </c>
      <c r="C2" s="402"/>
      <c r="D2" s="402"/>
    </row>
    <row r="3" spans="1:11">
      <c r="B3" s="402"/>
      <c r="C3" s="402"/>
      <c r="D3" s="402"/>
    </row>
    <row r="4" spans="1:11" ht="13.5" thickBot="1">
      <c r="A4" s="401" t="s">
        <v>839</v>
      </c>
      <c r="B4" s="362" t="s">
        <v>838</v>
      </c>
      <c r="C4" s="402"/>
      <c r="D4" s="402"/>
    </row>
    <row r="5" spans="1:11" ht="30" customHeight="1">
      <c r="A5" s="577"/>
      <c r="B5" s="578"/>
      <c r="C5" s="575" t="s">
        <v>889</v>
      </c>
      <c r="D5" s="575"/>
      <c r="E5" s="575"/>
      <c r="F5" s="575" t="s">
        <v>890</v>
      </c>
      <c r="G5" s="575"/>
      <c r="H5" s="575"/>
      <c r="I5" s="575" t="s">
        <v>891</v>
      </c>
      <c r="J5" s="575"/>
      <c r="K5" s="576"/>
    </row>
    <row r="6" spans="1:11">
      <c r="A6" s="399"/>
      <c r="B6" s="400"/>
      <c r="C6" s="403" t="s">
        <v>33</v>
      </c>
      <c r="D6" s="403" t="s">
        <v>138</v>
      </c>
      <c r="E6" s="403" t="s">
        <v>74</v>
      </c>
      <c r="F6" s="403" t="s">
        <v>33</v>
      </c>
      <c r="G6" s="403" t="s">
        <v>138</v>
      </c>
      <c r="H6" s="403" t="s">
        <v>74</v>
      </c>
      <c r="I6" s="403" t="s">
        <v>33</v>
      </c>
      <c r="J6" s="403" t="s">
        <v>138</v>
      </c>
      <c r="K6" s="408" t="s">
        <v>74</v>
      </c>
    </row>
    <row r="7" spans="1:11">
      <c r="A7" s="409" t="s">
        <v>809</v>
      </c>
      <c r="B7" s="398"/>
      <c r="C7" s="398"/>
      <c r="D7" s="398"/>
      <c r="E7" s="398"/>
      <c r="F7" s="398"/>
      <c r="G7" s="398"/>
      <c r="H7" s="398"/>
      <c r="I7" s="398"/>
      <c r="J7" s="398"/>
      <c r="K7" s="410"/>
    </row>
    <row r="8" spans="1:11">
      <c r="A8" s="397">
        <v>1</v>
      </c>
      <c r="B8" s="382" t="s">
        <v>809</v>
      </c>
      <c r="C8" s="378"/>
      <c r="D8" s="378"/>
      <c r="E8" s="378"/>
      <c r="F8" s="512">
        <v>28933701.489999998</v>
      </c>
      <c r="G8" s="512">
        <v>24910053.780000001</v>
      </c>
      <c r="H8" s="512">
        <v>53843755.269999996</v>
      </c>
      <c r="I8" s="512">
        <v>28849085.859999999</v>
      </c>
      <c r="J8" s="512">
        <v>10814469.24</v>
      </c>
      <c r="K8" s="513">
        <v>39663555.100000001</v>
      </c>
    </row>
    <row r="9" spans="1:11">
      <c r="A9" s="409" t="s">
        <v>810</v>
      </c>
      <c r="B9" s="398"/>
      <c r="C9" s="398"/>
      <c r="D9" s="398"/>
      <c r="E9" s="398"/>
      <c r="F9" s="398"/>
      <c r="G9" s="398"/>
      <c r="H9" s="398"/>
      <c r="I9" s="398"/>
      <c r="J9" s="398"/>
      <c r="K9" s="410"/>
    </row>
    <row r="10" spans="1:11">
      <c r="A10" s="411">
        <v>2</v>
      </c>
      <c r="B10" s="383" t="s">
        <v>811</v>
      </c>
      <c r="C10" s="514">
        <v>1095830.6599999999</v>
      </c>
      <c r="D10" s="515">
        <v>9890225.1899999976</v>
      </c>
      <c r="E10" s="515">
        <v>10986055.849999998</v>
      </c>
      <c r="F10" s="515">
        <v>406323.95445000002</v>
      </c>
      <c r="G10" s="515">
        <v>3709384.8062499999</v>
      </c>
      <c r="H10" s="515">
        <v>4115708.7607</v>
      </c>
      <c r="I10" s="515">
        <v>77473.065999999992</v>
      </c>
      <c r="J10" s="515">
        <v>686259.28249999997</v>
      </c>
      <c r="K10" s="516">
        <v>763732.34849999996</v>
      </c>
    </row>
    <row r="11" spans="1:11">
      <c r="A11" s="411">
        <v>3</v>
      </c>
      <c r="B11" s="383" t="s">
        <v>812</v>
      </c>
      <c r="C11" s="514">
        <v>7602486.3399999999</v>
      </c>
      <c r="D11" s="515">
        <v>43787385</v>
      </c>
      <c r="E11" s="515">
        <v>51389871.340000004</v>
      </c>
      <c r="F11" s="515">
        <v>2629044.79825</v>
      </c>
      <c r="G11" s="515">
        <v>22129373.767999999</v>
      </c>
      <c r="H11" s="515">
        <v>24758418.56625</v>
      </c>
      <c r="I11" s="515">
        <v>1937490.0620499994</v>
      </c>
      <c r="J11" s="515">
        <v>10887389.80975</v>
      </c>
      <c r="K11" s="516">
        <v>12824879.8718</v>
      </c>
    </row>
    <row r="12" spans="1:11">
      <c r="A12" s="411">
        <v>4</v>
      </c>
      <c r="B12" s="383" t="s">
        <v>813</v>
      </c>
      <c r="C12" s="514">
        <v>0</v>
      </c>
      <c r="D12" s="515">
        <v>0</v>
      </c>
      <c r="E12" s="515">
        <v>0</v>
      </c>
      <c r="F12" s="515"/>
      <c r="G12" s="515"/>
      <c r="H12" s="515">
        <v>0</v>
      </c>
      <c r="I12" s="515"/>
      <c r="J12" s="515"/>
      <c r="K12" s="516">
        <v>0</v>
      </c>
    </row>
    <row r="13" spans="1:11">
      <c r="A13" s="411">
        <v>5</v>
      </c>
      <c r="B13" s="383" t="s">
        <v>814</v>
      </c>
      <c r="C13" s="514">
        <v>4155748.6799999997</v>
      </c>
      <c r="D13" s="515">
        <v>7712873.71</v>
      </c>
      <c r="E13" s="515">
        <v>11868622.390000001</v>
      </c>
      <c r="F13" s="515">
        <v>455062.32400000002</v>
      </c>
      <c r="G13" s="515">
        <v>1075132.8050000002</v>
      </c>
      <c r="H13" s="515">
        <v>1530195.1290000002</v>
      </c>
      <c r="I13" s="515">
        <v>213437.43400000001</v>
      </c>
      <c r="J13" s="515">
        <v>704177.37450000003</v>
      </c>
      <c r="K13" s="516">
        <v>917614.80850000004</v>
      </c>
    </row>
    <row r="14" spans="1:11">
      <c r="A14" s="411">
        <v>6</v>
      </c>
      <c r="B14" s="383" t="s">
        <v>829</v>
      </c>
      <c r="C14" s="514"/>
      <c r="D14" s="515"/>
      <c r="E14" s="515"/>
      <c r="F14" s="515"/>
      <c r="G14" s="515"/>
      <c r="H14" s="515"/>
      <c r="I14" s="515"/>
      <c r="J14" s="515"/>
      <c r="K14" s="516"/>
    </row>
    <row r="15" spans="1:11">
      <c r="A15" s="411">
        <v>7</v>
      </c>
      <c r="B15" s="383" t="s">
        <v>816</v>
      </c>
      <c r="C15" s="514">
        <v>12168.86</v>
      </c>
      <c r="D15" s="515">
        <v>38670.349999999991</v>
      </c>
      <c r="E15" s="515">
        <v>50839.209999999992</v>
      </c>
      <c r="F15" s="515">
        <v>12168.75</v>
      </c>
      <c r="G15" s="515">
        <v>11265.21</v>
      </c>
      <c r="H15" s="515">
        <v>23433.96</v>
      </c>
      <c r="I15" s="515">
        <v>12168.75</v>
      </c>
      <c r="J15" s="515">
        <v>11265.21</v>
      </c>
      <c r="K15" s="516">
        <v>23433.96</v>
      </c>
    </row>
    <row r="16" spans="1:11">
      <c r="A16" s="411">
        <v>8</v>
      </c>
      <c r="B16" s="384" t="s">
        <v>817</v>
      </c>
      <c r="C16" s="514">
        <v>12866234.539999999</v>
      </c>
      <c r="D16" s="515">
        <v>61429154.25</v>
      </c>
      <c r="E16" s="515">
        <v>74295388.789999992</v>
      </c>
      <c r="F16" s="515">
        <v>3502599.8267000001</v>
      </c>
      <c r="G16" s="515">
        <v>26925156.589249998</v>
      </c>
      <c r="H16" s="515">
        <v>30427756.41595</v>
      </c>
      <c r="I16" s="515">
        <v>2240569.3120499994</v>
      </c>
      <c r="J16" s="515">
        <v>12289091.676750002</v>
      </c>
      <c r="K16" s="516">
        <v>14529660.9888</v>
      </c>
    </row>
    <row r="17" spans="1:11">
      <c r="A17" s="409" t="s">
        <v>818</v>
      </c>
      <c r="B17" s="398"/>
      <c r="C17" s="398"/>
      <c r="D17" s="398"/>
      <c r="E17" s="398"/>
      <c r="F17" s="398"/>
      <c r="G17" s="398"/>
      <c r="H17" s="398"/>
      <c r="I17" s="398"/>
      <c r="J17" s="398"/>
      <c r="K17" s="410"/>
    </row>
    <row r="18" spans="1:11">
      <c r="A18" s="411">
        <v>9</v>
      </c>
      <c r="B18" s="383" t="s">
        <v>819</v>
      </c>
      <c r="C18" s="514">
        <v>0</v>
      </c>
      <c r="D18" s="515">
        <v>0</v>
      </c>
      <c r="E18" s="515">
        <v>0</v>
      </c>
      <c r="F18" s="515"/>
      <c r="G18" s="515"/>
      <c r="H18" s="515">
        <v>0</v>
      </c>
      <c r="I18" s="515">
        <v>0</v>
      </c>
      <c r="J18" s="515">
        <v>0</v>
      </c>
      <c r="K18" s="516">
        <v>0</v>
      </c>
    </row>
    <row r="19" spans="1:11">
      <c r="A19" s="411">
        <v>10</v>
      </c>
      <c r="B19" s="383" t="s">
        <v>820</v>
      </c>
      <c r="C19" s="514">
        <v>7402261.3899999997</v>
      </c>
      <c r="D19" s="515">
        <v>40939768.780000001</v>
      </c>
      <c r="E19" s="515">
        <v>48342030.170000002</v>
      </c>
      <c r="F19" s="515">
        <v>598883.53</v>
      </c>
      <c r="G19" s="515">
        <v>152311.095</v>
      </c>
      <c r="H19" s="515">
        <v>751194.625</v>
      </c>
      <c r="I19" s="515">
        <v>683499.16</v>
      </c>
      <c r="J19" s="515">
        <v>31506767.384999998</v>
      </c>
      <c r="K19" s="516">
        <v>32190266.544999998</v>
      </c>
    </row>
    <row r="20" spans="1:11">
      <c r="A20" s="411">
        <v>11</v>
      </c>
      <c r="B20" s="383" t="s">
        <v>821</v>
      </c>
      <c r="C20" s="514">
        <v>800766.77</v>
      </c>
      <c r="D20" s="515">
        <v>4203.96</v>
      </c>
      <c r="E20" s="515">
        <v>804970.73</v>
      </c>
      <c r="F20" s="515">
        <v>250000</v>
      </c>
      <c r="G20" s="515">
        <v>0</v>
      </c>
      <c r="H20" s="515">
        <v>250000</v>
      </c>
      <c r="I20" s="515">
        <v>250000</v>
      </c>
      <c r="J20" s="515">
        <v>0</v>
      </c>
      <c r="K20" s="516">
        <v>250000</v>
      </c>
    </row>
    <row r="21" spans="1:11" ht="13.5" thickBot="1">
      <c r="A21" s="238">
        <v>12</v>
      </c>
      <c r="B21" s="412" t="s">
        <v>822</v>
      </c>
      <c r="C21" s="517">
        <v>8203028.1600000001</v>
      </c>
      <c r="D21" s="518">
        <v>40943972.740000002</v>
      </c>
      <c r="E21" s="517">
        <v>49147000.899999999</v>
      </c>
      <c r="F21" s="518">
        <v>848883.53</v>
      </c>
      <c r="G21" s="518">
        <v>152311.095</v>
      </c>
      <c r="H21" s="518">
        <v>1001194.625</v>
      </c>
      <c r="I21" s="518">
        <v>933499.16</v>
      </c>
      <c r="J21" s="518">
        <v>31506767.384999998</v>
      </c>
      <c r="K21" s="519">
        <v>32440266.544999998</v>
      </c>
    </row>
    <row r="22" spans="1:11" ht="38.25" customHeight="1" thickBot="1">
      <c r="A22" s="395"/>
      <c r="B22" s="396"/>
      <c r="C22" s="396"/>
      <c r="D22" s="396"/>
      <c r="E22" s="396"/>
      <c r="F22" s="574" t="s">
        <v>823</v>
      </c>
      <c r="G22" s="575"/>
      <c r="H22" s="575"/>
      <c r="I22" s="574" t="s">
        <v>824</v>
      </c>
      <c r="J22" s="575"/>
      <c r="K22" s="576"/>
    </row>
    <row r="23" spans="1:11">
      <c r="A23" s="388">
        <v>13</v>
      </c>
      <c r="B23" s="385" t="s">
        <v>809</v>
      </c>
      <c r="C23" s="394"/>
      <c r="D23" s="394"/>
      <c r="E23" s="394"/>
      <c r="F23" s="520">
        <v>28933701.489999998</v>
      </c>
      <c r="G23" s="520">
        <v>24910053.780000001</v>
      </c>
      <c r="H23" s="520">
        <v>53843755.269999996</v>
      </c>
      <c r="I23" s="520">
        <v>28849085.859999999</v>
      </c>
      <c r="J23" s="520">
        <v>10814469.24</v>
      </c>
      <c r="K23" s="521">
        <v>39663555.099999994</v>
      </c>
    </row>
    <row r="24" spans="1:11" ht="13.5" thickBot="1">
      <c r="A24" s="389">
        <v>14</v>
      </c>
      <c r="B24" s="386" t="s">
        <v>825</v>
      </c>
      <c r="C24" s="413"/>
      <c r="D24" s="392"/>
      <c r="E24" s="393"/>
      <c r="F24" s="522">
        <v>2653716.2966999998</v>
      </c>
      <c r="G24" s="522">
        <v>26772845.49425</v>
      </c>
      <c r="H24" s="522">
        <v>29426561.790949997</v>
      </c>
      <c r="I24" s="522">
        <v>1635921.0404999992</v>
      </c>
      <c r="J24" s="522">
        <v>3828054.3001250001</v>
      </c>
      <c r="K24" s="523">
        <v>4470409.3502500001</v>
      </c>
    </row>
    <row r="25" spans="1:11" ht="13.5" thickBot="1">
      <c r="A25" s="390">
        <v>15</v>
      </c>
      <c r="B25" s="387" t="s">
        <v>826</v>
      </c>
      <c r="C25" s="391"/>
      <c r="D25" s="391"/>
      <c r="E25" s="391"/>
      <c r="F25" s="524">
        <v>10.903087691016628</v>
      </c>
      <c r="G25" s="524">
        <v>0.93042234847057737</v>
      </c>
      <c r="H25" s="524">
        <v>1.8297671217083673</v>
      </c>
      <c r="I25" s="524">
        <v>17.634766682371559</v>
      </c>
      <c r="J25" s="524">
        <v>2.8250563842960292</v>
      </c>
      <c r="K25" s="525">
        <v>8.872466029935687</v>
      </c>
    </row>
    <row r="28" spans="1:11" ht="63.75">
      <c r="B28" s="24" t="s">
        <v>888</v>
      </c>
    </row>
    <row r="29" spans="1:11">
      <c r="B29" s="401" t="s">
        <v>892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76" bestFit="1" customWidth="1"/>
    <col min="2" max="2" width="95" style="76" customWidth="1"/>
    <col min="3" max="3" width="12.5703125" style="76" bestFit="1" customWidth="1"/>
    <col min="4" max="4" width="10" style="76" bestFit="1" customWidth="1"/>
    <col min="5" max="5" width="18.28515625" style="76" bestFit="1" customWidth="1"/>
    <col min="6" max="13" width="10.7109375" style="76" customWidth="1"/>
    <col min="14" max="14" width="31" style="76" bestFit="1" customWidth="1"/>
    <col min="15" max="16384" width="9.140625" style="13"/>
  </cols>
  <sheetData>
    <row r="1" spans="1:14">
      <c r="A1" s="5" t="s">
        <v>231</v>
      </c>
      <c r="B1" s="526" t="s">
        <v>900</v>
      </c>
    </row>
    <row r="2" spans="1:14" ht="14.25" customHeight="1">
      <c r="A2" s="76" t="s">
        <v>232</v>
      </c>
      <c r="B2" s="527" t="s">
        <v>901</v>
      </c>
    </row>
    <row r="3" spans="1:14" ht="14.25" customHeight="1"/>
    <row r="4" spans="1:14" ht="15.75" thickBot="1">
      <c r="A4" s="2" t="s">
        <v>670</v>
      </c>
      <c r="B4" s="101" t="s">
        <v>83</v>
      </c>
    </row>
    <row r="5" spans="1:14" s="26" customFormat="1" ht="12.75">
      <c r="A5" s="187"/>
      <c r="B5" s="188"/>
      <c r="C5" s="189" t="s">
        <v>0</v>
      </c>
      <c r="D5" s="189" t="s">
        <v>1</v>
      </c>
      <c r="E5" s="189" t="s">
        <v>2</v>
      </c>
      <c r="F5" s="189" t="s">
        <v>3</v>
      </c>
      <c r="G5" s="189" t="s">
        <v>4</v>
      </c>
      <c r="H5" s="189" t="s">
        <v>10</v>
      </c>
      <c r="I5" s="189" t="s">
        <v>282</v>
      </c>
      <c r="J5" s="189" t="s">
        <v>283</v>
      </c>
      <c r="K5" s="189" t="s">
        <v>284</v>
      </c>
      <c r="L5" s="189" t="s">
        <v>285</v>
      </c>
      <c r="M5" s="189" t="s">
        <v>286</v>
      </c>
      <c r="N5" s="190" t="s">
        <v>287</v>
      </c>
    </row>
    <row r="6" spans="1:14" ht="45">
      <c r="A6" s="179"/>
      <c r="B6" s="113"/>
      <c r="C6" s="114" t="s">
        <v>93</v>
      </c>
      <c r="D6" s="115" t="s">
        <v>82</v>
      </c>
      <c r="E6" s="116" t="s">
        <v>92</v>
      </c>
      <c r="F6" s="117">
        <v>0</v>
      </c>
      <c r="G6" s="117">
        <v>0.2</v>
      </c>
      <c r="H6" s="117">
        <v>0.35</v>
      </c>
      <c r="I6" s="117">
        <v>0.5</v>
      </c>
      <c r="J6" s="117">
        <v>0.75</v>
      </c>
      <c r="K6" s="117">
        <v>1</v>
      </c>
      <c r="L6" s="117">
        <v>1.5</v>
      </c>
      <c r="M6" s="117">
        <v>2.5</v>
      </c>
      <c r="N6" s="180" t="s">
        <v>83</v>
      </c>
    </row>
    <row r="7" spans="1:14">
      <c r="A7" s="181">
        <v>1</v>
      </c>
      <c r="B7" s="118" t="s">
        <v>84</v>
      </c>
      <c r="C7" s="347">
        <f>SUM(C8:C13)</f>
        <v>0</v>
      </c>
      <c r="D7" s="113"/>
      <c r="E7" s="350">
        <f t="shared" ref="E7:M7" si="0">SUM(E8:E13)</f>
        <v>0</v>
      </c>
      <c r="F7" s="347">
        <f>SUM(F8:F13)</f>
        <v>0</v>
      </c>
      <c r="G7" s="347">
        <f t="shared" si="0"/>
        <v>0</v>
      </c>
      <c r="H7" s="347">
        <f t="shared" si="0"/>
        <v>0</v>
      </c>
      <c r="I7" s="347">
        <f t="shared" si="0"/>
        <v>0</v>
      </c>
      <c r="J7" s="347">
        <f t="shared" si="0"/>
        <v>0</v>
      </c>
      <c r="K7" s="347">
        <f t="shared" si="0"/>
        <v>0</v>
      </c>
      <c r="L7" s="347">
        <f t="shared" si="0"/>
        <v>0</v>
      </c>
      <c r="M7" s="347">
        <f t="shared" si="0"/>
        <v>0</v>
      </c>
      <c r="N7" s="182">
        <f>SUM(N8:N13)</f>
        <v>0</v>
      </c>
    </row>
    <row r="8" spans="1:14">
      <c r="A8" s="181">
        <v>1.1000000000000001</v>
      </c>
      <c r="B8" s="119" t="s">
        <v>85</v>
      </c>
      <c r="C8" s="348">
        <v>0</v>
      </c>
      <c r="D8" s="120">
        <v>0.02</v>
      </c>
      <c r="E8" s="350">
        <f>C8*D8</f>
        <v>0</v>
      </c>
      <c r="F8" s="348"/>
      <c r="G8" s="348"/>
      <c r="H8" s="348"/>
      <c r="I8" s="348"/>
      <c r="J8" s="348"/>
      <c r="K8" s="348"/>
      <c r="L8" s="348"/>
      <c r="M8" s="348"/>
      <c r="N8" s="182">
        <f>SUMPRODUCT($F$6:$M$6,F8:M8)</f>
        <v>0</v>
      </c>
    </row>
    <row r="9" spans="1:14">
      <c r="A9" s="181">
        <v>1.2</v>
      </c>
      <c r="B9" s="119" t="s">
        <v>86</v>
      </c>
      <c r="C9" s="348">
        <v>0</v>
      </c>
      <c r="D9" s="120">
        <v>0.05</v>
      </c>
      <c r="E9" s="350">
        <f>C9*D9</f>
        <v>0</v>
      </c>
      <c r="F9" s="348"/>
      <c r="G9" s="348"/>
      <c r="H9" s="348"/>
      <c r="I9" s="348"/>
      <c r="J9" s="348"/>
      <c r="K9" s="348"/>
      <c r="L9" s="348"/>
      <c r="M9" s="348"/>
      <c r="N9" s="182">
        <f t="shared" ref="N9:N12" si="1">SUMPRODUCT($F$6:$M$6,F9:M9)</f>
        <v>0</v>
      </c>
    </row>
    <row r="10" spans="1:14">
      <c r="A10" s="181">
        <v>1.3</v>
      </c>
      <c r="B10" s="119" t="s">
        <v>87</v>
      </c>
      <c r="C10" s="348">
        <v>0</v>
      </c>
      <c r="D10" s="120">
        <v>0.08</v>
      </c>
      <c r="E10" s="350">
        <f>C10*D10</f>
        <v>0</v>
      </c>
      <c r="F10" s="348"/>
      <c r="G10" s="348"/>
      <c r="H10" s="348"/>
      <c r="I10" s="348"/>
      <c r="J10" s="348"/>
      <c r="K10" s="348"/>
      <c r="L10" s="348"/>
      <c r="M10" s="348"/>
      <c r="N10" s="182">
        <f>SUMPRODUCT($F$6:$M$6,F10:M10)</f>
        <v>0</v>
      </c>
    </row>
    <row r="11" spans="1:14">
      <c r="A11" s="181">
        <v>1.4</v>
      </c>
      <c r="B11" s="119" t="s">
        <v>88</v>
      </c>
      <c r="C11" s="348">
        <v>0</v>
      </c>
      <c r="D11" s="120">
        <v>0.11</v>
      </c>
      <c r="E11" s="350">
        <f>C11*D11</f>
        <v>0</v>
      </c>
      <c r="F11" s="348"/>
      <c r="G11" s="348"/>
      <c r="H11" s="348"/>
      <c r="I11" s="348"/>
      <c r="J11" s="348"/>
      <c r="K11" s="348"/>
      <c r="L11" s="348"/>
      <c r="M11" s="348"/>
      <c r="N11" s="182">
        <f t="shared" si="1"/>
        <v>0</v>
      </c>
    </row>
    <row r="12" spans="1:14">
      <c r="A12" s="181">
        <v>1.5</v>
      </c>
      <c r="B12" s="119" t="s">
        <v>89</v>
      </c>
      <c r="C12" s="348">
        <v>0</v>
      </c>
      <c r="D12" s="120">
        <v>0.14000000000000001</v>
      </c>
      <c r="E12" s="350">
        <f>C12*D12</f>
        <v>0</v>
      </c>
      <c r="F12" s="348"/>
      <c r="G12" s="348"/>
      <c r="H12" s="348"/>
      <c r="I12" s="348"/>
      <c r="J12" s="348"/>
      <c r="K12" s="348"/>
      <c r="L12" s="348"/>
      <c r="M12" s="348"/>
      <c r="N12" s="182">
        <f t="shared" si="1"/>
        <v>0</v>
      </c>
    </row>
    <row r="13" spans="1:14">
      <c r="A13" s="181">
        <v>1.6</v>
      </c>
      <c r="B13" s="121" t="s">
        <v>90</v>
      </c>
      <c r="C13" s="348">
        <v>0</v>
      </c>
      <c r="D13" s="122"/>
      <c r="E13" s="348"/>
      <c r="F13" s="348"/>
      <c r="G13" s="348"/>
      <c r="H13" s="348"/>
      <c r="I13" s="348"/>
      <c r="J13" s="348"/>
      <c r="K13" s="348"/>
      <c r="L13" s="348"/>
      <c r="M13" s="348"/>
      <c r="N13" s="182">
        <f>SUMPRODUCT($F$6:$M$6,F13:M13)</f>
        <v>0</v>
      </c>
    </row>
    <row r="14" spans="1:14">
      <c r="A14" s="181">
        <v>2</v>
      </c>
      <c r="B14" s="123" t="s">
        <v>91</v>
      </c>
      <c r="C14" s="347">
        <f>SUM(C15:C20)</f>
        <v>0</v>
      </c>
      <c r="D14" s="113"/>
      <c r="E14" s="350">
        <f t="shared" ref="E14:M14" si="2">SUM(E15:E20)</f>
        <v>0</v>
      </c>
      <c r="F14" s="348">
        <f t="shared" si="2"/>
        <v>0</v>
      </c>
      <c r="G14" s="348">
        <f t="shared" si="2"/>
        <v>0</v>
      </c>
      <c r="H14" s="348">
        <f t="shared" si="2"/>
        <v>0</v>
      </c>
      <c r="I14" s="348">
        <f t="shared" si="2"/>
        <v>0</v>
      </c>
      <c r="J14" s="348">
        <f t="shared" si="2"/>
        <v>0</v>
      </c>
      <c r="K14" s="348">
        <f t="shared" si="2"/>
        <v>0</v>
      </c>
      <c r="L14" s="348">
        <f t="shared" si="2"/>
        <v>0</v>
      </c>
      <c r="M14" s="348">
        <f t="shared" si="2"/>
        <v>0</v>
      </c>
      <c r="N14" s="182">
        <f>SUM(N15:N20)</f>
        <v>0</v>
      </c>
    </row>
    <row r="15" spans="1:14">
      <c r="A15" s="181">
        <v>2.1</v>
      </c>
      <c r="B15" s="121" t="s">
        <v>85</v>
      </c>
      <c r="C15" s="348"/>
      <c r="D15" s="120">
        <v>5.0000000000000001E-3</v>
      </c>
      <c r="E15" s="350">
        <f>C15*D15</f>
        <v>0</v>
      </c>
      <c r="F15" s="348"/>
      <c r="G15" s="348"/>
      <c r="H15" s="348"/>
      <c r="I15" s="348"/>
      <c r="J15" s="348"/>
      <c r="K15" s="348"/>
      <c r="L15" s="348"/>
      <c r="M15" s="348"/>
      <c r="N15" s="182">
        <f>SUMPRODUCT($F$6:$M$6,F15:M15)</f>
        <v>0</v>
      </c>
    </row>
    <row r="16" spans="1:14">
      <c r="A16" s="181">
        <v>2.2000000000000002</v>
      </c>
      <c r="B16" s="121" t="s">
        <v>86</v>
      </c>
      <c r="C16" s="348"/>
      <c r="D16" s="120">
        <v>0.01</v>
      </c>
      <c r="E16" s="350">
        <f>C16*D16</f>
        <v>0</v>
      </c>
      <c r="F16" s="348"/>
      <c r="G16" s="348"/>
      <c r="H16" s="348"/>
      <c r="I16" s="348"/>
      <c r="J16" s="348"/>
      <c r="K16" s="348"/>
      <c r="L16" s="348"/>
      <c r="M16" s="348"/>
      <c r="N16" s="182">
        <f t="shared" ref="N16:N20" si="3">SUMPRODUCT($F$6:$M$6,F16:M16)</f>
        <v>0</v>
      </c>
    </row>
    <row r="17" spans="1:14">
      <c r="A17" s="181">
        <v>2.2999999999999998</v>
      </c>
      <c r="B17" s="121" t="s">
        <v>87</v>
      </c>
      <c r="C17" s="348"/>
      <c r="D17" s="120">
        <v>0.02</v>
      </c>
      <c r="E17" s="350">
        <f>C17*D17</f>
        <v>0</v>
      </c>
      <c r="F17" s="348"/>
      <c r="G17" s="348"/>
      <c r="H17" s="348"/>
      <c r="I17" s="348"/>
      <c r="J17" s="348"/>
      <c r="K17" s="348"/>
      <c r="L17" s="348"/>
      <c r="M17" s="348"/>
      <c r="N17" s="182">
        <f t="shared" si="3"/>
        <v>0</v>
      </c>
    </row>
    <row r="18" spans="1:14">
      <c r="A18" s="181">
        <v>2.4</v>
      </c>
      <c r="B18" s="121" t="s">
        <v>88</v>
      </c>
      <c r="C18" s="348"/>
      <c r="D18" s="120">
        <v>0.03</v>
      </c>
      <c r="E18" s="350">
        <f>C18*D18</f>
        <v>0</v>
      </c>
      <c r="F18" s="348"/>
      <c r="G18" s="348"/>
      <c r="H18" s="348"/>
      <c r="I18" s="348"/>
      <c r="J18" s="348"/>
      <c r="K18" s="348"/>
      <c r="L18" s="348"/>
      <c r="M18" s="348"/>
      <c r="N18" s="182">
        <f t="shared" si="3"/>
        <v>0</v>
      </c>
    </row>
    <row r="19" spans="1:14">
      <c r="A19" s="181">
        <v>2.5</v>
      </c>
      <c r="B19" s="121" t="s">
        <v>89</v>
      </c>
      <c r="C19" s="348"/>
      <c r="D19" s="120">
        <v>0.04</v>
      </c>
      <c r="E19" s="350">
        <f>C19*D19</f>
        <v>0</v>
      </c>
      <c r="F19" s="348"/>
      <c r="G19" s="348"/>
      <c r="H19" s="348"/>
      <c r="I19" s="348"/>
      <c r="J19" s="348"/>
      <c r="K19" s="348"/>
      <c r="L19" s="348"/>
      <c r="M19" s="348"/>
      <c r="N19" s="182">
        <f t="shared" si="3"/>
        <v>0</v>
      </c>
    </row>
    <row r="20" spans="1:14">
      <c r="A20" s="181">
        <v>2.6</v>
      </c>
      <c r="B20" s="121" t="s">
        <v>90</v>
      </c>
      <c r="C20" s="348"/>
      <c r="D20" s="122"/>
      <c r="E20" s="351"/>
      <c r="F20" s="348"/>
      <c r="G20" s="348"/>
      <c r="H20" s="348"/>
      <c r="I20" s="348"/>
      <c r="J20" s="348"/>
      <c r="K20" s="348"/>
      <c r="L20" s="348"/>
      <c r="M20" s="348"/>
      <c r="N20" s="182">
        <f t="shared" si="3"/>
        <v>0</v>
      </c>
    </row>
    <row r="21" spans="1:14" ht="15.75" thickBot="1">
      <c r="A21" s="183">
        <v>3</v>
      </c>
      <c r="B21" s="184" t="s">
        <v>74</v>
      </c>
      <c r="C21" s="349">
        <f>C14+C7</f>
        <v>0</v>
      </c>
      <c r="D21" s="185"/>
      <c r="E21" s="352">
        <f>E14+E7</f>
        <v>0</v>
      </c>
      <c r="F21" s="353">
        <f>F7+F14</f>
        <v>0</v>
      </c>
      <c r="G21" s="353">
        <f t="shared" ref="G21:L21" si="4">G7+G14</f>
        <v>0</v>
      </c>
      <c r="H21" s="353">
        <f t="shared" si="4"/>
        <v>0</v>
      </c>
      <c r="I21" s="353">
        <f t="shared" si="4"/>
        <v>0</v>
      </c>
      <c r="J21" s="353">
        <f t="shared" si="4"/>
        <v>0</v>
      </c>
      <c r="K21" s="353">
        <f t="shared" si="4"/>
        <v>0</v>
      </c>
      <c r="L21" s="353">
        <f t="shared" si="4"/>
        <v>0</v>
      </c>
      <c r="M21" s="353">
        <f>M7+M14</f>
        <v>0</v>
      </c>
      <c r="N21" s="186">
        <f>N14+N7</f>
        <v>0</v>
      </c>
    </row>
    <row r="22" spans="1:14">
      <c r="E22" s="354"/>
      <c r="F22" s="354"/>
      <c r="G22" s="354"/>
      <c r="H22" s="354"/>
      <c r="I22" s="354"/>
      <c r="J22" s="354"/>
      <c r="K22" s="354"/>
      <c r="L22" s="354"/>
      <c r="M22" s="354"/>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activeCell="A67" sqref="A67:C67"/>
    </sheetView>
  </sheetViews>
  <sheetFormatPr defaultColWidth="43.5703125" defaultRowHeight="11.25"/>
  <cols>
    <col min="1" max="1" width="5.28515625" style="256" customWidth="1"/>
    <col min="2" max="2" width="66.140625" style="257" customWidth="1"/>
    <col min="3" max="3" width="131.42578125" style="258" customWidth="1"/>
    <col min="4" max="5" width="10.28515625" style="240" customWidth="1"/>
    <col min="6" max="16384" width="43.5703125" style="240"/>
  </cols>
  <sheetData>
    <row r="1" spans="1:3" ht="12.75" thickTop="1" thickBot="1">
      <c r="A1" s="580" t="s">
        <v>374</v>
      </c>
      <c r="B1" s="581"/>
      <c r="C1" s="582"/>
    </row>
    <row r="2" spans="1:3" ht="26.25" customHeight="1">
      <c r="A2" s="241"/>
      <c r="B2" s="583" t="s">
        <v>375</v>
      </c>
      <c r="C2" s="583"/>
    </row>
    <row r="3" spans="1:3" s="246" customFormat="1" ht="11.25" customHeight="1">
      <c r="A3" s="245"/>
      <c r="B3" s="583" t="s">
        <v>681</v>
      </c>
      <c r="C3" s="583"/>
    </row>
    <row r="4" spans="1:3" ht="12" customHeight="1" thickBot="1">
      <c r="A4" s="584" t="s">
        <v>685</v>
      </c>
      <c r="B4" s="585"/>
      <c r="C4" s="586"/>
    </row>
    <row r="5" spans="1:3" ht="12" thickTop="1">
      <c r="A5" s="242"/>
      <c r="B5" s="587" t="s">
        <v>376</v>
      </c>
      <c r="C5" s="588"/>
    </row>
    <row r="6" spans="1:3">
      <c r="A6" s="241"/>
      <c r="B6" s="589" t="s">
        <v>682</v>
      </c>
      <c r="C6" s="590"/>
    </row>
    <row r="7" spans="1:3">
      <c r="A7" s="241"/>
      <c r="B7" s="589" t="s">
        <v>377</v>
      </c>
      <c r="C7" s="590"/>
    </row>
    <row r="8" spans="1:3">
      <c r="A8" s="241"/>
      <c r="B8" s="589" t="s">
        <v>683</v>
      </c>
      <c r="C8" s="590"/>
    </row>
    <row r="9" spans="1:3">
      <c r="A9" s="241"/>
      <c r="B9" s="593" t="s">
        <v>684</v>
      </c>
      <c r="C9" s="594"/>
    </row>
    <row r="10" spans="1:3">
      <c r="A10" s="241"/>
      <c r="B10" s="591" t="s">
        <v>378</v>
      </c>
      <c r="C10" s="592" t="s">
        <v>378</v>
      </c>
    </row>
    <row r="11" spans="1:3">
      <c r="A11" s="241"/>
      <c r="B11" s="591" t="s">
        <v>379</v>
      </c>
      <c r="C11" s="592" t="s">
        <v>379</v>
      </c>
    </row>
    <row r="12" spans="1:3">
      <c r="A12" s="241"/>
      <c r="B12" s="591" t="s">
        <v>380</v>
      </c>
      <c r="C12" s="592" t="s">
        <v>380</v>
      </c>
    </row>
    <row r="13" spans="1:3">
      <c r="A13" s="241"/>
      <c r="B13" s="591" t="s">
        <v>381</v>
      </c>
      <c r="C13" s="592" t="s">
        <v>381</v>
      </c>
    </row>
    <row r="14" spans="1:3">
      <c r="A14" s="241"/>
      <c r="B14" s="591" t="s">
        <v>382</v>
      </c>
      <c r="C14" s="592" t="s">
        <v>382</v>
      </c>
    </row>
    <row r="15" spans="1:3" ht="21.75" customHeight="1">
      <c r="A15" s="241"/>
      <c r="B15" s="591" t="s">
        <v>383</v>
      </c>
      <c r="C15" s="592" t="s">
        <v>383</v>
      </c>
    </row>
    <row r="16" spans="1:3">
      <c r="A16" s="241"/>
      <c r="B16" s="591" t="s">
        <v>384</v>
      </c>
      <c r="C16" s="592" t="s">
        <v>385</v>
      </c>
    </row>
    <row r="17" spans="1:3">
      <c r="A17" s="241"/>
      <c r="B17" s="591" t="s">
        <v>386</v>
      </c>
      <c r="C17" s="592" t="s">
        <v>387</v>
      </c>
    </row>
    <row r="18" spans="1:3">
      <c r="A18" s="241"/>
      <c r="B18" s="591" t="s">
        <v>388</v>
      </c>
      <c r="C18" s="592" t="s">
        <v>389</v>
      </c>
    </row>
    <row r="19" spans="1:3">
      <c r="A19" s="241"/>
      <c r="B19" s="591" t="s">
        <v>390</v>
      </c>
      <c r="C19" s="592" t="s">
        <v>390</v>
      </c>
    </row>
    <row r="20" spans="1:3">
      <c r="A20" s="241"/>
      <c r="B20" s="591" t="s">
        <v>391</v>
      </c>
      <c r="C20" s="592" t="s">
        <v>391</v>
      </c>
    </row>
    <row r="21" spans="1:3">
      <c r="A21" s="241"/>
      <c r="B21" s="591" t="s">
        <v>392</v>
      </c>
      <c r="C21" s="592" t="s">
        <v>392</v>
      </c>
    </row>
    <row r="22" spans="1:3" ht="23.25" customHeight="1">
      <c r="A22" s="241"/>
      <c r="B22" s="591" t="s">
        <v>393</v>
      </c>
      <c r="C22" s="592" t="s">
        <v>394</v>
      </c>
    </row>
    <row r="23" spans="1:3">
      <c r="A23" s="241"/>
      <c r="B23" s="591" t="s">
        <v>395</v>
      </c>
      <c r="C23" s="592" t="s">
        <v>395</v>
      </c>
    </row>
    <row r="24" spans="1:3">
      <c r="A24" s="241"/>
      <c r="B24" s="591" t="s">
        <v>396</v>
      </c>
      <c r="C24" s="592" t="s">
        <v>397</v>
      </c>
    </row>
    <row r="25" spans="1:3" ht="12" thickBot="1">
      <c r="A25" s="243"/>
      <c r="B25" s="601" t="s">
        <v>398</v>
      </c>
      <c r="C25" s="602"/>
    </row>
    <row r="26" spans="1:3" ht="12.75" thickTop="1" thickBot="1">
      <c r="A26" s="584" t="s">
        <v>695</v>
      </c>
      <c r="B26" s="585"/>
      <c r="C26" s="586"/>
    </row>
    <row r="27" spans="1:3" ht="12.75" thickTop="1" thickBot="1">
      <c r="A27" s="244"/>
      <c r="B27" s="595" t="s">
        <v>399</v>
      </c>
      <c r="C27" s="596"/>
    </row>
    <row r="28" spans="1:3" ht="12.75" thickTop="1" thickBot="1">
      <c r="A28" s="584" t="s">
        <v>686</v>
      </c>
      <c r="B28" s="585"/>
      <c r="C28" s="586"/>
    </row>
    <row r="29" spans="1:3" ht="12" thickTop="1">
      <c r="A29" s="242"/>
      <c r="B29" s="597" t="s">
        <v>400</v>
      </c>
      <c r="C29" s="598" t="s">
        <v>401</v>
      </c>
    </row>
    <row r="30" spans="1:3">
      <c r="A30" s="241"/>
      <c r="B30" s="599" t="s">
        <v>402</v>
      </c>
      <c r="C30" s="600" t="s">
        <v>403</v>
      </c>
    </row>
    <row r="31" spans="1:3">
      <c r="A31" s="241"/>
      <c r="B31" s="599" t="s">
        <v>404</v>
      </c>
      <c r="C31" s="600" t="s">
        <v>405</v>
      </c>
    </row>
    <row r="32" spans="1:3">
      <c r="A32" s="241"/>
      <c r="B32" s="599" t="s">
        <v>406</v>
      </c>
      <c r="C32" s="600" t="s">
        <v>407</v>
      </c>
    </row>
    <row r="33" spans="1:3">
      <c r="A33" s="241"/>
      <c r="B33" s="599" t="s">
        <v>408</v>
      </c>
      <c r="C33" s="600" t="s">
        <v>409</v>
      </c>
    </row>
    <row r="34" spans="1:3">
      <c r="A34" s="241"/>
      <c r="B34" s="599" t="s">
        <v>410</v>
      </c>
      <c r="C34" s="600" t="s">
        <v>411</v>
      </c>
    </row>
    <row r="35" spans="1:3" ht="23.25" customHeight="1">
      <c r="A35" s="241"/>
      <c r="B35" s="599" t="s">
        <v>412</v>
      </c>
      <c r="C35" s="600" t="s">
        <v>413</v>
      </c>
    </row>
    <row r="36" spans="1:3" ht="24" customHeight="1">
      <c r="A36" s="241"/>
      <c r="B36" s="599" t="s">
        <v>414</v>
      </c>
      <c r="C36" s="600" t="s">
        <v>415</v>
      </c>
    </row>
    <row r="37" spans="1:3" ht="24.75" customHeight="1">
      <c r="A37" s="241"/>
      <c r="B37" s="599" t="s">
        <v>416</v>
      </c>
      <c r="C37" s="600" t="s">
        <v>417</v>
      </c>
    </row>
    <row r="38" spans="1:3" ht="23.25" customHeight="1">
      <c r="A38" s="241"/>
      <c r="B38" s="599" t="s">
        <v>687</v>
      </c>
      <c r="C38" s="600" t="s">
        <v>418</v>
      </c>
    </row>
    <row r="39" spans="1:3" ht="39.75" customHeight="1">
      <c r="A39" s="241"/>
      <c r="B39" s="591" t="s">
        <v>707</v>
      </c>
      <c r="C39" s="592" t="s">
        <v>419</v>
      </c>
    </row>
    <row r="40" spans="1:3" ht="12" customHeight="1">
      <c r="A40" s="241"/>
      <c r="B40" s="599" t="s">
        <v>420</v>
      </c>
      <c r="C40" s="600" t="s">
        <v>421</v>
      </c>
    </row>
    <row r="41" spans="1:3" ht="27" customHeight="1" thickBot="1">
      <c r="A41" s="243"/>
      <c r="B41" s="603" t="s">
        <v>422</v>
      </c>
      <c r="C41" s="604" t="s">
        <v>423</v>
      </c>
    </row>
    <row r="42" spans="1:3" ht="12.75" thickTop="1" thickBot="1">
      <c r="A42" s="584" t="s">
        <v>688</v>
      </c>
      <c r="B42" s="585"/>
      <c r="C42" s="586"/>
    </row>
    <row r="43" spans="1:3" ht="12" thickTop="1">
      <c r="A43" s="242"/>
      <c r="B43" s="587" t="s">
        <v>780</v>
      </c>
      <c r="C43" s="588" t="s">
        <v>424</v>
      </c>
    </row>
    <row r="44" spans="1:3">
      <c r="A44" s="241"/>
      <c r="B44" s="589" t="s">
        <v>779</v>
      </c>
      <c r="C44" s="590"/>
    </row>
    <row r="45" spans="1:3" ht="23.25" customHeight="1" thickBot="1">
      <c r="A45" s="243"/>
      <c r="B45" s="605" t="s">
        <v>425</v>
      </c>
      <c r="C45" s="606" t="s">
        <v>426</v>
      </c>
    </row>
    <row r="46" spans="1:3" ht="11.25" customHeight="1" thickTop="1" thickBot="1">
      <c r="A46" s="584" t="s">
        <v>689</v>
      </c>
      <c r="B46" s="585"/>
      <c r="C46" s="586"/>
    </row>
    <row r="47" spans="1:3" ht="26.25" customHeight="1" thickTop="1">
      <c r="A47" s="241"/>
      <c r="B47" s="589" t="s">
        <v>690</v>
      </c>
      <c r="C47" s="590"/>
    </row>
    <row r="48" spans="1:3" ht="12" thickBot="1">
      <c r="A48" s="584" t="s">
        <v>691</v>
      </c>
      <c r="B48" s="585"/>
      <c r="C48" s="586"/>
    </row>
    <row r="49" spans="1:3" ht="12" thickTop="1">
      <c r="A49" s="242"/>
      <c r="B49" s="587" t="s">
        <v>427</v>
      </c>
      <c r="C49" s="588" t="s">
        <v>427</v>
      </c>
    </row>
    <row r="50" spans="1:3" ht="11.25" customHeight="1">
      <c r="A50" s="241"/>
      <c r="B50" s="589" t="s">
        <v>428</v>
      </c>
      <c r="C50" s="590" t="s">
        <v>428</v>
      </c>
    </row>
    <row r="51" spans="1:3">
      <c r="A51" s="241"/>
      <c r="B51" s="589" t="s">
        <v>429</v>
      </c>
      <c r="C51" s="590" t="s">
        <v>429</v>
      </c>
    </row>
    <row r="52" spans="1:3" ht="11.25" customHeight="1">
      <c r="A52" s="241"/>
      <c r="B52" s="589" t="s">
        <v>807</v>
      </c>
      <c r="C52" s="590" t="s">
        <v>430</v>
      </c>
    </row>
    <row r="53" spans="1:3" ht="33.6" customHeight="1">
      <c r="A53" s="241"/>
      <c r="B53" s="589" t="s">
        <v>431</v>
      </c>
      <c r="C53" s="590" t="s">
        <v>431</v>
      </c>
    </row>
    <row r="54" spans="1:3" ht="11.25" customHeight="1">
      <c r="A54" s="241"/>
      <c r="B54" s="589" t="s">
        <v>800</v>
      </c>
      <c r="C54" s="590" t="s">
        <v>432</v>
      </c>
    </row>
    <row r="55" spans="1:3" ht="11.25" customHeight="1" thickBot="1">
      <c r="A55" s="584" t="s">
        <v>692</v>
      </c>
      <c r="B55" s="585"/>
      <c r="C55" s="586"/>
    </row>
    <row r="56" spans="1:3" ht="12" thickTop="1">
      <c r="A56" s="242"/>
      <c r="B56" s="587" t="s">
        <v>427</v>
      </c>
      <c r="C56" s="588" t="s">
        <v>427</v>
      </c>
    </row>
    <row r="57" spans="1:3">
      <c r="A57" s="241"/>
      <c r="B57" s="589" t="s">
        <v>433</v>
      </c>
      <c r="C57" s="590" t="s">
        <v>433</v>
      </c>
    </row>
    <row r="58" spans="1:3">
      <c r="A58" s="241"/>
      <c r="B58" s="589" t="s">
        <v>703</v>
      </c>
      <c r="C58" s="590" t="s">
        <v>434</v>
      </c>
    </row>
    <row r="59" spans="1:3">
      <c r="A59" s="241"/>
      <c r="B59" s="589" t="s">
        <v>435</v>
      </c>
      <c r="C59" s="590" t="s">
        <v>435</v>
      </c>
    </row>
    <row r="60" spans="1:3">
      <c r="A60" s="241"/>
      <c r="B60" s="589" t="s">
        <v>436</v>
      </c>
      <c r="C60" s="590" t="s">
        <v>436</v>
      </c>
    </row>
    <row r="61" spans="1:3">
      <c r="A61" s="241"/>
      <c r="B61" s="589" t="s">
        <v>437</v>
      </c>
      <c r="C61" s="590" t="s">
        <v>437</v>
      </c>
    </row>
    <row r="62" spans="1:3">
      <c r="A62" s="241"/>
      <c r="B62" s="589" t="s">
        <v>704</v>
      </c>
      <c r="C62" s="590" t="s">
        <v>438</v>
      </c>
    </row>
    <row r="63" spans="1:3">
      <c r="A63" s="241"/>
      <c r="B63" s="589" t="s">
        <v>439</v>
      </c>
      <c r="C63" s="590" t="s">
        <v>439</v>
      </c>
    </row>
    <row r="64" spans="1:3" ht="12" thickBot="1">
      <c r="A64" s="243"/>
      <c r="B64" s="605" t="s">
        <v>440</v>
      </c>
      <c r="C64" s="606" t="s">
        <v>440</v>
      </c>
    </row>
    <row r="65" spans="1:3" ht="11.25" customHeight="1" thickTop="1">
      <c r="A65" s="607" t="s">
        <v>693</v>
      </c>
      <c r="B65" s="608"/>
      <c r="C65" s="609"/>
    </row>
    <row r="66" spans="1:3" ht="12" thickBot="1">
      <c r="A66" s="243"/>
      <c r="B66" s="605" t="s">
        <v>441</v>
      </c>
      <c r="C66" s="606" t="s">
        <v>441</v>
      </c>
    </row>
    <row r="67" spans="1:3" ht="11.25" customHeight="1" thickTop="1" thickBot="1">
      <c r="A67" s="584" t="s">
        <v>694</v>
      </c>
      <c r="B67" s="585"/>
      <c r="C67" s="586"/>
    </row>
    <row r="68" spans="1:3" ht="12" thickTop="1">
      <c r="A68" s="242"/>
      <c r="B68" s="587" t="s">
        <v>442</v>
      </c>
      <c r="C68" s="588" t="s">
        <v>442</v>
      </c>
    </row>
    <row r="69" spans="1:3">
      <c r="A69" s="241"/>
      <c r="B69" s="589" t="s">
        <v>443</v>
      </c>
      <c r="C69" s="590" t="s">
        <v>443</v>
      </c>
    </row>
    <row r="70" spans="1:3">
      <c r="A70" s="241"/>
      <c r="B70" s="589" t="s">
        <v>444</v>
      </c>
      <c r="C70" s="590" t="s">
        <v>444</v>
      </c>
    </row>
    <row r="71" spans="1:3" ht="38.25" customHeight="1">
      <c r="A71" s="241"/>
      <c r="B71" s="610" t="s">
        <v>706</v>
      </c>
      <c r="C71" s="611" t="s">
        <v>445</v>
      </c>
    </row>
    <row r="72" spans="1:3" ht="33.75" customHeight="1">
      <c r="A72" s="241"/>
      <c r="B72" s="610" t="s">
        <v>709</v>
      </c>
      <c r="C72" s="611" t="s">
        <v>446</v>
      </c>
    </row>
    <row r="73" spans="1:3" ht="15.75" customHeight="1">
      <c r="A73" s="241"/>
      <c r="B73" s="610" t="s">
        <v>705</v>
      </c>
      <c r="C73" s="611" t="s">
        <v>447</v>
      </c>
    </row>
    <row r="74" spans="1:3">
      <c r="A74" s="241"/>
      <c r="B74" s="589" t="s">
        <v>448</v>
      </c>
      <c r="C74" s="590" t="s">
        <v>448</v>
      </c>
    </row>
    <row r="75" spans="1:3" ht="12" thickBot="1">
      <c r="A75" s="243"/>
      <c r="B75" s="605" t="s">
        <v>449</v>
      </c>
      <c r="C75" s="606" t="s">
        <v>449</v>
      </c>
    </row>
    <row r="76" spans="1:3" ht="12" thickTop="1">
      <c r="A76" s="607" t="s">
        <v>783</v>
      </c>
      <c r="B76" s="608"/>
      <c r="C76" s="609"/>
    </row>
    <row r="77" spans="1:3">
      <c r="A77" s="241"/>
      <c r="B77" s="589" t="s">
        <v>441</v>
      </c>
      <c r="C77" s="590"/>
    </row>
    <row r="78" spans="1:3">
      <c r="A78" s="241"/>
      <c r="B78" s="589" t="s">
        <v>781</v>
      </c>
      <c r="C78" s="590"/>
    </row>
    <row r="79" spans="1:3">
      <c r="A79" s="241"/>
      <c r="B79" s="589" t="s">
        <v>782</v>
      </c>
      <c r="C79" s="590"/>
    </row>
    <row r="80" spans="1:3">
      <c r="A80" s="607" t="s">
        <v>784</v>
      </c>
      <c r="B80" s="608"/>
      <c r="C80" s="609"/>
    </row>
    <row r="81" spans="1:3">
      <c r="A81" s="241"/>
      <c r="B81" s="589" t="s">
        <v>441</v>
      </c>
      <c r="C81" s="590"/>
    </row>
    <row r="82" spans="1:3">
      <c r="A82" s="241"/>
      <c r="B82" s="589" t="s">
        <v>785</v>
      </c>
      <c r="C82" s="590"/>
    </row>
    <row r="83" spans="1:3" ht="76.5" customHeight="1">
      <c r="A83" s="241"/>
      <c r="B83" s="589" t="s">
        <v>799</v>
      </c>
      <c r="C83" s="590"/>
    </row>
    <row r="84" spans="1:3" ht="53.25" customHeight="1">
      <c r="A84" s="241"/>
      <c r="B84" s="589" t="s">
        <v>798</v>
      </c>
      <c r="C84" s="590"/>
    </row>
    <row r="85" spans="1:3">
      <c r="A85" s="241"/>
      <c r="B85" s="589" t="s">
        <v>786</v>
      </c>
      <c r="C85" s="590"/>
    </row>
    <row r="86" spans="1:3">
      <c r="A86" s="241"/>
      <c r="B86" s="589" t="s">
        <v>787</v>
      </c>
      <c r="C86" s="590"/>
    </row>
    <row r="87" spans="1:3">
      <c r="A87" s="241"/>
      <c r="B87" s="589" t="s">
        <v>788</v>
      </c>
      <c r="C87" s="590"/>
    </row>
    <row r="88" spans="1:3">
      <c r="A88" s="607" t="s">
        <v>789</v>
      </c>
      <c r="B88" s="608"/>
      <c r="C88" s="609"/>
    </row>
    <row r="89" spans="1:3">
      <c r="A89" s="241"/>
      <c r="B89" s="589" t="s">
        <v>441</v>
      </c>
      <c r="C89" s="590"/>
    </row>
    <row r="90" spans="1:3">
      <c r="A90" s="241"/>
      <c r="B90" s="589" t="s">
        <v>791</v>
      </c>
      <c r="C90" s="590"/>
    </row>
    <row r="91" spans="1:3" ht="12" customHeight="1">
      <c r="A91" s="241"/>
      <c r="B91" s="589" t="s">
        <v>792</v>
      </c>
      <c r="C91" s="590"/>
    </row>
    <row r="92" spans="1:3">
      <c r="A92" s="241"/>
      <c r="B92" s="589" t="s">
        <v>793</v>
      </c>
      <c r="C92" s="590"/>
    </row>
    <row r="93" spans="1:3" ht="24.75" customHeight="1">
      <c r="A93" s="241"/>
      <c r="B93" s="637" t="s">
        <v>835</v>
      </c>
      <c r="C93" s="638"/>
    </row>
    <row r="94" spans="1:3" ht="24" customHeight="1">
      <c r="A94" s="241"/>
      <c r="B94" s="637" t="s">
        <v>836</v>
      </c>
      <c r="C94" s="638"/>
    </row>
    <row r="95" spans="1:3" ht="13.5" customHeight="1">
      <c r="A95" s="241"/>
      <c r="B95" s="599" t="s">
        <v>794</v>
      </c>
      <c r="C95" s="600"/>
    </row>
    <row r="96" spans="1:3" ht="11.25" customHeight="1" thickBot="1">
      <c r="A96" s="617" t="s">
        <v>831</v>
      </c>
      <c r="B96" s="618"/>
      <c r="C96" s="619"/>
    </row>
    <row r="97" spans="1:3" ht="12.75" thickTop="1" thickBot="1">
      <c r="A97" s="579" t="s">
        <v>542</v>
      </c>
      <c r="B97" s="579"/>
      <c r="C97" s="579"/>
    </row>
    <row r="98" spans="1:3">
      <c r="A98" s="407">
        <v>2</v>
      </c>
      <c r="B98" s="404" t="s">
        <v>811</v>
      </c>
      <c r="C98" s="404" t="s">
        <v>832</v>
      </c>
    </row>
    <row r="99" spans="1:3">
      <c r="A99" s="253">
        <v>3</v>
      </c>
      <c r="B99" s="405" t="s">
        <v>812</v>
      </c>
      <c r="C99" s="406" t="s">
        <v>833</v>
      </c>
    </row>
    <row r="100" spans="1:3">
      <c r="A100" s="253">
        <v>4</v>
      </c>
      <c r="B100" s="405" t="s">
        <v>813</v>
      </c>
      <c r="C100" s="406" t="s">
        <v>837</v>
      </c>
    </row>
    <row r="101" spans="1:3" ht="11.25" customHeight="1">
      <c r="A101" s="253">
        <v>5</v>
      </c>
      <c r="B101" s="405" t="s">
        <v>814</v>
      </c>
      <c r="C101" s="406" t="s">
        <v>834</v>
      </c>
    </row>
    <row r="102" spans="1:3" ht="12" customHeight="1">
      <c r="A102" s="253">
        <v>6</v>
      </c>
      <c r="B102" s="405" t="s">
        <v>829</v>
      </c>
      <c r="C102" s="406" t="s">
        <v>815</v>
      </c>
    </row>
    <row r="103" spans="1:3" ht="12" customHeight="1">
      <c r="A103" s="253">
        <v>7</v>
      </c>
      <c r="B103" s="405" t="s">
        <v>816</v>
      </c>
      <c r="C103" s="406" t="s">
        <v>830</v>
      </c>
    </row>
    <row r="104" spans="1:3">
      <c r="A104" s="253">
        <v>8</v>
      </c>
      <c r="B104" s="405" t="s">
        <v>821</v>
      </c>
      <c r="C104" s="406" t="s">
        <v>842</v>
      </c>
    </row>
    <row r="105" spans="1:3" ht="11.25" customHeight="1">
      <c r="A105" s="607" t="s">
        <v>795</v>
      </c>
      <c r="B105" s="608"/>
      <c r="C105" s="609"/>
    </row>
    <row r="106" spans="1:3" ht="27.6" customHeight="1">
      <c r="A106" s="241"/>
      <c r="B106" s="620" t="s">
        <v>441</v>
      </c>
      <c r="C106" s="621"/>
    </row>
    <row r="107" spans="1:3" ht="12" thickBot="1">
      <c r="A107" s="612" t="s">
        <v>696</v>
      </c>
      <c r="B107" s="613"/>
      <c r="C107" s="614"/>
    </row>
    <row r="108" spans="1:3" ht="24" customHeight="1" thickTop="1" thickBot="1">
      <c r="A108" s="580" t="s">
        <v>374</v>
      </c>
      <c r="B108" s="581"/>
      <c r="C108" s="582"/>
    </row>
    <row r="109" spans="1:3">
      <c r="A109" s="245" t="s">
        <v>450</v>
      </c>
      <c r="B109" s="615" t="s">
        <v>451</v>
      </c>
      <c r="C109" s="616"/>
    </row>
    <row r="110" spans="1:3">
      <c r="A110" s="247" t="s">
        <v>452</v>
      </c>
      <c r="B110" s="625" t="s">
        <v>453</v>
      </c>
      <c r="C110" s="626"/>
    </row>
    <row r="111" spans="1:3">
      <c r="A111" s="245" t="s">
        <v>454</v>
      </c>
      <c r="B111" s="627" t="s">
        <v>455</v>
      </c>
      <c r="C111" s="627"/>
    </row>
    <row r="112" spans="1:3">
      <c r="A112" s="247" t="s">
        <v>456</v>
      </c>
      <c r="B112" s="625" t="s">
        <v>457</v>
      </c>
      <c r="C112" s="626"/>
    </row>
    <row r="113" spans="1:3" ht="12" thickBot="1">
      <c r="A113" s="268" t="s">
        <v>458</v>
      </c>
      <c r="B113" s="628" t="s">
        <v>459</v>
      </c>
      <c r="C113" s="628"/>
    </row>
    <row r="114" spans="1:3" ht="12" thickBot="1">
      <c r="A114" s="629" t="s">
        <v>696</v>
      </c>
      <c r="B114" s="630"/>
      <c r="C114" s="631"/>
    </row>
    <row r="115" spans="1:3" ht="12.75" thickTop="1" thickBot="1">
      <c r="A115" s="632" t="s">
        <v>460</v>
      </c>
      <c r="B115" s="632"/>
      <c r="C115" s="632"/>
    </row>
    <row r="116" spans="1:3">
      <c r="A116" s="245">
        <v>1</v>
      </c>
      <c r="B116" s="248" t="s">
        <v>95</v>
      </c>
      <c r="C116" s="249" t="s">
        <v>461</v>
      </c>
    </row>
    <row r="117" spans="1:3">
      <c r="A117" s="245">
        <v>2</v>
      </c>
      <c r="B117" s="248" t="s">
        <v>96</v>
      </c>
      <c r="C117" s="249" t="s">
        <v>96</v>
      </c>
    </row>
    <row r="118" spans="1:3">
      <c r="A118" s="245">
        <v>3</v>
      </c>
      <c r="B118" s="248" t="s">
        <v>97</v>
      </c>
      <c r="C118" s="250" t="s">
        <v>462</v>
      </c>
    </row>
    <row r="119" spans="1:3" ht="33.75">
      <c r="A119" s="245">
        <v>4</v>
      </c>
      <c r="B119" s="248" t="s">
        <v>98</v>
      </c>
      <c r="C119" s="250" t="s">
        <v>671</v>
      </c>
    </row>
    <row r="120" spans="1:3">
      <c r="A120" s="245">
        <v>5</v>
      </c>
      <c r="B120" s="248" t="s">
        <v>99</v>
      </c>
      <c r="C120" s="250" t="s">
        <v>463</v>
      </c>
    </row>
    <row r="121" spans="1:3">
      <c r="A121" s="245">
        <v>5.0999999999999996</v>
      </c>
      <c r="B121" s="248" t="s">
        <v>464</v>
      </c>
      <c r="C121" s="249" t="s">
        <v>465</v>
      </c>
    </row>
    <row r="122" spans="1:3">
      <c r="A122" s="245">
        <v>5.2</v>
      </c>
      <c r="B122" s="248" t="s">
        <v>466</v>
      </c>
      <c r="C122" s="249" t="s">
        <v>467</v>
      </c>
    </row>
    <row r="123" spans="1:3">
      <c r="A123" s="245">
        <v>6</v>
      </c>
      <c r="B123" s="248" t="s">
        <v>100</v>
      </c>
      <c r="C123" s="250" t="s">
        <v>468</v>
      </c>
    </row>
    <row r="124" spans="1:3">
      <c r="A124" s="245">
        <v>7</v>
      </c>
      <c r="B124" s="248" t="s">
        <v>101</v>
      </c>
      <c r="C124" s="250" t="s">
        <v>469</v>
      </c>
    </row>
    <row r="125" spans="1:3" ht="22.5">
      <c r="A125" s="245">
        <v>8</v>
      </c>
      <c r="B125" s="248" t="s">
        <v>102</v>
      </c>
      <c r="C125" s="250" t="s">
        <v>470</v>
      </c>
    </row>
    <row r="126" spans="1:3">
      <c r="A126" s="245">
        <v>9</v>
      </c>
      <c r="B126" s="248" t="s">
        <v>103</v>
      </c>
      <c r="C126" s="250" t="s">
        <v>471</v>
      </c>
    </row>
    <row r="127" spans="1:3" ht="22.5">
      <c r="A127" s="245">
        <v>10</v>
      </c>
      <c r="B127" s="248" t="s">
        <v>472</v>
      </c>
      <c r="C127" s="250" t="s">
        <v>473</v>
      </c>
    </row>
    <row r="128" spans="1:3" ht="22.5">
      <c r="A128" s="245">
        <v>11</v>
      </c>
      <c r="B128" s="248" t="s">
        <v>104</v>
      </c>
      <c r="C128" s="250" t="s">
        <v>474</v>
      </c>
    </row>
    <row r="129" spans="1:3">
      <c r="A129" s="245">
        <v>12</v>
      </c>
      <c r="B129" s="248" t="s">
        <v>105</v>
      </c>
      <c r="C129" s="250" t="s">
        <v>475</v>
      </c>
    </row>
    <row r="130" spans="1:3">
      <c r="A130" s="245">
        <v>13</v>
      </c>
      <c r="B130" s="248" t="s">
        <v>476</v>
      </c>
      <c r="C130" s="250" t="s">
        <v>477</v>
      </c>
    </row>
    <row r="131" spans="1:3">
      <c r="A131" s="245">
        <v>14</v>
      </c>
      <c r="B131" s="248" t="s">
        <v>106</v>
      </c>
      <c r="C131" s="250" t="s">
        <v>478</v>
      </c>
    </row>
    <row r="132" spans="1:3">
      <c r="A132" s="245">
        <v>15</v>
      </c>
      <c r="B132" s="248" t="s">
        <v>107</v>
      </c>
      <c r="C132" s="250" t="s">
        <v>479</v>
      </c>
    </row>
    <row r="133" spans="1:3">
      <c r="A133" s="245">
        <v>16</v>
      </c>
      <c r="B133" s="248" t="s">
        <v>108</v>
      </c>
      <c r="C133" s="250" t="s">
        <v>480</v>
      </c>
    </row>
    <row r="134" spans="1:3">
      <c r="A134" s="245">
        <v>17</v>
      </c>
      <c r="B134" s="248" t="s">
        <v>109</v>
      </c>
      <c r="C134" s="250" t="s">
        <v>481</v>
      </c>
    </row>
    <row r="135" spans="1:3">
      <c r="A135" s="245">
        <v>18</v>
      </c>
      <c r="B135" s="248" t="s">
        <v>110</v>
      </c>
      <c r="C135" s="250" t="s">
        <v>672</v>
      </c>
    </row>
    <row r="136" spans="1:3" ht="22.5">
      <c r="A136" s="245">
        <v>19</v>
      </c>
      <c r="B136" s="248" t="s">
        <v>673</v>
      </c>
      <c r="C136" s="250" t="s">
        <v>674</v>
      </c>
    </row>
    <row r="137" spans="1:3" ht="22.5">
      <c r="A137" s="245">
        <v>20</v>
      </c>
      <c r="B137" s="248" t="s">
        <v>111</v>
      </c>
      <c r="C137" s="250" t="s">
        <v>675</v>
      </c>
    </row>
    <row r="138" spans="1:3">
      <c r="A138" s="245">
        <v>21</v>
      </c>
      <c r="B138" s="248" t="s">
        <v>112</v>
      </c>
      <c r="C138" s="250" t="s">
        <v>482</v>
      </c>
    </row>
    <row r="139" spans="1:3">
      <c r="A139" s="245">
        <v>22</v>
      </c>
      <c r="B139" s="248" t="s">
        <v>113</v>
      </c>
      <c r="C139" s="250" t="s">
        <v>676</v>
      </c>
    </row>
    <row r="140" spans="1:3">
      <c r="A140" s="245">
        <v>23</v>
      </c>
      <c r="B140" s="248" t="s">
        <v>114</v>
      </c>
      <c r="C140" s="250" t="s">
        <v>483</v>
      </c>
    </row>
    <row r="141" spans="1:3">
      <c r="A141" s="245">
        <v>24</v>
      </c>
      <c r="B141" s="248" t="s">
        <v>115</v>
      </c>
      <c r="C141" s="250" t="s">
        <v>484</v>
      </c>
    </row>
    <row r="142" spans="1:3" ht="22.5">
      <c r="A142" s="245">
        <v>25</v>
      </c>
      <c r="B142" s="248" t="s">
        <v>116</v>
      </c>
      <c r="C142" s="250" t="s">
        <v>485</v>
      </c>
    </row>
    <row r="143" spans="1:3" ht="33.75">
      <c r="A143" s="245">
        <v>26</v>
      </c>
      <c r="B143" s="248" t="s">
        <v>117</v>
      </c>
      <c r="C143" s="250" t="s">
        <v>486</v>
      </c>
    </row>
    <row r="144" spans="1:3">
      <c r="A144" s="245">
        <v>27</v>
      </c>
      <c r="B144" s="248" t="s">
        <v>487</v>
      </c>
      <c r="C144" s="250" t="s">
        <v>488</v>
      </c>
    </row>
    <row r="145" spans="1:3" ht="22.5">
      <c r="A145" s="245">
        <v>28</v>
      </c>
      <c r="B145" s="248" t="s">
        <v>124</v>
      </c>
      <c r="C145" s="250" t="s">
        <v>489</v>
      </c>
    </row>
    <row r="146" spans="1:3">
      <c r="A146" s="245">
        <v>29</v>
      </c>
      <c r="B146" s="248" t="s">
        <v>118</v>
      </c>
      <c r="C146" s="269" t="s">
        <v>490</v>
      </c>
    </row>
    <row r="147" spans="1:3">
      <c r="A147" s="245">
        <v>30</v>
      </c>
      <c r="B147" s="248" t="s">
        <v>119</v>
      </c>
      <c r="C147" s="269" t="s">
        <v>491</v>
      </c>
    </row>
    <row r="148" spans="1:3" ht="32.25" customHeight="1">
      <c r="A148" s="245">
        <v>31</v>
      </c>
      <c r="B148" s="248" t="s">
        <v>492</v>
      </c>
      <c r="C148" s="269" t="s">
        <v>493</v>
      </c>
    </row>
    <row r="149" spans="1:3">
      <c r="A149" s="245">
        <v>31.1</v>
      </c>
      <c r="B149" s="248" t="s">
        <v>494</v>
      </c>
      <c r="C149" s="251" t="s">
        <v>495</v>
      </c>
    </row>
    <row r="150" spans="1:3" ht="33.75">
      <c r="A150" s="245" t="s">
        <v>496</v>
      </c>
      <c r="B150" s="248" t="s">
        <v>710</v>
      </c>
      <c r="C150" s="278" t="s">
        <v>720</v>
      </c>
    </row>
    <row r="151" spans="1:3">
      <c r="A151" s="245">
        <v>31.2</v>
      </c>
      <c r="B151" s="248" t="s">
        <v>497</v>
      </c>
      <c r="C151" s="278" t="s">
        <v>498</v>
      </c>
    </row>
    <row r="152" spans="1:3">
      <c r="A152" s="245" t="s">
        <v>499</v>
      </c>
      <c r="B152" s="248" t="s">
        <v>710</v>
      </c>
      <c r="C152" s="278" t="s">
        <v>711</v>
      </c>
    </row>
    <row r="153" spans="1:3" ht="33.75">
      <c r="A153" s="245">
        <v>32</v>
      </c>
      <c r="B153" s="274" t="s">
        <v>500</v>
      </c>
      <c r="C153" s="278" t="s">
        <v>712</v>
      </c>
    </row>
    <row r="154" spans="1:3">
      <c r="A154" s="245">
        <v>33</v>
      </c>
      <c r="B154" s="248" t="s">
        <v>120</v>
      </c>
      <c r="C154" s="278" t="s">
        <v>501</v>
      </c>
    </row>
    <row r="155" spans="1:3">
      <c r="A155" s="245">
        <v>34</v>
      </c>
      <c r="B155" s="276" t="s">
        <v>121</v>
      </c>
      <c r="C155" s="278" t="s">
        <v>502</v>
      </c>
    </row>
    <row r="156" spans="1:3">
      <c r="A156" s="245">
        <v>35</v>
      </c>
      <c r="B156" s="276" t="s">
        <v>122</v>
      </c>
      <c r="C156" s="278" t="s">
        <v>503</v>
      </c>
    </row>
    <row r="157" spans="1:3">
      <c r="A157" s="261" t="s">
        <v>721</v>
      </c>
      <c r="B157" s="276" t="s">
        <v>129</v>
      </c>
      <c r="C157" s="278" t="s">
        <v>749</v>
      </c>
    </row>
    <row r="158" spans="1:3">
      <c r="A158" s="261">
        <v>36.1</v>
      </c>
      <c r="B158" s="276" t="s">
        <v>504</v>
      </c>
      <c r="C158" s="278" t="s">
        <v>505</v>
      </c>
    </row>
    <row r="159" spans="1:3" ht="22.5">
      <c r="A159" s="261" t="s">
        <v>722</v>
      </c>
      <c r="B159" s="276" t="s">
        <v>710</v>
      </c>
      <c r="C159" s="251" t="s">
        <v>713</v>
      </c>
    </row>
    <row r="160" spans="1:3" ht="22.5">
      <c r="A160" s="261">
        <v>36.200000000000003</v>
      </c>
      <c r="B160" s="277" t="s">
        <v>758</v>
      </c>
      <c r="C160" s="251" t="s">
        <v>750</v>
      </c>
    </row>
    <row r="161" spans="1:3" ht="22.5">
      <c r="A161" s="261" t="s">
        <v>723</v>
      </c>
      <c r="B161" s="276" t="s">
        <v>710</v>
      </c>
      <c r="C161" s="251" t="s">
        <v>751</v>
      </c>
    </row>
    <row r="162" spans="1:3" ht="22.5">
      <c r="A162" s="261">
        <v>36.299999999999997</v>
      </c>
      <c r="B162" s="277" t="s">
        <v>759</v>
      </c>
      <c r="C162" s="251" t="s">
        <v>752</v>
      </c>
    </row>
    <row r="163" spans="1:3" ht="22.5">
      <c r="A163" s="261" t="s">
        <v>724</v>
      </c>
      <c r="B163" s="276" t="s">
        <v>710</v>
      </c>
      <c r="C163" s="251" t="s">
        <v>753</v>
      </c>
    </row>
    <row r="164" spans="1:3">
      <c r="A164" s="261" t="s">
        <v>725</v>
      </c>
      <c r="B164" s="276" t="s">
        <v>123</v>
      </c>
      <c r="C164" s="275" t="s">
        <v>754</v>
      </c>
    </row>
    <row r="165" spans="1:3">
      <c r="A165" s="261" t="s">
        <v>726</v>
      </c>
      <c r="B165" s="276" t="s">
        <v>710</v>
      </c>
      <c r="C165" s="275" t="s">
        <v>755</v>
      </c>
    </row>
    <row r="166" spans="1:3">
      <c r="A166" s="259">
        <v>37</v>
      </c>
      <c r="B166" s="276" t="s">
        <v>508</v>
      </c>
      <c r="C166" s="251" t="s">
        <v>509</v>
      </c>
    </row>
    <row r="167" spans="1:3">
      <c r="A167" s="259">
        <v>37.1</v>
      </c>
      <c r="B167" s="276" t="s">
        <v>510</v>
      </c>
      <c r="C167" s="251" t="s">
        <v>511</v>
      </c>
    </row>
    <row r="168" spans="1:3">
      <c r="A168" s="260" t="s">
        <v>506</v>
      </c>
      <c r="B168" s="276" t="s">
        <v>710</v>
      </c>
      <c r="C168" s="251" t="s">
        <v>714</v>
      </c>
    </row>
    <row r="169" spans="1:3">
      <c r="A169" s="259">
        <v>37.200000000000003</v>
      </c>
      <c r="B169" s="276" t="s">
        <v>513</v>
      </c>
      <c r="C169" s="251" t="s">
        <v>514</v>
      </c>
    </row>
    <row r="170" spans="1:3" ht="22.5">
      <c r="A170" s="260" t="s">
        <v>507</v>
      </c>
      <c r="B170" s="248" t="s">
        <v>710</v>
      </c>
      <c r="C170" s="251" t="s">
        <v>715</v>
      </c>
    </row>
    <row r="171" spans="1:3">
      <c r="A171" s="259">
        <v>38</v>
      </c>
      <c r="B171" s="248" t="s">
        <v>125</v>
      </c>
      <c r="C171" s="251" t="s">
        <v>516</v>
      </c>
    </row>
    <row r="172" spans="1:3">
      <c r="A172" s="261">
        <v>38.1</v>
      </c>
      <c r="B172" s="248" t="s">
        <v>126</v>
      </c>
      <c r="C172" s="269" t="s">
        <v>126</v>
      </c>
    </row>
    <row r="173" spans="1:3">
      <c r="A173" s="261" t="s">
        <v>512</v>
      </c>
      <c r="B173" s="252" t="s">
        <v>517</v>
      </c>
      <c r="C173" s="627" t="s">
        <v>518</v>
      </c>
    </row>
    <row r="174" spans="1:3">
      <c r="A174" s="261" t="s">
        <v>727</v>
      </c>
      <c r="B174" s="252" t="s">
        <v>519</v>
      </c>
      <c r="C174" s="627"/>
    </row>
    <row r="175" spans="1:3">
      <c r="A175" s="261" t="s">
        <v>728</v>
      </c>
      <c r="B175" s="252" t="s">
        <v>520</v>
      </c>
      <c r="C175" s="627"/>
    </row>
    <row r="176" spans="1:3">
      <c r="A176" s="261" t="s">
        <v>729</v>
      </c>
      <c r="B176" s="252" t="s">
        <v>521</v>
      </c>
      <c r="C176" s="627"/>
    </row>
    <row r="177" spans="1:3">
      <c r="A177" s="261" t="s">
        <v>730</v>
      </c>
      <c r="B177" s="252" t="s">
        <v>522</v>
      </c>
      <c r="C177" s="627"/>
    </row>
    <row r="178" spans="1:3">
      <c r="A178" s="261" t="s">
        <v>731</v>
      </c>
      <c r="B178" s="252" t="s">
        <v>523</v>
      </c>
      <c r="C178" s="627"/>
    </row>
    <row r="179" spans="1:3">
      <c r="A179" s="261">
        <v>38.200000000000003</v>
      </c>
      <c r="B179" s="248" t="s">
        <v>127</v>
      </c>
      <c r="C179" s="269" t="s">
        <v>127</v>
      </c>
    </row>
    <row r="180" spans="1:3">
      <c r="A180" s="261" t="s">
        <v>515</v>
      </c>
      <c r="B180" s="252" t="s">
        <v>524</v>
      </c>
      <c r="C180" s="627" t="s">
        <v>525</v>
      </c>
    </row>
    <row r="181" spans="1:3">
      <c r="A181" s="261" t="s">
        <v>732</v>
      </c>
      <c r="B181" s="252" t="s">
        <v>526</v>
      </c>
      <c r="C181" s="627"/>
    </row>
    <row r="182" spans="1:3">
      <c r="A182" s="261" t="s">
        <v>733</v>
      </c>
      <c r="B182" s="252" t="s">
        <v>527</v>
      </c>
      <c r="C182" s="627"/>
    </row>
    <row r="183" spans="1:3">
      <c r="A183" s="261" t="s">
        <v>734</v>
      </c>
      <c r="B183" s="252" t="s">
        <v>528</v>
      </c>
      <c r="C183" s="627"/>
    </row>
    <row r="184" spans="1:3">
      <c r="A184" s="261" t="s">
        <v>735</v>
      </c>
      <c r="B184" s="252" t="s">
        <v>529</v>
      </c>
      <c r="C184" s="627"/>
    </row>
    <row r="185" spans="1:3">
      <c r="A185" s="261" t="s">
        <v>736</v>
      </c>
      <c r="B185" s="252" t="s">
        <v>530</v>
      </c>
      <c r="C185" s="627"/>
    </row>
    <row r="186" spans="1:3">
      <c r="A186" s="261" t="s">
        <v>737</v>
      </c>
      <c r="B186" s="252" t="s">
        <v>531</v>
      </c>
      <c r="C186" s="627"/>
    </row>
    <row r="187" spans="1:3">
      <c r="A187" s="261">
        <v>38.299999999999997</v>
      </c>
      <c r="B187" s="248" t="s">
        <v>128</v>
      </c>
      <c r="C187" s="269" t="s">
        <v>532</v>
      </c>
    </row>
    <row r="188" spans="1:3">
      <c r="A188" s="261" t="s">
        <v>738</v>
      </c>
      <c r="B188" s="252" t="s">
        <v>533</v>
      </c>
      <c r="C188" s="627" t="s">
        <v>534</v>
      </c>
    </row>
    <row r="189" spans="1:3">
      <c r="A189" s="261" t="s">
        <v>739</v>
      </c>
      <c r="B189" s="252" t="s">
        <v>535</v>
      </c>
      <c r="C189" s="627"/>
    </row>
    <row r="190" spans="1:3">
      <c r="A190" s="261" t="s">
        <v>740</v>
      </c>
      <c r="B190" s="252" t="s">
        <v>536</v>
      </c>
      <c r="C190" s="627"/>
    </row>
    <row r="191" spans="1:3">
      <c r="A191" s="261" t="s">
        <v>741</v>
      </c>
      <c r="B191" s="252" t="s">
        <v>537</v>
      </c>
      <c r="C191" s="627"/>
    </row>
    <row r="192" spans="1:3">
      <c r="A192" s="261" t="s">
        <v>742</v>
      </c>
      <c r="B192" s="252" t="s">
        <v>538</v>
      </c>
      <c r="C192" s="627"/>
    </row>
    <row r="193" spans="1:3">
      <c r="A193" s="261" t="s">
        <v>743</v>
      </c>
      <c r="B193" s="252" t="s">
        <v>539</v>
      </c>
      <c r="C193" s="627"/>
    </row>
    <row r="194" spans="1:3">
      <c r="A194" s="261">
        <v>38.4</v>
      </c>
      <c r="B194" s="248" t="s">
        <v>508</v>
      </c>
      <c r="C194" s="251" t="s">
        <v>509</v>
      </c>
    </row>
    <row r="195" spans="1:3" s="246" customFormat="1">
      <c r="A195" s="261" t="s">
        <v>744</v>
      </c>
      <c r="B195" s="252" t="s">
        <v>533</v>
      </c>
      <c r="C195" s="627" t="s">
        <v>540</v>
      </c>
    </row>
    <row r="196" spans="1:3">
      <c r="A196" s="261" t="s">
        <v>745</v>
      </c>
      <c r="B196" s="252" t="s">
        <v>535</v>
      </c>
      <c r="C196" s="627"/>
    </row>
    <row r="197" spans="1:3">
      <c r="A197" s="261" t="s">
        <v>746</v>
      </c>
      <c r="B197" s="252" t="s">
        <v>536</v>
      </c>
      <c r="C197" s="627"/>
    </row>
    <row r="198" spans="1:3">
      <c r="A198" s="261" t="s">
        <v>747</v>
      </c>
      <c r="B198" s="252" t="s">
        <v>537</v>
      </c>
      <c r="C198" s="627"/>
    </row>
    <row r="199" spans="1:3" ht="12" thickBot="1">
      <c r="A199" s="262" t="s">
        <v>748</v>
      </c>
      <c r="B199" s="252" t="s">
        <v>541</v>
      </c>
      <c r="C199" s="627"/>
    </row>
    <row r="200" spans="1:3" ht="12" thickBot="1">
      <c r="A200" s="617" t="s">
        <v>697</v>
      </c>
      <c r="B200" s="618"/>
      <c r="C200" s="619"/>
    </row>
    <row r="201" spans="1:3" ht="12.75" thickTop="1" thickBot="1">
      <c r="A201" s="579" t="s">
        <v>542</v>
      </c>
      <c r="B201" s="579"/>
      <c r="C201" s="579"/>
    </row>
    <row r="202" spans="1:3">
      <c r="A202" s="253">
        <v>11.1</v>
      </c>
      <c r="B202" s="254" t="s">
        <v>543</v>
      </c>
      <c r="C202" s="249" t="s">
        <v>544</v>
      </c>
    </row>
    <row r="203" spans="1:3">
      <c r="A203" s="253">
        <v>11.2</v>
      </c>
      <c r="B203" s="254" t="s">
        <v>545</v>
      </c>
      <c r="C203" s="249" t="s">
        <v>546</v>
      </c>
    </row>
    <row r="204" spans="1:3" ht="22.5">
      <c r="A204" s="253">
        <v>11.3</v>
      </c>
      <c r="B204" s="254" t="s">
        <v>547</v>
      </c>
      <c r="C204" s="249" t="s">
        <v>548</v>
      </c>
    </row>
    <row r="205" spans="1:3" ht="22.5">
      <c r="A205" s="253">
        <v>11.4</v>
      </c>
      <c r="B205" s="254" t="s">
        <v>549</v>
      </c>
      <c r="C205" s="249" t="s">
        <v>550</v>
      </c>
    </row>
    <row r="206" spans="1:3" ht="22.5">
      <c r="A206" s="253">
        <v>11.5</v>
      </c>
      <c r="B206" s="254" t="s">
        <v>551</v>
      </c>
      <c r="C206" s="249" t="s">
        <v>552</v>
      </c>
    </row>
    <row r="207" spans="1:3">
      <c r="A207" s="253">
        <v>11.6</v>
      </c>
      <c r="B207" s="254" t="s">
        <v>553</v>
      </c>
      <c r="C207" s="249" t="s">
        <v>554</v>
      </c>
    </row>
    <row r="208" spans="1:3" ht="22.5">
      <c r="A208" s="253">
        <v>11.7</v>
      </c>
      <c r="B208" s="254" t="s">
        <v>716</v>
      </c>
      <c r="C208" s="249" t="s">
        <v>717</v>
      </c>
    </row>
    <row r="209" spans="1:3" ht="22.5">
      <c r="A209" s="253">
        <v>11.8</v>
      </c>
      <c r="B209" s="254" t="s">
        <v>718</v>
      </c>
      <c r="C209" s="249" t="s">
        <v>719</v>
      </c>
    </row>
    <row r="210" spans="1:3">
      <c r="A210" s="253">
        <v>11.9</v>
      </c>
      <c r="B210" s="249" t="s">
        <v>555</v>
      </c>
      <c r="C210" s="249" t="s">
        <v>556</v>
      </c>
    </row>
    <row r="211" spans="1:3">
      <c r="A211" s="253">
        <v>11.1</v>
      </c>
      <c r="B211" s="249" t="s">
        <v>557</v>
      </c>
      <c r="C211" s="249" t="s">
        <v>558</v>
      </c>
    </row>
    <row r="212" spans="1:3">
      <c r="A212" s="253">
        <v>11.11</v>
      </c>
      <c r="B212" s="251" t="s">
        <v>559</v>
      </c>
      <c r="C212" s="249" t="s">
        <v>560</v>
      </c>
    </row>
    <row r="213" spans="1:3">
      <c r="A213" s="253">
        <v>11.12</v>
      </c>
      <c r="B213" s="254" t="s">
        <v>561</v>
      </c>
      <c r="C213" s="249" t="s">
        <v>562</v>
      </c>
    </row>
    <row r="214" spans="1:3">
      <c r="A214" s="253">
        <v>11.13</v>
      </c>
      <c r="B214" s="254" t="s">
        <v>563</v>
      </c>
      <c r="C214" s="269" t="s">
        <v>564</v>
      </c>
    </row>
    <row r="215" spans="1:3" ht="22.5">
      <c r="A215" s="253">
        <v>11.14</v>
      </c>
      <c r="B215" s="254" t="s">
        <v>756</v>
      </c>
      <c r="C215" s="269" t="s">
        <v>757</v>
      </c>
    </row>
    <row r="216" spans="1:3">
      <c r="A216" s="253">
        <v>11.15</v>
      </c>
      <c r="B216" s="254" t="s">
        <v>565</v>
      </c>
      <c r="C216" s="269" t="s">
        <v>566</v>
      </c>
    </row>
    <row r="217" spans="1:3">
      <c r="A217" s="253">
        <v>11.16</v>
      </c>
      <c r="B217" s="254" t="s">
        <v>567</v>
      </c>
      <c r="C217" s="269" t="s">
        <v>568</v>
      </c>
    </row>
    <row r="218" spans="1:3">
      <c r="A218" s="253">
        <v>11.17</v>
      </c>
      <c r="B218" s="254" t="s">
        <v>569</v>
      </c>
      <c r="C218" s="269" t="s">
        <v>570</v>
      </c>
    </row>
    <row r="219" spans="1:3">
      <c r="A219" s="253">
        <v>11.18</v>
      </c>
      <c r="B219" s="254" t="s">
        <v>571</v>
      </c>
      <c r="C219" s="269" t="s">
        <v>572</v>
      </c>
    </row>
    <row r="220" spans="1:3" ht="22.5">
      <c r="A220" s="253">
        <v>11.19</v>
      </c>
      <c r="B220" s="254" t="s">
        <v>573</v>
      </c>
      <c r="C220" s="269" t="s">
        <v>677</v>
      </c>
    </row>
    <row r="221" spans="1:3" ht="22.5">
      <c r="A221" s="253">
        <v>11.2</v>
      </c>
      <c r="B221" s="254" t="s">
        <v>574</v>
      </c>
      <c r="C221" s="269" t="s">
        <v>678</v>
      </c>
    </row>
    <row r="222" spans="1:3" s="246" customFormat="1">
      <c r="A222" s="253">
        <v>11.21</v>
      </c>
      <c r="B222" s="254" t="s">
        <v>575</v>
      </c>
      <c r="C222" s="269" t="s">
        <v>576</v>
      </c>
    </row>
    <row r="223" spans="1:3">
      <c r="A223" s="253">
        <v>11.22</v>
      </c>
      <c r="B223" s="254" t="s">
        <v>577</v>
      </c>
      <c r="C223" s="269" t="s">
        <v>578</v>
      </c>
    </row>
    <row r="224" spans="1:3">
      <c r="A224" s="253">
        <v>11.23</v>
      </c>
      <c r="B224" s="254" t="s">
        <v>579</v>
      </c>
      <c r="C224" s="269" t="s">
        <v>580</v>
      </c>
    </row>
    <row r="225" spans="1:3">
      <c r="A225" s="253">
        <v>11.24</v>
      </c>
      <c r="B225" s="254" t="s">
        <v>581</v>
      </c>
      <c r="C225" s="269" t="s">
        <v>582</v>
      </c>
    </row>
    <row r="226" spans="1:3">
      <c r="A226" s="253">
        <v>11.25</v>
      </c>
      <c r="B226" s="271" t="s">
        <v>583</v>
      </c>
      <c r="C226" s="272" t="s">
        <v>584</v>
      </c>
    </row>
    <row r="227" spans="1:3" ht="12" thickBot="1">
      <c r="A227" s="633" t="s">
        <v>698</v>
      </c>
      <c r="B227" s="634"/>
      <c r="C227" s="635"/>
    </row>
    <row r="228" spans="1:3" ht="12.75" thickTop="1" thickBot="1">
      <c r="A228" s="579" t="s">
        <v>542</v>
      </c>
      <c r="B228" s="579"/>
      <c r="C228" s="579"/>
    </row>
    <row r="229" spans="1:3">
      <c r="A229" s="247" t="s">
        <v>585</v>
      </c>
      <c r="B229" s="255" t="s">
        <v>586</v>
      </c>
      <c r="C229" s="636" t="s">
        <v>587</v>
      </c>
    </row>
    <row r="230" spans="1:3">
      <c r="A230" s="245" t="s">
        <v>588</v>
      </c>
      <c r="B230" s="251" t="s">
        <v>589</v>
      </c>
      <c r="C230" s="627"/>
    </row>
    <row r="231" spans="1:3">
      <c r="A231" s="245" t="s">
        <v>590</v>
      </c>
      <c r="B231" s="251" t="s">
        <v>591</v>
      </c>
      <c r="C231" s="627"/>
    </row>
    <row r="232" spans="1:3">
      <c r="A232" s="245" t="s">
        <v>592</v>
      </c>
      <c r="B232" s="251" t="s">
        <v>593</v>
      </c>
      <c r="C232" s="627"/>
    </row>
    <row r="233" spans="1:3">
      <c r="A233" s="245" t="s">
        <v>594</v>
      </c>
      <c r="B233" s="251" t="s">
        <v>595</v>
      </c>
      <c r="C233" s="627"/>
    </row>
    <row r="234" spans="1:3">
      <c r="A234" s="245" t="s">
        <v>596</v>
      </c>
      <c r="B234" s="251" t="s">
        <v>597</v>
      </c>
      <c r="C234" s="269" t="s">
        <v>598</v>
      </c>
    </row>
    <row r="235" spans="1:3" ht="22.5">
      <c r="A235" s="245" t="s">
        <v>599</v>
      </c>
      <c r="B235" s="251" t="s">
        <v>600</v>
      </c>
      <c r="C235" s="269" t="s">
        <v>601</v>
      </c>
    </row>
    <row r="236" spans="1:3">
      <c r="A236" s="245" t="s">
        <v>602</v>
      </c>
      <c r="B236" s="251" t="s">
        <v>603</v>
      </c>
      <c r="C236" s="269" t="s">
        <v>604</v>
      </c>
    </row>
    <row r="237" spans="1:3">
      <c r="A237" s="245" t="s">
        <v>605</v>
      </c>
      <c r="B237" s="251" t="s">
        <v>606</v>
      </c>
      <c r="C237" s="627" t="s">
        <v>607</v>
      </c>
    </row>
    <row r="238" spans="1:3">
      <c r="A238" s="245" t="s">
        <v>608</v>
      </c>
      <c r="B238" s="251" t="s">
        <v>609</v>
      </c>
      <c r="C238" s="627"/>
    </row>
    <row r="239" spans="1:3">
      <c r="A239" s="245" t="s">
        <v>610</v>
      </c>
      <c r="B239" s="251" t="s">
        <v>611</v>
      </c>
      <c r="C239" s="627"/>
    </row>
    <row r="240" spans="1:3">
      <c r="A240" s="245" t="s">
        <v>612</v>
      </c>
      <c r="B240" s="251" t="s">
        <v>613</v>
      </c>
      <c r="C240" s="627" t="s">
        <v>587</v>
      </c>
    </row>
    <row r="241" spans="1:3">
      <c r="A241" s="245" t="s">
        <v>614</v>
      </c>
      <c r="B241" s="251" t="s">
        <v>615</v>
      </c>
      <c r="C241" s="627"/>
    </row>
    <row r="242" spans="1:3">
      <c r="A242" s="245" t="s">
        <v>616</v>
      </c>
      <c r="B242" s="251" t="s">
        <v>617</v>
      </c>
      <c r="C242" s="627"/>
    </row>
    <row r="243" spans="1:3" s="246" customFormat="1">
      <c r="A243" s="245" t="s">
        <v>618</v>
      </c>
      <c r="B243" s="251" t="s">
        <v>619</v>
      </c>
      <c r="C243" s="627"/>
    </row>
    <row r="244" spans="1:3">
      <c r="A244" s="245" t="s">
        <v>620</v>
      </c>
      <c r="B244" s="251" t="s">
        <v>621</v>
      </c>
      <c r="C244" s="627"/>
    </row>
    <row r="245" spans="1:3">
      <c r="A245" s="245" t="s">
        <v>622</v>
      </c>
      <c r="B245" s="251" t="s">
        <v>623</v>
      </c>
      <c r="C245" s="627"/>
    </row>
    <row r="246" spans="1:3">
      <c r="A246" s="245" t="s">
        <v>624</v>
      </c>
      <c r="B246" s="251" t="s">
        <v>625</v>
      </c>
      <c r="C246" s="627"/>
    </row>
    <row r="247" spans="1:3">
      <c r="A247" s="245" t="s">
        <v>626</v>
      </c>
      <c r="B247" s="251" t="s">
        <v>627</v>
      </c>
      <c r="C247" s="627"/>
    </row>
    <row r="248" spans="1:3" s="246" customFormat="1" ht="12" thickBot="1">
      <c r="A248" s="617" t="s">
        <v>699</v>
      </c>
      <c r="B248" s="618"/>
      <c r="C248" s="619"/>
    </row>
    <row r="249" spans="1:3" ht="12.75" thickTop="1" thickBot="1">
      <c r="A249" s="622" t="s">
        <v>628</v>
      </c>
      <c r="B249" s="622"/>
      <c r="C249" s="622"/>
    </row>
    <row r="250" spans="1:3">
      <c r="A250" s="245">
        <v>13.1</v>
      </c>
      <c r="B250" s="623" t="s">
        <v>629</v>
      </c>
      <c r="C250" s="624"/>
    </row>
    <row r="251" spans="1:3" ht="33.75">
      <c r="A251" s="245" t="s">
        <v>630</v>
      </c>
      <c r="B251" s="254" t="s">
        <v>631</v>
      </c>
      <c r="C251" s="249" t="s">
        <v>632</v>
      </c>
    </row>
    <row r="252" spans="1:3" ht="101.25">
      <c r="A252" s="245" t="s">
        <v>633</v>
      </c>
      <c r="B252" s="254" t="s">
        <v>634</v>
      </c>
      <c r="C252" s="249" t="s">
        <v>635</v>
      </c>
    </row>
    <row r="253" spans="1:3" ht="12" thickBot="1">
      <c r="A253" s="617" t="s">
        <v>700</v>
      </c>
      <c r="B253" s="618"/>
      <c r="C253" s="619"/>
    </row>
    <row r="254" spans="1:3" ht="12.75" thickTop="1" thickBot="1">
      <c r="A254" s="622" t="s">
        <v>628</v>
      </c>
      <c r="B254" s="622"/>
      <c r="C254" s="622"/>
    </row>
    <row r="255" spans="1:3">
      <c r="A255" s="245">
        <v>14.1</v>
      </c>
      <c r="B255" s="623" t="s">
        <v>636</v>
      </c>
      <c r="C255" s="624"/>
    </row>
    <row r="256" spans="1:3" ht="22.5">
      <c r="A256" s="245" t="s">
        <v>637</v>
      </c>
      <c r="B256" s="254" t="s">
        <v>638</v>
      </c>
      <c r="C256" s="249" t="s">
        <v>639</v>
      </c>
    </row>
    <row r="257" spans="1:3" ht="45">
      <c r="A257" s="245" t="s">
        <v>640</v>
      </c>
      <c r="B257" s="254" t="s">
        <v>641</v>
      </c>
      <c r="C257" s="249" t="s">
        <v>642</v>
      </c>
    </row>
    <row r="258" spans="1:3" ht="12" customHeight="1">
      <c r="A258" s="245" t="s">
        <v>643</v>
      </c>
      <c r="B258" s="254" t="s">
        <v>644</v>
      </c>
      <c r="C258" s="249" t="s">
        <v>645</v>
      </c>
    </row>
    <row r="259" spans="1:3" ht="33.75">
      <c r="A259" s="245" t="s">
        <v>646</v>
      </c>
      <c r="B259" s="254" t="s">
        <v>647</v>
      </c>
      <c r="C259" s="249" t="s">
        <v>648</v>
      </c>
    </row>
    <row r="260" spans="1:3" ht="11.25" customHeight="1">
      <c r="A260" s="245" t="s">
        <v>649</v>
      </c>
      <c r="B260" s="254" t="s">
        <v>650</v>
      </c>
      <c r="C260" s="249" t="s">
        <v>651</v>
      </c>
    </row>
    <row r="261" spans="1:3" ht="56.25">
      <c r="A261" s="245" t="s">
        <v>652</v>
      </c>
      <c r="B261" s="254" t="s">
        <v>653</v>
      </c>
      <c r="C261" s="249" t="s">
        <v>654</v>
      </c>
    </row>
    <row r="262" spans="1:3">
      <c r="A262" s="240"/>
      <c r="B262" s="240"/>
      <c r="C262" s="240"/>
    </row>
    <row r="263" spans="1:3">
      <c r="A263" s="240"/>
      <c r="B263" s="240"/>
      <c r="C263" s="240"/>
    </row>
    <row r="264" spans="1:3">
      <c r="A264" s="240"/>
      <c r="B264" s="240"/>
      <c r="C264" s="240"/>
    </row>
    <row r="265" spans="1:3">
      <c r="A265" s="240"/>
      <c r="B265" s="240"/>
      <c r="C265" s="240"/>
    </row>
    <row r="266" spans="1:3">
      <c r="A266" s="240"/>
      <c r="B266" s="240"/>
      <c r="C266" s="240"/>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zoomScaleNormal="100" workbookViewId="0">
      <pane xSplit="1" ySplit="5" topLeftCell="B6" activePane="bottomRight" state="frozen"/>
      <selection pane="topRight" activeCell="B1" sqref="B1"/>
      <selection pane="bottomLeft" activeCell="A6" sqref="A6"/>
      <selection pane="bottomRight" activeCell="K39" sqref="K39"/>
    </sheetView>
  </sheetViews>
  <sheetFormatPr defaultRowHeight="15.75"/>
  <cols>
    <col min="1" max="1" width="9.5703125" style="20" bestFit="1" customWidth="1"/>
    <col min="2" max="2" width="54.85546875" style="17" customWidth="1"/>
    <col min="3" max="3" width="12.7109375" style="17" customWidth="1"/>
    <col min="4" max="7" width="12.7109375" style="2" customWidth="1"/>
    <col min="8" max="13" width="6.7109375" customWidth="1"/>
  </cols>
  <sheetData>
    <row r="1" spans="1:8">
      <c r="A1" s="18" t="s">
        <v>231</v>
      </c>
      <c r="B1" s="526" t="s">
        <v>900</v>
      </c>
    </row>
    <row r="2" spans="1:8">
      <c r="A2" s="18" t="s">
        <v>232</v>
      </c>
      <c r="B2" s="527" t="s">
        <v>901</v>
      </c>
      <c r="C2" s="30"/>
      <c r="D2" s="19"/>
      <c r="E2" s="19"/>
      <c r="F2" s="19"/>
      <c r="G2" s="19"/>
      <c r="H2" s="1"/>
    </row>
    <row r="3" spans="1:8">
      <c r="A3" s="18"/>
      <c r="C3" s="30"/>
      <c r="D3" s="19"/>
      <c r="E3" s="19"/>
      <c r="F3" s="19"/>
      <c r="G3" s="19"/>
      <c r="H3" s="1"/>
    </row>
    <row r="4" spans="1:8" ht="16.5" thickBot="1">
      <c r="A4" s="77" t="s">
        <v>657</v>
      </c>
      <c r="B4" s="220" t="s">
        <v>267</v>
      </c>
      <c r="C4" s="221"/>
      <c r="D4" s="222"/>
      <c r="E4" s="222"/>
      <c r="F4" s="222"/>
      <c r="G4" s="222"/>
      <c r="H4" s="1"/>
    </row>
    <row r="5" spans="1:8" ht="15">
      <c r="A5" s="373" t="s">
        <v>32</v>
      </c>
      <c r="B5" s="374"/>
      <c r="C5" s="375" t="s">
        <v>5</v>
      </c>
      <c r="D5" s="376" t="s">
        <v>6</v>
      </c>
      <c r="E5" s="376" t="s">
        <v>7</v>
      </c>
      <c r="F5" s="376" t="s">
        <v>8</v>
      </c>
      <c r="G5" s="377" t="s">
        <v>9</v>
      </c>
    </row>
    <row r="6" spans="1:8" ht="15">
      <c r="A6" s="130"/>
      <c r="B6" s="33" t="s">
        <v>228</v>
      </c>
      <c r="C6" s="378"/>
      <c r="D6" s="378"/>
      <c r="E6" s="378"/>
      <c r="F6" s="378"/>
      <c r="G6" s="379"/>
    </row>
    <row r="7" spans="1:8" ht="15">
      <c r="A7" s="130"/>
      <c r="B7" s="34" t="s">
        <v>233</v>
      </c>
      <c r="C7" s="378"/>
      <c r="D7" s="378"/>
      <c r="E7" s="378"/>
      <c r="F7" s="378"/>
      <c r="G7" s="379"/>
    </row>
    <row r="8" spans="1:8" ht="15">
      <c r="A8" s="131">
        <v>1</v>
      </c>
      <c r="B8" s="270" t="s">
        <v>29</v>
      </c>
      <c r="C8" s="279">
        <v>30637975</v>
      </c>
      <c r="D8" s="280">
        <v>22867461</v>
      </c>
      <c r="E8" s="280">
        <v>22394780</v>
      </c>
      <c r="F8" s="280">
        <v>21851067</v>
      </c>
      <c r="G8" s="281">
        <v>21357827</v>
      </c>
    </row>
    <row r="9" spans="1:8" ht="15">
      <c r="A9" s="131">
        <v>2</v>
      </c>
      <c r="B9" s="270" t="s">
        <v>130</v>
      </c>
      <c r="C9" s="279">
        <v>30637975</v>
      </c>
      <c r="D9" s="280">
        <v>22867461</v>
      </c>
      <c r="E9" s="280">
        <v>22394780</v>
      </c>
      <c r="F9" s="280">
        <v>21851067</v>
      </c>
      <c r="G9" s="281">
        <v>21357827</v>
      </c>
    </row>
    <row r="10" spans="1:8" ht="15">
      <c r="A10" s="131">
        <v>3</v>
      </c>
      <c r="B10" s="270" t="s">
        <v>94</v>
      </c>
      <c r="C10" s="279">
        <v>31208212</v>
      </c>
      <c r="D10" s="280">
        <v>23418557</v>
      </c>
      <c r="E10" s="280">
        <v>22755625</v>
      </c>
      <c r="F10" s="280">
        <v>22157989</v>
      </c>
      <c r="G10" s="281">
        <v>21650944</v>
      </c>
    </row>
    <row r="11" spans="1:8" ht="25.5">
      <c r="A11" s="130"/>
      <c r="B11" s="33" t="s">
        <v>229</v>
      </c>
      <c r="C11" s="378"/>
      <c r="D11" s="378"/>
      <c r="E11" s="378"/>
      <c r="F11" s="378"/>
      <c r="G11" s="379"/>
    </row>
    <row r="12" spans="1:8" ht="15" customHeight="1">
      <c r="A12" s="131">
        <v>4</v>
      </c>
      <c r="B12" s="270" t="s">
        <v>679</v>
      </c>
      <c r="C12" s="416">
        <v>62018875.560399994</v>
      </c>
      <c r="D12" s="280">
        <v>59549141.998961002</v>
      </c>
      <c r="E12" s="280">
        <v>66287504.441961996</v>
      </c>
      <c r="F12" s="280">
        <v>78627535</v>
      </c>
      <c r="G12" s="281">
        <v>51502529</v>
      </c>
    </row>
    <row r="13" spans="1:8" ht="15" customHeight="1">
      <c r="A13" s="131">
        <v>5</v>
      </c>
      <c r="B13" s="270" t="s">
        <v>680</v>
      </c>
      <c r="C13" s="279">
        <v>49501533.049999997</v>
      </c>
      <c r="D13" s="280">
        <v>51359547.200000003</v>
      </c>
      <c r="E13" s="280">
        <v>54478856.100000001</v>
      </c>
      <c r="F13" s="280">
        <v>46096735</v>
      </c>
      <c r="G13" s="281">
        <v>36391387</v>
      </c>
    </row>
    <row r="14" spans="1:8" ht="15">
      <c r="A14" s="130"/>
      <c r="B14" s="33" t="s">
        <v>131</v>
      </c>
      <c r="C14" s="378"/>
      <c r="D14" s="378"/>
      <c r="E14" s="378"/>
      <c r="F14" s="378"/>
      <c r="G14" s="379"/>
    </row>
    <row r="15" spans="1:8" s="3" customFormat="1" ht="15">
      <c r="A15" s="131"/>
      <c r="B15" s="34" t="s">
        <v>845</v>
      </c>
      <c r="C15" s="378"/>
      <c r="D15" s="378"/>
      <c r="E15" s="378"/>
      <c r="F15" s="378"/>
      <c r="G15" s="379"/>
    </row>
    <row r="16" spans="1:8" ht="15">
      <c r="A16" s="129">
        <v>6</v>
      </c>
      <c r="B16" s="32" t="s">
        <v>846</v>
      </c>
      <c r="C16" s="479">
        <v>0.494010488309511</v>
      </c>
      <c r="D16" s="480">
        <v>0.38400991571631687</v>
      </c>
      <c r="E16" s="480">
        <v>0.33779999999999999</v>
      </c>
      <c r="F16" s="480">
        <v>0.27789999999999998</v>
      </c>
      <c r="G16" s="481">
        <v>0.41470000000000001</v>
      </c>
    </row>
    <row r="17" spans="1:7" ht="15" customHeight="1">
      <c r="A17" s="129">
        <v>7</v>
      </c>
      <c r="B17" s="32" t="s">
        <v>847</v>
      </c>
      <c r="C17" s="479">
        <v>0.494010488309511</v>
      </c>
      <c r="D17" s="480">
        <v>0.38400991571631687</v>
      </c>
      <c r="E17" s="480">
        <v>0.33779999999999999</v>
      </c>
      <c r="F17" s="480">
        <v>0.27789999999999998</v>
      </c>
      <c r="G17" s="481">
        <v>0.41470000000000001</v>
      </c>
    </row>
    <row r="18" spans="1:7" ht="15">
      <c r="A18" s="129">
        <v>8</v>
      </c>
      <c r="B18" s="32" t="s">
        <v>848</v>
      </c>
      <c r="C18" s="479">
        <v>0.50320506004025201</v>
      </c>
      <c r="D18" s="480">
        <v>0.39326438994551088</v>
      </c>
      <c r="E18" s="480">
        <v>0.34329999999999999</v>
      </c>
      <c r="F18" s="480">
        <v>0.28179999999999999</v>
      </c>
      <c r="G18" s="481">
        <v>0.4204</v>
      </c>
    </row>
    <row r="19" spans="1:7" s="3" customFormat="1" ht="15">
      <c r="A19" s="131"/>
      <c r="B19" s="34" t="s">
        <v>234</v>
      </c>
      <c r="C19" s="482"/>
      <c r="D19" s="483"/>
      <c r="E19" s="483"/>
      <c r="F19" s="483"/>
      <c r="G19" s="484"/>
    </row>
    <row r="20" spans="1:7" ht="15">
      <c r="A20" s="129">
        <v>9</v>
      </c>
      <c r="B20" s="32" t="s">
        <v>297</v>
      </c>
      <c r="C20" s="485">
        <v>0.60156803567925055</v>
      </c>
      <c r="D20" s="480">
        <v>0.42911196070669405</v>
      </c>
      <c r="E20" s="480">
        <v>0.40429999999999999</v>
      </c>
      <c r="F20" s="480">
        <v>0.46360000000000001</v>
      </c>
      <c r="G20" s="481">
        <v>0.53169999999999995</v>
      </c>
    </row>
    <row r="21" spans="1:7" ht="15">
      <c r="A21" s="129">
        <v>10</v>
      </c>
      <c r="B21" s="32" t="s">
        <v>298</v>
      </c>
      <c r="C21" s="485">
        <v>0.6304494038291204</v>
      </c>
      <c r="D21" s="480">
        <v>0.45597280888800357</v>
      </c>
      <c r="E21" s="480">
        <v>0.41770000000000002</v>
      </c>
      <c r="F21" s="480">
        <v>0.48070000000000002</v>
      </c>
      <c r="G21" s="481">
        <v>0.59489999999999998</v>
      </c>
    </row>
    <row r="22" spans="1:7" ht="15">
      <c r="A22" s="130"/>
      <c r="B22" s="33" t="s">
        <v>11</v>
      </c>
      <c r="C22" s="378"/>
      <c r="D22" s="378"/>
      <c r="E22" s="378"/>
      <c r="F22" s="378"/>
      <c r="G22" s="379"/>
    </row>
    <row r="23" spans="1:7" ht="15" customHeight="1">
      <c r="A23" s="132">
        <v>11</v>
      </c>
      <c r="B23" s="35" t="s">
        <v>12</v>
      </c>
      <c r="C23" s="486">
        <v>3.3114064193745185E-2</v>
      </c>
      <c r="D23" s="487">
        <v>2.7903664953495465E-2</v>
      </c>
      <c r="E23" s="487">
        <v>1.7999999999999999E-2</v>
      </c>
      <c r="F23" s="487">
        <v>5.0999999999999997E-2</v>
      </c>
      <c r="G23" s="488">
        <v>4.5600000000000002E-2</v>
      </c>
    </row>
    <row r="24" spans="1:7" ht="15">
      <c r="A24" s="132">
        <v>12</v>
      </c>
      <c r="B24" s="35" t="s">
        <v>13</v>
      </c>
      <c r="C24" s="486">
        <v>3.154044151038276E-3</v>
      </c>
      <c r="D24" s="487">
        <v>2.9601149879768464E-3</v>
      </c>
      <c r="E24" s="487">
        <v>2E-3</v>
      </c>
      <c r="F24" s="487">
        <v>4.7999999999999996E-3</v>
      </c>
      <c r="G24" s="488">
        <v>3.2000000000000002E-3</v>
      </c>
    </row>
    <row r="25" spans="1:7" ht="15">
      <c r="A25" s="132">
        <v>13</v>
      </c>
      <c r="B25" s="35" t="s">
        <v>14</v>
      </c>
      <c r="C25" s="486">
        <v>1.6373655601981545E-2</v>
      </c>
      <c r="D25" s="487">
        <v>1.6275495231119774E-2</v>
      </c>
      <c r="E25" s="487">
        <v>9.5999999999999992E-3</v>
      </c>
      <c r="F25" s="487">
        <v>3.5900000000000001E-2</v>
      </c>
      <c r="G25" s="488">
        <v>3.6799999999999999E-2</v>
      </c>
    </row>
    <row r="26" spans="1:7" ht="15">
      <c r="A26" s="132">
        <v>14</v>
      </c>
      <c r="B26" s="35" t="s">
        <v>268</v>
      </c>
      <c r="C26" s="486">
        <v>2.9960020042706908E-2</v>
      </c>
      <c r="D26" s="487">
        <v>2.4943549965518619E-2</v>
      </c>
      <c r="E26" s="487">
        <v>1.6E-2</v>
      </c>
      <c r="F26" s="487">
        <v>4.6199999999999998E-2</v>
      </c>
      <c r="G26" s="488">
        <v>4.24E-2</v>
      </c>
    </row>
    <row r="27" spans="1:7" ht="15">
      <c r="A27" s="132">
        <v>15</v>
      </c>
      <c r="B27" s="35" t="s">
        <v>15</v>
      </c>
      <c r="C27" s="486">
        <v>1.1301959760958548E-2</v>
      </c>
      <c r="D27" s="487">
        <v>1.4752141000584936E-2</v>
      </c>
      <c r="E27" s="487">
        <v>1.04E-2</v>
      </c>
      <c r="F27" s="487">
        <v>2.9600000000000001E-2</v>
      </c>
      <c r="G27" s="488">
        <v>2.7900000000000001E-2</v>
      </c>
    </row>
    <row r="28" spans="1:7" ht="15">
      <c r="A28" s="132">
        <v>16</v>
      </c>
      <c r="B28" s="35" t="s">
        <v>16</v>
      </c>
      <c r="C28" s="486">
        <v>3.7156507733945375E-2</v>
      </c>
      <c r="D28" s="487">
        <v>4.9432700002689525E-2</v>
      </c>
      <c r="E28" s="487">
        <v>3.3700000000000001E-2</v>
      </c>
      <c r="F28" s="487">
        <v>9.0499999999999997E-2</v>
      </c>
      <c r="G28" s="488">
        <v>9.7199999999999995E-2</v>
      </c>
    </row>
    <row r="29" spans="1:7" ht="15">
      <c r="A29" s="130"/>
      <c r="B29" s="33" t="s">
        <v>17</v>
      </c>
      <c r="C29" s="378"/>
      <c r="D29" s="378"/>
      <c r="E29" s="378"/>
      <c r="F29" s="378"/>
      <c r="G29" s="379"/>
    </row>
    <row r="30" spans="1:7" ht="15">
      <c r="A30" s="132">
        <v>17</v>
      </c>
      <c r="B30" s="35" t="s">
        <v>18</v>
      </c>
      <c r="C30" s="486">
        <v>7.3027493341134939E-2</v>
      </c>
      <c r="D30" s="487">
        <v>2.3285839755516732E-2</v>
      </c>
      <c r="E30" s="487">
        <v>3.3399999999999999E-2</v>
      </c>
      <c r="F30" s="487">
        <v>4.1700000000000001E-2</v>
      </c>
      <c r="G30" s="488">
        <v>4.3900000000000002E-2</v>
      </c>
    </row>
    <row r="31" spans="1:7" ht="15" customHeight="1">
      <c r="A31" s="132">
        <v>18</v>
      </c>
      <c r="B31" s="35" t="s">
        <v>19</v>
      </c>
      <c r="C31" s="486">
        <v>4.9772986121765575E-2</v>
      </c>
      <c r="D31" s="487">
        <v>3.695679404268537E-2</v>
      </c>
      <c r="E31" s="487">
        <v>4.1599999999999998E-2</v>
      </c>
      <c r="F31" s="487">
        <v>4.3700000000000003E-2</v>
      </c>
      <c r="G31" s="488">
        <v>4.3099999999999999E-2</v>
      </c>
    </row>
    <row r="32" spans="1:7" ht="15">
      <c r="A32" s="132">
        <v>19</v>
      </c>
      <c r="B32" s="35" t="s">
        <v>20</v>
      </c>
      <c r="C32" s="486">
        <v>0.59794020820000571</v>
      </c>
      <c r="D32" s="487">
        <v>0.58580962805244174</v>
      </c>
      <c r="E32" s="487">
        <v>0.59470000000000001</v>
      </c>
      <c r="F32" s="487">
        <v>0.62019999999999997</v>
      </c>
      <c r="G32" s="488">
        <v>0.63</v>
      </c>
    </row>
    <row r="33" spans="1:7" ht="15" customHeight="1">
      <c r="A33" s="132">
        <v>20</v>
      </c>
      <c r="B33" s="35" t="s">
        <v>21</v>
      </c>
      <c r="C33" s="486">
        <v>0.56310605834084415</v>
      </c>
      <c r="D33" s="487">
        <v>0.55454801937931641</v>
      </c>
      <c r="E33" s="487">
        <v>0.59519999999999995</v>
      </c>
      <c r="F33" s="487">
        <v>0.60819999999999996</v>
      </c>
      <c r="G33" s="488">
        <v>0.52080000000000004</v>
      </c>
    </row>
    <row r="34" spans="1:7" ht="15">
      <c r="A34" s="132">
        <v>21</v>
      </c>
      <c r="B34" s="35" t="s">
        <v>22</v>
      </c>
      <c r="C34" s="486">
        <v>0.27489223037908905</v>
      </c>
      <c r="D34" s="487">
        <v>0.21548163883912469</v>
      </c>
      <c r="E34" s="487">
        <v>0.22320000000000001</v>
      </c>
      <c r="F34" s="487">
        <v>5.7099999999999998E-2</v>
      </c>
      <c r="G34" s="488">
        <v>0.12839999999999999</v>
      </c>
    </row>
    <row r="35" spans="1:7" ht="15" customHeight="1">
      <c r="A35" s="130"/>
      <c r="B35" s="33" t="s">
        <v>23</v>
      </c>
      <c r="C35" s="378"/>
      <c r="D35" s="378"/>
      <c r="E35" s="378"/>
      <c r="F35" s="378"/>
      <c r="G35" s="379"/>
    </row>
    <row r="36" spans="1:7" ht="15" customHeight="1">
      <c r="A36" s="132">
        <v>22</v>
      </c>
      <c r="B36" s="35" t="s">
        <v>24</v>
      </c>
      <c r="C36" s="486">
        <v>0.76003144136441891</v>
      </c>
      <c r="D36" s="486">
        <v>0.65188154028217526</v>
      </c>
      <c r="E36" s="486">
        <v>0.75060000000000004</v>
      </c>
      <c r="F36" s="486">
        <v>0.749</v>
      </c>
      <c r="G36" s="489">
        <v>0.69089999999999996</v>
      </c>
    </row>
    <row r="37" spans="1:7" ht="15" customHeight="1">
      <c r="A37" s="132">
        <v>23</v>
      </c>
      <c r="B37" s="35" t="s">
        <v>25</v>
      </c>
      <c r="C37" s="486">
        <v>0.85839682446031318</v>
      </c>
      <c r="D37" s="486">
        <v>0.80404970450994095</v>
      </c>
      <c r="E37" s="486">
        <v>0.79620000000000002</v>
      </c>
      <c r="F37" s="486">
        <v>0.82789999999999997</v>
      </c>
      <c r="G37" s="489">
        <v>0.7772</v>
      </c>
    </row>
    <row r="38" spans="1:7" ht="15" customHeight="1">
      <c r="A38" s="132">
        <v>24</v>
      </c>
      <c r="B38" s="282" t="s">
        <v>26</v>
      </c>
      <c r="C38" s="486">
        <v>0.63578579452985173</v>
      </c>
      <c r="D38" s="486">
        <v>0.57086660696990532</v>
      </c>
      <c r="E38" s="486">
        <v>0.69930000000000003</v>
      </c>
      <c r="F38" s="486">
        <v>0.67959999999999998</v>
      </c>
      <c r="G38" s="489">
        <v>0.62860000000000005</v>
      </c>
    </row>
    <row r="39" spans="1:7" ht="15" customHeight="1">
      <c r="A39" s="381"/>
      <c r="B39" s="33" t="s">
        <v>844</v>
      </c>
      <c r="C39" s="378"/>
      <c r="D39" s="378"/>
      <c r="E39" s="378"/>
      <c r="F39" s="378"/>
      <c r="G39" s="379"/>
    </row>
    <row r="40" spans="1:7" ht="15" customHeight="1">
      <c r="A40" s="132">
        <v>25</v>
      </c>
      <c r="B40" s="372" t="s">
        <v>827</v>
      </c>
      <c r="C40" s="282">
        <v>53843755.269999996</v>
      </c>
      <c r="D40" s="282"/>
      <c r="E40" s="282"/>
      <c r="F40" s="282"/>
      <c r="G40" s="380"/>
    </row>
    <row r="41" spans="1:7" ht="15">
      <c r="A41" s="132">
        <v>26</v>
      </c>
      <c r="B41" s="35" t="s">
        <v>828</v>
      </c>
      <c r="C41" s="282">
        <v>29426561.790949997</v>
      </c>
      <c r="D41" s="283"/>
      <c r="E41" s="283"/>
      <c r="F41" s="283"/>
      <c r="G41" s="284"/>
    </row>
    <row r="42" spans="1:7" thickBot="1">
      <c r="A42" s="133">
        <v>27</v>
      </c>
      <c r="B42" s="285" t="s">
        <v>826</v>
      </c>
      <c r="C42" s="490">
        <v>1.8297671217083673</v>
      </c>
      <c r="D42" s="491"/>
      <c r="E42" s="491"/>
      <c r="F42" s="491"/>
      <c r="G42" s="492"/>
    </row>
    <row r="43" spans="1:7">
      <c r="A43" s="21"/>
    </row>
    <row r="44" spans="1:7" ht="141.75">
      <c r="B44" s="371" t="s">
        <v>841</v>
      </c>
    </row>
    <row r="45" spans="1:7" ht="65.25">
      <c r="B45" s="371" t="s">
        <v>849</v>
      </c>
      <c r="D45" s="401"/>
      <c r="E45" s="401"/>
      <c r="F45" s="401"/>
      <c r="G45" s="401"/>
    </row>
    <row r="46" spans="1:7" ht="116.25">
      <c r="B46" s="432" t="s">
        <v>843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M29" sqref="M29"/>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18" t="s">
        <v>231</v>
      </c>
      <c r="B1" s="526" t="s">
        <v>900</v>
      </c>
    </row>
    <row r="2" spans="1:8" ht="15.75">
      <c r="A2" s="18" t="s">
        <v>232</v>
      </c>
      <c r="B2" s="527" t="s">
        <v>901</v>
      </c>
    </row>
    <row r="3" spans="1:8" ht="15.75">
      <c r="A3" s="18"/>
    </row>
    <row r="4" spans="1:8" ht="16.5" thickBot="1">
      <c r="A4" s="36" t="s">
        <v>658</v>
      </c>
      <c r="B4" s="78" t="s">
        <v>289</v>
      </c>
      <c r="C4" s="36"/>
      <c r="D4" s="37"/>
      <c r="E4" s="37"/>
      <c r="F4" s="38"/>
      <c r="G4" s="38"/>
      <c r="H4" s="39" t="s">
        <v>135</v>
      </c>
    </row>
    <row r="5" spans="1:8" ht="15.75">
      <c r="A5" s="40"/>
      <c r="B5" s="41"/>
      <c r="C5" s="530" t="s">
        <v>238</v>
      </c>
      <c r="D5" s="531"/>
      <c r="E5" s="532"/>
      <c r="F5" s="530" t="s">
        <v>239</v>
      </c>
      <c r="G5" s="531"/>
      <c r="H5" s="533"/>
    </row>
    <row r="6" spans="1:8" ht="15.75">
      <c r="A6" s="42" t="s">
        <v>32</v>
      </c>
      <c r="B6" s="43" t="s">
        <v>195</v>
      </c>
      <c r="C6" s="44" t="s">
        <v>33</v>
      </c>
      <c r="D6" s="44" t="s">
        <v>136</v>
      </c>
      <c r="E6" s="44" t="s">
        <v>74</v>
      </c>
      <c r="F6" s="44" t="s">
        <v>33</v>
      </c>
      <c r="G6" s="44" t="s">
        <v>136</v>
      </c>
      <c r="H6" s="45" t="s">
        <v>74</v>
      </c>
    </row>
    <row r="7" spans="1:8" ht="15.75">
      <c r="A7" s="42">
        <v>1</v>
      </c>
      <c r="B7" s="46" t="s">
        <v>196</v>
      </c>
      <c r="C7" s="286">
        <v>718041</v>
      </c>
      <c r="D7" s="286">
        <v>4075353</v>
      </c>
      <c r="E7" s="287">
        <f>C7+D7</f>
        <v>4793394</v>
      </c>
      <c r="F7" s="288">
        <v>1041933</v>
      </c>
      <c r="G7" s="289">
        <v>3331129</v>
      </c>
      <c r="H7" s="290">
        <f>F7+G7</f>
        <v>4373062</v>
      </c>
    </row>
    <row r="8" spans="1:8" ht="15.75">
      <c r="A8" s="42">
        <v>2</v>
      </c>
      <c r="B8" s="46" t="s">
        <v>197</v>
      </c>
      <c r="C8" s="286">
        <v>12931045</v>
      </c>
      <c r="D8" s="286">
        <v>6739291</v>
      </c>
      <c r="E8" s="287">
        <f t="shared" ref="E8:E20" si="0">C8+D8</f>
        <v>19670336</v>
      </c>
      <c r="F8" s="288">
        <v>534330</v>
      </c>
      <c r="G8" s="289">
        <v>10786389</v>
      </c>
      <c r="H8" s="290">
        <f t="shared" ref="H8:H40" si="1">F8+G8</f>
        <v>11320719</v>
      </c>
    </row>
    <row r="9" spans="1:8" ht="15.75">
      <c r="A9" s="42">
        <v>3</v>
      </c>
      <c r="B9" s="46" t="s">
        <v>198</v>
      </c>
      <c r="C9" s="286">
        <v>84616</v>
      </c>
      <c r="D9" s="286">
        <v>31353031</v>
      </c>
      <c r="E9" s="287">
        <f t="shared" si="0"/>
        <v>31437647</v>
      </c>
      <c r="F9" s="288">
        <v>10623517</v>
      </c>
      <c r="G9" s="289">
        <v>11717829</v>
      </c>
      <c r="H9" s="290">
        <f t="shared" si="1"/>
        <v>22341346</v>
      </c>
    </row>
    <row r="10" spans="1:8" ht="15.75">
      <c r="A10" s="42">
        <v>4</v>
      </c>
      <c r="B10" s="46" t="s">
        <v>227</v>
      </c>
      <c r="C10" s="286">
        <v>0</v>
      </c>
      <c r="D10" s="286">
        <v>0</v>
      </c>
      <c r="E10" s="287">
        <f t="shared" si="0"/>
        <v>0</v>
      </c>
      <c r="F10" s="288">
        <v>0</v>
      </c>
      <c r="G10" s="289">
        <v>0</v>
      </c>
      <c r="H10" s="290">
        <f t="shared" si="1"/>
        <v>0</v>
      </c>
    </row>
    <row r="11" spans="1:8" ht="15.75">
      <c r="A11" s="42">
        <v>5</v>
      </c>
      <c r="B11" s="46" t="s">
        <v>199</v>
      </c>
      <c r="C11" s="286">
        <v>15815783</v>
      </c>
      <c r="D11" s="286">
        <v>0</v>
      </c>
      <c r="E11" s="287">
        <f t="shared" si="0"/>
        <v>15815783</v>
      </c>
      <c r="F11" s="288">
        <v>10152177</v>
      </c>
      <c r="G11" s="289">
        <v>0</v>
      </c>
      <c r="H11" s="290">
        <f t="shared" si="1"/>
        <v>10152177</v>
      </c>
    </row>
    <row r="12" spans="1:8" ht="15.75">
      <c r="A12" s="42">
        <v>6.1</v>
      </c>
      <c r="B12" s="47" t="s">
        <v>200</v>
      </c>
      <c r="C12" s="286">
        <v>7513188</v>
      </c>
      <c r="D12" s="286">
        <v>11173555</v>
      </c>
      <c r="E12" s="287">
        <f t="shared" si="0"/>
        <v>18686743</v>
      </c>
      <c r="F12" s="288">
        <v>5723809</v>
      </c>
      <c r="G12" s="289">
        <v>9744140</v>
      </c>
      <c r="H12" s="290">
        <f t="shared" si="1"/>
        <v>15467949</v>
      </c>
    </row>
    <row r="13" spans="1:8" ht="15.75">
      <c r="A13" s="42">
        <v>6.2</v>
      </c>
      <c r="B13" s="47" t="s">
        <v>201</v>
      </c>
      <c r="C13" s="286">
        <v>-254155</v>
      </c>
      <c r="D13" s="286">
        <v>-675940</v>
      </c>
      <c r="E13" s="287">
        <f t="shared" si="0"/>
        <v>-930095</v>
      </c>
      <c r="F13" s="288">
        <v>-183009</v>
      </c>
      <c r="G13" s="289">
        <v>-483222</v>
      </c>
      <c r="H13" s="290">
        <f t="shared" si="1"/>
        <v>-666231</v>
      </c>
    </row>
    <row r="14" spans="1:8" ht="15.75">
      <c r="A14" s="42">
        <v>6</v>
      </c>
      <c r="B14" s="46" t="s">
        <v>202</v>
      </c>
      <c r="C14" s="287">
        <f>C12+C13</f>
        <v>7259033</v>
      </c>
      <c r="D14" s="287">
        <f>D12+D13</f>
        <v>10497615</v>
      </c>
      <c r="E14" s="287">
        <f t="shared" si="0"/>
        <v>17756648</v>
      </c>
      <c r="F14" s="287">
        <f>F12+F13</f>
        <v>5540800</v>
      </c>
      <c r="G14" s="287">
        <f>G12+G13</f>
        <v>9260918</v>
      </c>
      <c r="H14" s="290">
        <f t="shared" si="1"/>
        <v>14801718</v>
      </c>
    </row>
    <row r="15" spans="1:8" ht="15.75">
      <c r="A15" s="42">
        <v>7</v>
      </c>
      <c r="B15" s="46" t="s">
        <v>203</v>
      </c>
      <c r="C15" s="286">
        <v>119103</v>
      </c>
      <c r="D15" s="286">
        <v>49206</v>
      </c>
      <c r="E15" s="287">
        <f t="shared" si="0"/>
        <v>168309</v>
      </c>
      <c r="F15" s="288">
        <v>57096</v>
      </c>
      <c r="G15" s="289">
        <v>49469</v>
      </c>
      <c r="H15" s="290">
        <f t="shared" si="1"/>
        <v>106565</v>
      </c>
    </row>
    <row r="16" spans="1:8" ht="15.75">
      <c r="A16" s="42">
        <v>8</v>
      </c>
      <c r="B16" s="46" t="s">
        <v>204</v>
      </c>
      <c r="C16" s="286">
        <v>124341</v>
      </c>
      <c r="D16" s="286"/>
      <c r="E16" s="287">
        <f t="shared" si="0"/>
        <v>124341</v>
      </c>
      <c r="F16" s="288">
        <v>0</v>
      </c>
      <c r="G16" s="289"/>
      <c r="H16" s="290">
        <f t="shared" si="1"/>
        <v>0</v>
      </c>
    </row>
    <row r="17" spans="1:8" ht="15.75">
      <c r="A17" s="42">
        <v>9</v>
      </c>
      <c r="B17" s="46" t="s">
        <v>205</v>
      </c>
      <c r="C17" s="286">
        <v>0</v>
      </c>
      <c r="D17" s="286">
        <v>0</v>
      </c>
      <c r="E17" s="287">
        <f t="shared" si="0"/>
        <v>0</v>
      </c>
      <c r="F17" s="288">
        <v>0</v>
      </c>
      <c r="G17" s="289">
        <v>0</v>
      </c>
      <c r="H17" s="290">
        <f t="shared" si="1"/>
        <v>0</v>
      </c>
    </row>
    <row r="18" spans="1:8" ht="15.75">
      <c r="A18" s="42">
        <v>10</v>
      </c>
      <c r="B18" s="46" t="s">
        <v>206</v>
      </c>
      <c r="C18" s="286">
        <v>3761888</v>
      </c>
      <c r="D18" s="286"/>
      <c r="E18" s="287">
        <f t="shared" si="0"/>
        <v>3761888</v>
      </c>
      <c r="F18" s="288">
        <v>4117467</v>
      </c>
      <c r="G18" s="289"/>
      <c r="H18" s="290">
        <f t="shared" si="1"/>
        <v>4117467</v>
      </c>
    </row>
    <row r="19" spans="1:8" ht="15.75">
      <c r="A19" s="42">
        <v>11</v>
      </c>
      <c r="B19" s="46" t="s">
        <v>207</v>
      </c>
      <c r="C19" s="286">
        <v>98122</v>
      </c>
      <c r="D19" s="286">
        <v>16332</v>
      </c>
      <c r="E19" s="287">
        <f t="shared" si="0"/>
        <v>114454</v>
      </c>
      <c r="F19" s="288">
        <v>309631</v>
      </c>
      <c r="G19" s="289">
        <v>35399</v>
      </c>
      <c r="H19" s="290">
        <f t="shared" si="1"/>
        <v>345030</v>
      </c>
    </row>
    <row r="20" spans="1:8" ht="15.75">
      <c r="A20" s="42">
        <v>12</v>
      </c>
      <c r="B20" s="48" t="s">
        <v>208</v>
      </c>
      <c r="C20" s="287">
        <f>SUM(C7:C11)+SUM(C14:C19)</f>
        <v>40911972</v>
      </c>
      <c r="D20" s="287">
        <f>SUM(D7:D11)+SUM(D14:D19)</f>
        <v>52730828</v>
      </c>
      <c r="E20" s="287">
        <f t="shared" si="0"/>
        <v>93642800</v>
      </c>
      <c r="F20" s="287">
        <f>SUM(F7:F11)+SUM(F14:F19)</f>
        <v>32376951</v>
      </c>
      <c r="G20" s="287">
        <f>SUM(G7:G11)+SUM(G14:G19)</f>
        <v>35181133</v>
      </c>
      <c r="H20" s="290">
        <f t="shared" si="1"/>
        <v>67558084</v>
      </c>
    </row>
    <row r="21" spans="1:8" ht="15.75">
      <c r="A21" s="42"/>
      <c r="B21" s="43" t="s">
        <v>225</v>
      </c>
      <c r="C21" s="291"/>
      <c r="D21" s="291"/>
      <c r="E21" s="291"/>
      <c r="F21" s="292"/>
      <c r="G21" s="293"/>
      <c r="H21" s="294"/>
    </row>
    <row r="22" spans="1:8" ht="15.75">
      <c r="A22" s="42">
        <v>13</v>
      </c>
      <c r="B22" s="46" t="s">
        <v>209</v>
      </c>
      <c r="C22" s="286">
        <v>0</v>
      </c>
      <c r="D22" s="286">
        <v>648050</v>
      </c>
      <c r="E22" s="287">
        <f>C22+D22</f>
        <v>648050</v>
      </c>
      <c r="F22" s="288">
        <v>0</v>
      </c>
      <c r="G22" s="289">
        <v>112560</v>
      </c>
      <c r="H22" s="290">
        <f t="shared" si="1"/>
        <v>112560</v>
      </c>
    </row>
    <row r="23" spans="1:8" ht="15.75">
      <c r="A23" s="42">
        <v>14</v>
      </c>
      <c r="B23" s="46" t="s">
        <v>210</v>
      </c>
      <c r="C23" s="286">
        <v>6367192</v>
      </c>
      <c r="D23" s="286">
        <v>35283073</v>
      </c>
      <c r="E23" s="287">
        <f t="shared" ref="E23:E40" si="2">C23+D23</f>
        <v>41650265</v>
      </c>
      <c r="F23" s="288">
        <v>6923673</v>
      </c>
      <c r="G23" s="289">
        <v>18822600</v>
      </c>
      <c r="H23" s="290">
        <f t="shared" si="1"/>
        <v>25746273</v>
      </c>
    </row>
    <row r="24" spans="1:8" ht="15.75">
      <c r="A24" s="42">
        <v>15</v>
      </c>
      <c r="B24" s="46" t="s">
        <v>211</v>
      </c>
      <c r="C24" s="286">
        <v>2162895</v>
      </c>
      <c r="D24" s="286">
        <v>15723602</v>
      </c>
      <c r="E24" s="287">
        <f t="shared" si="2"/>
        <v>17886497</v>
      </c>
      <c r="F24" s="288">
        <v>2851845</v>
      </c>
      <c r="G24" s="289">
        <v>13867431</v>
      </c>
      <c r="H24" s="290">
        <f t="shared" si="1"/>
        <v>16719276</v>
      </c>
    </row>
    <row r="25" spans="1:8" ht="15.75">
      <c r="A25" s="42">
        <v>16</v>
      </c>
      <c r="B25" s="46" t="s">
        <v>212</v>
      </c>
      <c r="C25" s="286">
        <v>168200</v>
      </c>
      <c r="D25" s="286">
        <v>1887848</v>
      </c>
      <c r="E25" s="287">
        <f t="shared" si="2"/>
        <v>2056048</v>
      </c>
      <c r="F25" s="288">
        <v>149292</v>
      </c>
      <c r="G25" s="289">
        <v>2412421</v>
      </c>
      <c r="H25" s="290">
        <f t="shared" si="1"/>
        <v>2561713</v>
      </c>
    </row>
    <row r="26" spans="1:8" ht="15.75">
      <c r="A26" s="42">
        <v>17</v>
      </c>
      <c r="B26" s="46" t="s">
        <v>213</v>
      </c>
      <c r="C26" s="291">
        <v>0</v>
      </c>
      <c r="D26" s="291">
        <v>0</v>
      </c>
      <c r="E26" s="287">
        <f t="shared" si="2"/>
        <v>0</v>
      </c>
      <c r="F26" s="292">
        <v>0</v>
      </c>
      <c r="G26" s="293">
        <v>0</v>
      </c>
      <c r="H26" s="290">
        <f t="shared" si="1"/>
        <v>0</v>
      </c>
    </row>
    <row r="27" spans="1:8" ht="15.75">
      <c r="A27" s="42">
        <v>18</v>
      </c>
      <c r="B27" s="46" t="s">
        <v>214</v>
      </c>
      <c r="C27" s="286">
        <v>0</v>
      </c>
      <c r="D27" s="286">
        <v>135030</v>
      </c>
      <c r="E27" s="287">
        <f t="shared" si="2"/>
        <v>135030</v>
      </c>
      <c r="F27" s="288">
        <v>0</v>
      </c>
      <c r="G27" s="289">
        <v>264680</v>
      </c>
      <c r="H27" s="290">
        <f t="shared" si="1"/>
        <v>264680</v>
      </c>
    </row>
    <row r="28" spans="1:8" ht="15.75">
      <c r="A28" s="42">
        <v>19</v>
      </c>
      <c r="B28" s="46" t="s">
        <v>215</v>
      </c>
      <c r="C28" s="286">
        <v>0</v>
      </c>
      <c r="D28" s="286">
        <v>38670</v>
      </c>
      <c r="E28" s="287">
        <f t="shared" si="2"/>
        <v>38670</v>
      </c>
      <c r="F28" s="288">
        <v>19</v>
      </c>
      <c r="G28" s="289">
        <v>31877</v>
      </c>
      <c r="H28" s="290">
        <f t="shared" si="1"/>
        <v>31896</v>
      </c>
    </row>
    <row r="29" spans="1:8" ht="15.75">
      <c r="A29" s="42">
        <v>20</v>
      </c>
      <c r="B29" s="46" t="s">
        <v>137</v>
      </c>
      <c r="C29" s="286">
        <v>191472</v>
      </c>
      <c r="D29" s="286">
        <v>173344</v>
      </c>
      <c r="E29" s="287">
        <f t="shared" si="2"/>
        <v>364816</v>
      </c>
      <c r="F29" s="288">
        <v>307530</v>
      </c>
      <c r="G29" s="289">
        <v>184948</v>
      </c>
      <c r="H29" s="290">
        <f t="shared" si="1"/>
        <v>492478</v>
      </c>
    </row>
    <row r="30" spans="1:8" ht="15.75">
      <c r="A30" s="42">
        <v>21</v>
      </c>
      <c r="B30" s="46" t="s">
        <v>216</v>
      </c>
      <c r="C30" s="286">
        <v>0</v>
      </c>
      <c r="D30" s="286">
        <v>0</v>
      </c>
      <c r="E30" s="287">
        <f t="shared" si="2"/>
        <v>0</v>
      </c>
      <c r="F30" s="288">
        <v>0</v>
      </c>
      <c r="G30" s="289">
        <v>0</v>
      </c>
      <c r="H30" s="290">
        <f t="shared" si="1"/>
        <v>0</v>
      </c>
    </row>
    <row r="31" spans="1:8" ht="15.75">
      <c r="A31" s="42">
        <v>22</v>
      </c>
      <c r="B31" s="48" t="s">
        <v>217</v>
      </c>
      <c r="C31" s="287">
        <f>SUM(C22:C30)</f>
        <v>8889759</v>
      </c>
      <c r="D31" s="287">
        <f>SUM(D22:D30)</f>
        <v>53889617</v>
      </c>
      <c r="E31" s="287">
        <f>C31+D31</f>
        <v>62779376</v>
      </c>
      <c r="F31" s="287">
        <f>SUM(F22:F30)</f>
        <v>10232359</v>
      </c>
      <c r="G31" s="287">
        <f>SUM(G22:G30)</f>
        <v>35696517</v>
      </c>
      <c r="H31" s="290">
        <f t="shared" si="1"/>
        <v>45928876</v>
      </c>
    </row>
    <row r="32" spans="1:8" ht="15.75">
      <c r="A32" s="42"/>
      <c r="B32" s="43" t="s">
        <v>226</v>
      </c>
      <c r="C32" s="291"/>
      <c r="D32" s="291"/>
      <c r="E32" s="286"/>
      <c r="F32" s="292"/>
      <c r="G32" s="293"/>
      <c r="H32" s="294"/>
    </row>
    <row r="33" spans="1:8" ht="15.75">
      <c r="A33" s="42">
        <v>23</v>
      </c>
      <c r="B33" s="46" t="s">
        <v>218</v>
      </c>
      <c r="C33" s="286">
        <v>30000000</v>
      </c>
      <c r="D33" s="291"/>
      <c r="E33" s="287">
        <f t="shared" si="2"/>
        <v>30000000</v>
      </c>
      <c r="F33" s="288">
        <v>0</v>
      </c>
      <c r="G33" s="293"/>
      <c r="H33" s="290">
        <f t="shared" si="1"/>
        <v>0</v>
      </c>
    </row>
    <row r="34" spans="1:8" ht="15.75">
      <c r="A34" s="42">
        <v>24</v>
      </c>
      <c r="B34" s="46" t="s">
        <v>219</v>
      </c>
      <c r="C34" s="286">
        <v>0</v>
      </c>
      <c r="D34" s="291"/>
      <c r="E34" s="287">
        <f t="shared" si="2"/>
        <v>0</v>
      </c>
      <c r="F34" s="288">
        <v>0</v>
      </c>
      <c r="G34" s="293"/>
      <c r="H34" s="290">
        <f t="shared" si="1"/>
        <v>0</v>
      </c>
    </row>
    <row r="35" spans="1:8" ht="15.75">
      <c r="A35" s="42">
        <v>25</v>
      </c>
      <c r="B35" s="47" t="s">
        <v>220</v>
      </c>
      <c r="C35" s="286">
        <v>0</v>
      </c>
      <c r="D35" s="291"/>
      <c r="E35" s="287">
        <f t="shared" si="2"/>
        <v>0</v>
      </c>
      <c r="F35" s="288">
        <v>0</v>
      </c>
      <c r="G35" s="293"/>
      <c r="H35" s="290">
        <f t="shared" si="1"/>
        <v>0</v>
      </c>
    </row>
    <row r="36" spans="1:8" ht="15.75">
      <c r="A36" s="42">
        <v>26</v>
      </c>
      <c r="B36" s="46" t="s">
        <v>221</v>
      </c>
      <c r="C36" s="286">
        <v>0</v>
      </c>
      <c r="D36" s="291"/>
      <c r="E36" s="287">
        <f t="shared" si="2"/>
        <v>0</v>
      </c>
      <c r="F36" s="288">
        <v>0</v>
      </c>
      <c r="G36" s="293"/>
      <c r="H36" s="290">
        <f t="shared" si="1"/>
        <v>0</v>
      </c>
    </row>
    <row r="37" spans="1:8" ht="15.75">
      <c r="A37" s="42">
        <v>27</v>
      </c>
      <c r="B37" s="46" t="s">
        <v>222</v>
      </c>
      <c r="C37" s="286">
        <v>0</v>
      </c>
      <c r="D37" s="291"/>
      <c r="E37" s="287">
        <f t="shared" si="2"/>
        <v>0</v>
      </c>
      <c r="F37" s="288">
        <v>15204182</v>
      </c>
      <c r="G37" s="293"/>
      <c r="H37" s="290">
        <f t="shared" si="1"/>
        <v>15204182</v>
      </c>
    </row>
    <row r="38" spans="1:8" ht="15.75">
      <c r="A38" s="42">
        <v>28</v>
      </c>
      <c r="B38" s="46" t="s">
        <v>223</v>
      </c>
      <c r="C38" s="286">
        <v>859435</v>
      </c>
      <c r="D38" s="291"/>
      <c r="E38" s="287">
        <f t="shared" si="2"/>
        <v>859435</v>
      </c>
      <c r="F38" s="288">
        <v>6417037</v>
      </c>
      <c r="G38" s="293"/>
      <c r="H38" s="290">
        <f t="shared" si="1"/>
        <v>6417037</v>
      </c>
    </row>
    <row r="39" spans="1:8" ht="15.75">
      <c r="A39" s="42">
        <v>29</v>
      </c>
      <c r="B39" s="46" t="s">
        <v>240</v>
      </c>
      <c r="C39" s="286">
        <v>3989</v>
      </c>
      <c r="D39" s="291"/>
      <c r="E39" s="287">
        <f t="shared" si="2"/>
        <v>3989</v>
      </c>
      <c r="F39" s="288">
        <v>7989</v>
      </c>
      <c r="G39" s="293"/>
      <c r="H39" s="290">
        <f t="shared" si="1"/>
        <v>7989</v>
      </c>
    </row>
    <row r="40" spans="1:8" ht="15.75">
      <c r="A40" s="42">
        <v>30</v>
      </c>
      <c r="B40" s="48" t="s">
        <v>224</v>
      </c>
      <c r="C40" s="286">
        <v>30863424</v>
      </c>
      <c r="D40" s="291">
        <v>0</v>
      </c>
      <c r="E40" s="287">
        <f t="shared" si="2"/>
        <v>30863424</v>
      </c>
      <c r="F40" s="288">
        <v>21629208</v>
      </c>
      <c r="G40" s="293">
        <v>0</v>
      </c>
      <c r="H40" s="290">
        <f t="shared" si="1"/>
        <v>21629208</v>
      </c>
    </row>
    <row r="41" spans="1:8" ht="16.5" thickBot="1">
      <c r="A41" s="49">
        <v>31</v>
      </c>
      <c r="B41" s="50" t="s">
        <v>241</v>
      </c>
      <c r="C41" s="295">
        <f>C31+C40</f>
        <v>39753183</v>
      </c>
      <c r="D41" s="295">
        <f>D31+D40</f>
        <v>53889617</v>
      </c>
      <c r="E41" s="295">
        <f>C41+D41</f>
        <v>93642800</v>
      </c>
      <c r="F41" s="295">
        <f>F31+F40</f>
        <v>31861567</v>
      </c>
      <c r="G41" s="295">
        <f>G31+G40</f>
        <v>35696517</v>
      </c>
      <c r="H41" s="296">
        <f>F41+G41</f>
        <v>67558084</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7" activePane="bottomRight" state="frozen"/>
      <selection pane="topRight" activeCell="B1" sqref="B1"/>
      <selection pane="bottomLeft" activeCell="A6" sqref="A6"/>
      <selection pane="bottomRight" activeCell="B1" sqref="B1:B2"/>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231</v>
      </c>
      <c r="B1" s="526" t="s">
        <v>900</v>
      </c>
      <c r="C1" s="17"/>
    </row>
    <row r="2" spans="1:8" ht="15.75">
      <c r="A2" s="18" t="s">
        <v>232</v>
      </c>
      <c r="B2" s="527" t="s">
        <v>901</v>
      </c>
      <c r="C2" s="30"/>
      <c r="D2" s="19"/>
      <c r="E2" s="19"/>
      <c r="F2" s="19"/>
      <c r="G2" s="19"/>
      <c r="H2" s="19"/>
    </row>
    <row r="3" spans="1:8" ht="15.75">
      <c r="A3" s="18"/>
      <c r="B3" s="17"/>
      <c r="C3" s="30"/>
      <c r="D3" s="19"/>
      <c r="E3" s="19"/>
      <c r="F3" s="19"/>
      <c r="G3" s="19"/>
      <c r="H3" s="19"/>
    </row>
    <row r="4" spans="1:8" ht="16.5" thickBot="1">
      <c r="A4" s="52" t="s">
        <v>659</v>
      </c>
      <c r="B4" s="31" t="s">
        <v>266</v>
      </c>
      <c r="C4" s="38"/>
      <c r="D4" s="38"/>
      <c r="E4" s="38"/>
      <c r="F4" s="52"/>
      <c r="G4" s="52"/>
      <c r="H4" s="53" t="s">
        <v>135</v>
      </c>
    </row>
    <row r="5" spans="1:8" ht="15.75">
      <c r="A5" s="134"/>
      <c r="B5" s="135"/>
      <c r="C5" s="530" t="s">
        <v>238</v>
      </c>
      <c r="D5" s="531"/>
      <c r="E5" s="532"/>
      <c r="F5" s="530" t="s">
        <v>239</v>
      </c>
      <c r="G5" s="531"/>
      <c r="H5" s="533"/>
    </row>
    <row r="6" spans="1:8">
      <c r="A6" s="136" t="s">
        <v>32</v>
      </c>
      <c r="B6" s="54"/>
      <c r="C6" s="55" t="s">
        <v>33</v>
      </c>
      <c r="D6" s="55" t="s">
        <v>138</v>
      </c>
      <c r="E6" s="55" t="s">
        <v>74</v>
      </c>
      <c r="F6" s="55" t="s">
        <v>33</v>
      </c>
      <c r="G6" s="55" t="s">
        <v>138</v>
      </c>
      <c r="H6" s="137" t="s">
        <v>74</v>
      </c>
    </row>
    <row r="7" spans="1:8">
      <c r="A7" s="138"/>
      <c r="B7" s="57" t="s">
        <v>134</v>
      </c>
      <c r="C7" s="58"/>
      <c r="D7" s="58"/>
      <c r="E7" s="58"/>
      <c r="F7" s="58"/>
      <c r="G7" s="58"/>
      <c r="H7" s="139"/>
    </row>
    <row r="8" spans="1:8" ht="15.75">
      <c r="A8" s="138">
        <v>1</v>
      </c>
      <c r="B8" s="59" t="s">
        <v>139</v>
      </c>
      <c r="C8" s="297">
        <v>343060</v>
      </c>
      <c r="D8" s="297">
        <v>104175</v>
      </c>
      <c r="E8" s="287">
        <f>C8+D8</f>
        <v>447235</v>
      </c>
      <c r="F8" s="297">
        <v>617931</v>
      </c>
      <c r="G8" s="297">
        <v>96872</v>
      </c>
      <c r="H8" s="298">
        <f>F8+G8</f>
        <v>714803</v>
      </c>
    </row>
    <row r="9" spans="1:8" ht="15.75">
      <c r="A9" s="138">
        <v>2</v>
      </c>
      <c r="B9" s="59" t="s">
        <v>140</v>
      </c>
      <c r="C9" s="297">
        <v>651421</v>
      </c>
      <c r="D9" s="297">
        <v>613254</v>
      </c>
      <c r="E9" s="287">
        <f t="shared" ref="E9:E67" si="0">C9+D9</f>
        <v>1264675</v>
      </c>
      <c r="F9" s="297">
        <v>696602</v>
      </c>
      <c r="G9" s="297">
        <v>764591</v>
      </c>
      <c r="H9" s="298">
        <f t="shared" ref="H9:H67" si="1">F9+G9</f>
        <v>1461193</v>
      </c>
    </row>
    <row r="10" spans="1:8" ht="15.75">
      <c r="A10" s="138">
        <v>2.1</v>
      </c>
      <c r="B10" s="60" t="s">
        <v>141</v>
      </c>
      <c r="C10" s="299">
        <f>SUM(C11:C19)</f>
        <v>670994</v>
      </c>
      <c r="D10" s="299">
        <f>SUM(D11:D19)</f>
        <v>642834</v>
      </c>
      <c r="E10" s="287">
        <f t="shared" ref="E10" si="2">C10+D10</f>
        <v>1313828</v>
      </c>
      <c r="F10" s="299">
        <f>SUM(F11:F19)</f>
        <v>727389</v>
      </c>
      <c r="G10" s="299">
        <f>SUM(G11:G19)</f>
        <v>790207</v>
      </c>
      <c r="H10" s="298">
        <f t="shared" ref="H10" si="3">F10+G10</f>
        <v>1517596</v>
      </c>
    </row>
    <row r="11" spans="1:8" ht="15.75">
      <c r="A11" s="138">
        <v>2.2000000000000002</v>
      </c>
      <c r="B11" s="60" t="s">
        <v>142</v>
      </c>
      <c r="C11" s="297">
        <v>442774</v>
      </c>
      <c r="D11" s="297">
        <v>156081</v>
      </c>
      <c r="E11" s="287">
        <f t="shared" si="0"/>
        <v>598855</v>
      </c>
      <c r="F11" s="297">
        <v>475425</v>
      </c>
      <c r="G11" s="297">
        <v>126553</v>
      </c>
      <c r="H11" s="298">
        <f t="shared" si="1"/>
        <v>601978</v>
      </c>
    </row>
    <row r="12" spans="1:8" ht="15.75">
      <c r="A12" s="138">
        <v>2.2999999999999998</v>
      </c>
      <c r="B12" s="60" t="s">
        <v>143</v>
      </c>
      <c r="C12" s="297">
        <v>0</v>
      </c>
      <c r="D12" s="297">
        <v>0</v>
      </c>
      <c r="E12" s="287">
        <f t="shared" si="0"/>
        <v>0</v>
      </c>
      <c r="F12" s="297">
        <v>0</v>
      </c>
      <c r="G12" s="297">
        <v>0</v>
      </c>
      <c r="H12" s="298">
        <f t="shared" si="1"/>
        <v>0</v>
      </c>
    </row>
    <row r="13" spans="1:8" ht="15.75">
      <c r="A13" s="138">
        <v>2.4</v>
      </c>
      <c r="B13" s="60" t="s">
        <v>144</v>
      </c>
      <c r="C13" s="297">
        <v>0</v>
      </c>
      <c r="D13" s="297">
        <v>0</v>
      </c>
      <c r="E13" s="287">
        <f t="shared" si="0"/>
        <v>0</v>
      </c>
      <c r="F13" s="297">
        <v>0</v>
      </c>
      <c r="G13" s="297">
        <v>0</v>
      </c>
      <c r="H13" s="298">
        <f t="shared" si="1"/>
        <v>0</v>
      </c>
    </row>
    <row r="14" spans="1:8" ht="15.75">
      <c r="A14" s="138">
        <v>2.5</v>
      </c>
      <c r="B14" s="60" t="s">
        <v>145</v>
      </c>
      <c r="C14" s="297">
        <v>0</v>
      </c>
      <c r="D14" s="297">
        <v>0</v>
      </c>
      <c r="E14" s="287">
        <f t="shared" si="0"/>
        <v>0</v>
      </c>
      <c r="F14" s="297">
        <v>0</v>
      </c>
      <c r="G14" s="297">
        <v>0</v>
      </c>
      <c r="H14" s="298">
        <f t="shared" si="1"/>
        <v>0</v>
      </c>
    </row>
    <row r="15" spans="1:8" ht="15.75">
      <c r="A15" s="138">
        <v>2.6</v>
      </c>
      <c r="B15" s="60" t="s">
        <v>146</v>
      </c>
      <c r="C15" s="297">
        <v>0</v>
      </c>
      <c r="D15" s="297">
        <v>0</v>
      </c>
      <c r="E15" s="287">
        <f t="shared" si="0"/>
        <v>0</v>
      </c>
      <c r="F15" s="297">
        <v>0</v>
      </c>
      <c r="G15" s="297">
        <v>0</v>
      </c>
      <c r="H15" s="298">
        <f t="shared" si="1"/>
        <v>0</v>
      </c>
    </row>
    <row r="16" spans="1:8" ht="15.75">
      <c r="A16" s="138">
        <v>2.7</v>
      </c>
      <c r="B16" s="60" t="s">
        <v>147</v>
      </c>
      <c r="C16" s="297">
        <v>0</v>
      </c>
      <c r="D16" s="297">
        <v>0</v>
      </c>
      <c r="E16" s="287">
        <f t="shared" si="0"/>
        <v>0</v>
      </c>
      <c r="F16" s="297">
        <v>0</v>
      </c>
      <c r="G16" s="297">
        <v>0</v>
      </c>
      <c r="H16" s="298">
        <f t="shared" si="1"/>
        <v>0</v>
      </c>
    </row>
    <row r="17" spans="1:8" ht="15.75">
      <c r="A17" s="138">
        <v>2.8</v>
      </c>
      <c r="B17" s="60" t="s">
        <v>148</v>
      </c>
      <c r="C17" s="297">
        <v>208647</v>
      </c>
      <c r="D17" s="297">
        <v>457173</v>
      </c>
      <c r="E17" s="287">
        <f t="shared" si="0"/>
        <v>665820</v>
      </c>
      <c r="F17" s="297">
        <v>221177</v>
      </c>
      <c r="G17" s="297">
        <v>638038</v>
      </c>
      <c r="H17" s="298">
        <f t="shared" si="1"/>
        <v>859215</v>
      </c>
    </row>
    <row r="18" spans="1:8" ht="15.75">
      <c r="A18" s="138">
        <v>2.9</v>
      </c>
      <c r="B18" s="60" t="s">
        <v>149</v>
      </c>
      <c r="C18" s="297">
        <v>0</v>
      </c>
      <c r="D18" s="297">
        <v>0</v>
      </c>
      <c r="E18" s="287">
        <f t="shared" si="0"/>
        <v>0</v>
      </c>
      <c r="F18" s="297">
        <v>0</v>
      </c>
      <c r="G18" s="297">
        <v>0</v>
      </c>
      <c r="H18" s="298">
        <f t="shared" si="1"/>
        <v>0</v>
      </c>
    </row>
    <row r="19" spans="1:8" ht="15.75">
      <c r="A19" s="138">
        <v>3</v>
      </c>
      <c r="B19" s="59" t="s">
        <v>150</v>
      </c>
      <c r="C19" s="297">
        <v>19573</v>
      </c>
      <c r="D19" s="297">
        <v>29580</v>
      </c>
      <c r="E19" s="287">
        <f t="shared" si="0"/>
        <v>49153</v>
      </c>
      <c r="F19" s="297">
        <v>30787</v>
      </c>
      <c r="G19" s="297">
        <v>25616</v>
      </c>
      <c r="H19" s="298">
        <f t="shared" si="1"/>
        <v>56403</v>
      </c>
    </row>
    <row r="20" spans="1:8" ht="15.75">
      <c r="A20" s="138">
        <v>4</v>
      </c>
      <c r="B20" s="59" t="s">
        <v>151</v>
      </c>
      <c r="C20" s="297">
        <v>649790</v>
      </c>
      <c r="D20" s="297">
        <v>0</v>
      </c>
      <c r="E20" s="287">
        <f t="shared" si="0"/>
        <v>649790</v>
      </c>
      <c r="F20" s="297">
        <v>857406</v>
      </c>
      <c r="G20" s="297">
        <v>0</v>
      </c>
      <c r="H20" s="298">
        <f t="shared" si="1"/>
        <v>857406</v>
      </c>
    </row>
    <row r="21" spans="1:8" ht="15.75">
      <c r="A21" s="138">
        <v>5</v>
      </c>
      <c r="B21" s="59" t="s">
        <v>152</v>
      </c>
      <c r="C21" s="297">
        <v>29766</v>
      </c>
      <c r="D21" s="297">
        <v>77474</v>
      </c>
      <c r="E21" s="287">
        <f t="shared" si="0"/>
        <v>107240</v>
      </c>
      <c r="F21" s="297">
        <v>57079</v>
      </c>
      <c r="G21" s="297">
        <v>138945</v>
      </c>
      <c r="H21" s="298">
        <f>F21+G21</f>
        <v>196024</v>
      </c>
    </row>
    <row r="22" spans="1:8" ht="15.75">
      <c r="A22" s="138">
        <v>6</v>
      </c>
      <c r="B22" s="61" t="s">
        <v>153</v>
      </c>
      <c r="C22" s="299">
        <f>C8+C9+C19+C20+C21</f>
        <v>1693610</v>
      </c>
      <c r="D22" s="299">
        <f>D8+D9+D19+D20+D21</f>
        <v>824483</v>
      </c>
      <c r="E22" s="287">
        <f>C22+D22</f>
        <v>2518093</v>
      </c>
      <c r="F22" s="299">
        <f>F8+F9+F19+F20+F21</f>
        <v>2259805</v>
      </c>
      <c r="G22" s="299">
        <f>G8+G9+G19+G20+G21</f>
        <v>1026024</v>
      </c>
      <c r="H22" s="298">
        <f>F22+G22</f>
        <v>3285829</v>
      </c>
    </row>
    <row r="23" spans="1:8" ht="15.75">
      <c r="A23" s="138"/>
      <c r="B23" s="57" t="s">
        <v>132</v>
      </c>
      <c r="C23" s="297"/>
      <c r="D23" s="297"/>
      <c r="E23" s="286"/>
      <c r="F23" s="297"/>
      <c r="G23" s="297"/>
      <c r="H23" s="300"/>
    </row>
    <row r="24" spans="1:8" ht="15.75">
      <c r="A24" s="138">
        <v>7</v>
      </c>
      <c r="B24" s="59" t="s">
        <v>154</v>
      </c>
      <c r="C24" s="297">
        <v>0</v>
      </c>
      <c r="D24" s="297">
        <v>0</v>
      </c>
      <c r="E24" s="287">
        <f t="shared" si="0"/>
        <v>0</v>
      </c>
      <c r="F24" s="297">
        <v>0</v>
      </c>
      <c r="G24" s="297">
        <v>0</v>
      </c>
      <c r="H24" s="298">
        <f t="shared" si="1"/>
        <v>0</v>
      </c>
    </row>
    <row r="25" spans="1:8" ht="15.75">
      <c r="A25" s="138">
        <v>8</v>
      </c>
      <c r="B25" s="59" t="s">
        <v>155</v>
      </c>
      <c r="C25" s="297">
        <v>109084</v>
      </c>
      <c r="D25" s="297">
        <v>33780</v>
      </c>
      <c r="E25" s="287">
        <f t="shared" si="0"/>
        <v>142864</v>
      </c>
      <c r="F25" s="297">
        <v>57097</v>
      </c>
      <c r="G25" s="297">
        <v>54487</v>
      </c>
      <c r="H25" s="298">
        <f t="shared" si="1"/>
        <v>111584</v>
      </c>
    </row>
    <row r="26" spans="1:8" ht="15.75">
      <c r="A26" s="138">
        <v>9</v>
      </c>
      <c r="B26" s="59" t="s">
        <v>156</v>
      </c>
      <c r="C26" s="297">
        <v>0</v>
      </c>
      <c r="D26" s="297">
        <v>88934</v>
      </c>
      <c r="E26" s="287">
        <f t="shared" si="0"/>
        <v>88934</v>
      </c>
      <c r="F26" s="297">
        <v>0</v>
      </c>
      <c r="G26" s="297">
        <v>109798</v>
      </c>
      <c r="H26" s="298">
        <f t="shared" si="1"/>
        <v>109798</v>
      </c>
    </row>
    <row r="27" spans="1:8" ht="15.75">
      <c r="A27" s="138">
        <v>10</v>
      </c>
      <c r="B27" s="59" t="s">
        <v>157</v>
      </c>
      <c r="C27" s="297">
        <v>0</v>
      </c>
      <c r="D27" s="297">
        <v>0</v>
      </c>
      <c r="E27" s="287">
        <f t="shared" si="0"/>
        <v>0</v>
      </c>
      <c r="F27" s="297">
        <v>0</v>
      </c>
      <c r="G27" s="297">
        <v>0</v>
      </c>
      <c r="H27" s="298">
        <f t="shared" si="1"/>
        <v>0</v>
      </c>
    </row>
    <row r="28" spans="1:8" ht="15.75">
      <c r="A28" s="138">
        <v>11</v>
      </c>
      <c r="B28" s="59" t="s">
        <v>158</v>
      </c>
      <c r="C28" s="297">
        <v>0</v>
      </c>
      <c r="D28" s="297">
        <v>8045</v>
      </c>
      <c r="E28" s="287">
        <f t="shared" si="0"/>
        <v>8045</v>
      </c>
      <c r="F28" s="297">
        <v>0</v>
      </c>
      <c r="G28" s="297">
        <v>8964</v>
      </c>
      <c r="H28" s="298">
        <f t="shared" si="1"/>
        <v>8964</v>
      </c>
    </row>
    <row r="29" spans="1:8" ht="15.75">
      <c r="A29" s="138">
        <v>12</v>
      </c>
      <c r="B29" s="59" t="s">
        <v>159</v>
      </c>
      <c r="C29" s="297">
        <v>0</v>
      </c>
      <c r="D29" s="297">
        <v>0</v>
      </c>
      <c r="E29" s="287">
        <f t="shared" si="0"/>
        <v>0</v>
      </c>
      <c r="F29" s="297">
        <v>0</v>
      </c>
      <c r="G29" s="297">
        <v>0</v>
      </c>
      <c r="H29" s="298">
        <f t="shared" si="1"/>
        <v>0</v>
      </c>
    </row>
    <row r="30" spans="1:8" ht="15.75">
      <c r="A30" s="138">
        <v>13</v>
      </c>
      <c r="B30" s="62" t="s">
        <v>160</v>
      </c>
      <c r="C30" s="299">
        <f>SUM(C24:C29)</f>
        <v>109084</v>
      </c>
      <c r="D30" s="299">
        <f>SUM(D24:D29)</f>
        <v>130759</v>
      </c>
      <c r="E30" s="287">
        <f t="shared" si="0"/>
        <v>239843</v>
      </c>
      <c r="F30" s="299">
        <f>SUM(F24:F29)</f>
        <v>57097</v>
      </c>
      <c r="G30" s="299">
        <f>SUM(G24:G29)</f>
        <v>173249</v>
      </c>
      <c r="H30" s="298">
        <f t="shared" si="1"/>
        <v>230346</v>
      </c>
    </row>
    <row r="31" spans="1:8" ht="15.75">
      <c r="A31" s="138">
        <v>14</v>
      </c>
      <c r="B31" s="62" t="s">
        <v>161</v>
      </c>
      <c r="C31" s="299">
        <f>C22-C30</f>
        <v>1584526</v>
      </c>
      <c r="D31" s="299">
        <f>D22-D30</f>
        <v>693724</v>
      </c>
      <c r="E31" s="287">
        <f t="shared" si="0"/>
        <v>2278250</v>
      </c>
      <c r="F31" s="299">
        <f>F22-F30</f>
        <v>2202708</v>
      </c>
      <c r="G31" s="299">
        <f>G22-G30</f>
        <v>852775</v>
      </c>
      <c r="H31" s="298">
        <f t="shared" si="1"/>
        <v>3055483</v>
      </c>
    </row>
    <row r="32" spans="1:8">
      <c r="A32" s="138"/>
      <c r="B32" s="57"/>
      <c r="C32" s="301"/>
      <c r="D32" s="301"/>
      <c r="E32" s="301"/>
      <c r="F32" s="301"/>
      <c r="G32" s="301"/>
      <c r="H32" s="302"/>
    </row>
    <row r="33" spans="1:8" ht="15.75">
      <c r="A33" s="138"/>
      <c r="B33" s="57" t="s">
        <v>162</v>
      </c>
      <c r="C33" s="297"/>
      <c r="D33" s="297"/>
      <c r="E33" s="286"/>
      <c r="F33" s="297"/>
      <c r="G33" s="297"/>
      <c r="H33" s="300"/>
    </row>
    <row r="34" spans="1:8" ht="15.75">
      <c r="A34" s="138">
        <v>15</v>
      </c>
      <c r="B34" s="56" t="s">
        <v>133</v>
      </c>
      <c r="C34" s="303">
        <f>C35-C36</f>
        <v>-125389</v>
      </c>
      <c r="D34" s="303">
        <f>D35-D36</f>
        <v>403735</v>
      </c>
      <c r="E34" s="287">
        <f t="shared" si="0"/>
        <v>278346</v>
      </c>
      <c r="F34" s="303">
        <f>F35-F36</f>
        <v>-177509</v>
      </c>
      <c r="G34" s="303">
        <f>G35-G36</f>
        <v>743396</v>
      </c>
      <c r="H34" s="298">
        <f t="shared" si="1"/>
        <v>565887</v>
      </c>
    </row>
    <row r="35" spans="1:8" ht="15.75">
      <c r="A35" s="138">
        <v>15.1</v>
      </c>
      <c r="B35" s="60" t="s">
        <v>163</v>
      </c>
      <c r="C35" s="297">
        <v>98994</v>
      </c>
      <c r="D35" s="297">
        <v>538664</v>
      </c>
      <c r="E35" s="287">
        <f t="shared" si="0"/>
        <v>637658</v>
      </c>
      <c r="F35" s="297">
        <v>145442</v>
      </c>
      <c r="G35" s="297">
        <v>915772</v>
      </c>
      <c r="H35" s="298">
        <f t="shared" si="1"/>
        <v>1061214</v>
      </c>
    </row>
    <row r="36" spans="1:8" ht="15.75">
      <c r="A36" s="138">
        <v>15.2</v>
      </c>
      <c r="B36" s="60" t="s">
        <v>164</v>
      </c>
      <c r="C36" s="297">
        <v>224383</v>
      </c>
      <c r="D36" s="297">
        <v>134929</v>
      </c>
      <c r="E36" s="287">
        <f t="shared" si="0"/>
        <v>359312</v>
      </c>
      <c r="F36" s="297">
        <v>322951</v>
      </c>
      <c r="G36" s="297">
        <v>172376</v>
      </c>
      <c r="H36" s="298">
        <f t="shared" si="1"/>
        <v>495327</v>
      </c>
    </row>
    <row r="37" spans="1:8" ht="15.75">
      <c r="A37" s="138">
        <v>16</v>
      </c>
      <c r="B37" s="59" t="s">
        <v>165</v>
      </c>
      <c r="C37" s="297">
        <v>0</v>
      </c>
      <c r="D37" s="297">
        <v>0</v>
      </c>
      <c r="E37" s="287">
        <f t="shared" si="0"/>
        <v>0</v>
      </c>
      <c r="F37" s="297">
        <v>0</v>
      </c>
      <c r="G37" s="297">
        <v>0</v>
      </c>
      <c r="H37" s="298">
        <f t="shared" si="1"/>
        <v>0</v>
      </c>
    </row>
    <row r="38" spans="1:8" ht="15.75">
      <c r="A38" s="138">
        <v>17</v>
      </c>
      <c r="B38" s="59" t="s">
        <v>166</v>
      </c>
      <c r="C38" s="297">
        <v>0</v>
      </c>
      <c r="D38" s="297">
        <v>0</v>
      </c>
      <c r="E38" s="287">
        <f t="shared" si="0"/>
        <v>0</v>
      </c>
      <c r="F38" s="297">
        <v>0</v>
      </c>
      <c r="G38" s="297">
        <v>0</v>
      </c>
      <c r="H38" s="298">
        <f t="shared" si="1"/>
        <v>0</v>
      </c>
    </row>
    <row r="39" spans="1:8" ht="15.75">
      <c r="A39" s="138">
        <v>18</v>
      </c>
      <c r="B39" s="59" t="s">
        <v>167</v>
      </c>
      <c r="C39" s="297">
        <v>0</v>
      </c>
      <c r="D39" s="297">
        <v>0</v>
      </c>
      <c r="E39" s="287">
        <f t="shared" si="0"/>
        <v>0</v>
      </c>
      <c r="F39" s="297">
        <v>0</v>
      </c>
      <c r="G39" s="297">
        <v>0</v>
      </c>
      <c r="H39" s="298">
        <f t="shared" si="1"/>
        <v>0</v>
      </c>
    </row>
    <row r="40" spans="1:8" ht="15.75">
      <c r="A40" s="138">
        <v>19</v>
      </c>
      <c r="B40" s="59" t="s">
        <v>168</v>
      </c>
      <c r="C40" s="297">
        <v>1141564</v>
      </c>
      <c r="D40" s="297">
        <v>0</v>
      </c>
      <c r="E40" s="287">
        <f t="shared" si="0"/>
        <v>1141564</v>
      </c>
      <c r="F40" s="297">
        <v>2158750</v>
      </c>
      <c r="G40" s="297">
        <v>0</v>
      </c>
      <c r="H40" s="298">
        <f t="shared" si="1"/>
        <v>2158750</v>
      </c>
    </row>
    <row r="41" spans="1:8" ht="15.75">
      <c r="A41" s="138">
        <v>20</v>
      </c>
      <c r="B41" s="59" t="s">
        <v>169</v>
      </c>
      <c r="C41" s="297">
        <v>-67143</v>
      </c>
      <c r="D41" s="297">
        <v>0</v>
      </c>
      <c r="E41" s="287">
        <f t="shared" si="0"/>
        <v>-67143</v>
      </c>
      <c r="F41" s="297">
        <v>-151039</v>
      </c>
      <c r="G41" s="297">
        <v>0</v>
      </c>
      <c r="H41" s="298">
        <f t="shared" si="1"/>
        <v>-151039</v>
      </c>
    </row>
    <row r="42" spans="1:8" ht="15.75">
      <c r="A42" s="138">
        <v>21</v>
      </c>
      <c r="B42" s="59" t="s">
        <v>170</v>
      </c>
      <c r="C42" s="297">
        <v>0</v>
      </c>
      <c r="D42" s="297">
        <v>0</v>
      </c>
      <c r="E42" s="287">
        <f t="shared" si="0"/>
        <v>0</v>
      </c>
      <c r="F42" s="297">
        <v>-12383</v>
      </c>
      <c r="G42" s="297">
        <v>0</v>
      </c>
      <c r="H42" s="298">
        <f t="shared" si="1"/>
        <v>-12383</v>
      </c>
    </row>
    <row r="43" spans="1:8" ht="15.75">
      <c r="A43" s="138">
        <v>22</v>
      </c>
      <c r="B43" s="59" t="s">
        <v>171</v>
      </c>
      <c r="C43" s="297">
        <v>0</v>
      </c>
      <c r="D43" s="297">
        <v>359</v>
      </c>
      <c r="E43" s="287">
        <f t="shared" si="0"/>
        <v>359</v>
      </c>
      <c r="F43" s="297">
        <v>0</v>
      </c>
      <c r="G43" s="297">
        <v>3285</v>
      </c>
      <c r="H43" s="298">
        <f t="shared" si="1"/>
        <v>3285</v>
      </c>
    </row>
    <row r="44" spans="1:8" ht="15.75">
      <c r="A44" s="138">
        <v>23</v>
      </c>
      <c r="B44" s="59" t="s">
        <v>172</v>
      </c>
      <c r="C44" s="297">
        <v>9292</v>
      </c>
      <c r="D44" s="297">
        <v>0</v>
      </c>
      <c r="E44" s="287">
        <f t="shared" si="0"/>
        <v>9292</v>
      </c>
      <c r="F44" s="297">
        <v>69329</v>
      </c>
      <c r="G44" s="297">
        <v>5624</v>
      </c>
      <c r="H44" s="298">
        <f t="shared" si="1"/>
        <v>74953</v>
      </c>
    </row>
    <row r="45" spans="1:8" ht="15.75">
      <c r="A45" s="138">
        <v>24</v>
      </c>
      <c r="B45" s="62" t="s">
        <v>173</v>
      </c>
      <c r="C45" s="299">
        <f>C34+C37+C38+C39+C40+C41+C42+C43+C44</f>
        <v>958324</v>
      </c>
      <c r="D45" s="299">
        <f>D34+D37+D38+D39+D40+D41+D42+D43+D44</f>
        <v>404094</v>
      </c>
      <c r="E45" s="287">
        <f t="shared" si="0"/>
        <v>1362418</v>
      </c>
      <c r="F45" s="299">
        <f>F34+F37+F38+F39+F40+F41+F42+F43+F44</f>
        <v>1887148</v>
      </c>
      <c r="G45" s="299">
        <f>G34+G37+G38+G39+G40+G41+G42+G43+G44</f>
        <v>752305</v>
      </c>
      <c r="H45" s="298">
        <f t="shared" si="1"/>
        <v>2639453</v>
      </c>
    </row>
    <row r="46" spans="1:8">
      <c r="A46" s="138"/>
      <c r="B46" s="57" t="s">
        <v>174</v>
      </c>
      <c r="C46" s="297"/>
      <c r="D46" s="297"/>
      <c r="E46" s="297"/>
      <c r="F46" s="297"/>
      <c r="G46" s="297"/>
      <c r="H46" s="304"/>
    </row>
    <row r="47" spans="1:8" ht="15.75">
      <c r="A47" s="138">
        <v>25</v>
      </c>
      <c r="B47" s="59" t="s">
        <v>175</v>
      </c>
      <c r="C47" s="297">
        <v>208141</v>
      </c>
      <c r="D47" s="297">
        <v>10833</v>
      </c>
      <c r="E47" s="287">
        <f t="shared" si="0"/>
        <v>218974</v>
      </c>
      <c r="F47" s="297">
        <v>322736</v>
      </c>
      <c r="G47" s="297">
        <v>17732</v>
      </c>
      <c r="H47" s="298">
        <f t="shared" si="1"/>
        <v>340468</v>
      </c>
    </row>
    <row r="48" spans="1:8" ht="15.75">
      <c r="A48" s="138">
        <v>26</v>
      </c>
      <c r="B48" s="59" t="s">
        <v>176</v>
      </c>
      <c r="C48" s="297">
        <v>134042</v>
      </c>
      <c r="D48" s="297">
        <v>0</v>
      </c>
      <c r="E48" s="287">
        <f t="shared" si="0"/>
        <v>134042</v>
      </c>
      <c r="F48" s="297">
        <v>125622</v>
      </c>
      <c r="G48" s="297">
        <v>0</v>
      </c>
      <c r="H48" s="298">
        <f t="shared" si="1"/>
        <v>125622</v>
      </c>
    </row>
    <row r="49" spans="1:9" ht="15.75">
      <c r="A49" s="138">
        <v>27</v>
      </c>
      <c r="B49" s="59" t="s">
        <v>177</v>
      </c>
      <c r="C49" s="297">
        <v>1414720</v>
      </c>
      <c r="D49" s="297">
        <v>0</v>
      </c>
      <c r="E49" s="287">
        <f t="shared" si="0"/>
        <v>1414720</v>
      </c>
      <c r="F49" s="297">
        <v>1699859</v>
      </c>
      <c r="G49" s="297">
        <v>0</v>
      </c>
      <c r="H49" s="298">
        <f t="shared" si="1"/>
        <v>1699859</v>
      </c>
    </row>
    <row r="50" spans="1:9" ht="15.75">
      <c r="A50" s="138">
        <v>28</v>
      </c>
      <c r="B50" s="59" t="s">
        <v>319</v>
      </c>
      <c r="C50" s="297">
        <v>15251</v>
      </c>
      <c r="D50" s="297">
        <v>0</v>
      </c>
      <c r="E50" s="287">
        <f t="shared" si="0"/>
        <v>15251</v>
      </c>
      <c r="F50" s="297">
        <v>16779</v>
      </c>
      <c r="G50" s="297">
        <v>0</v>
      </c>
      <c r="H50" s="298">
        <f t="shared" si="1"/>
        <v>16779</v>
      </c>
    </row>
    <row r="51" spans="1:9" ht="15.75">
      <c r="A51" s="138">
        <v>29</v>
      </c>
      <c r="B51" s="59" t="s">
        <v>178</v>
      </c>
      <c r="C51" s="297">
        <v>333816</v>
      </c>
      <c r="D51" s="297">
        <v>0</v>
      </c>
      <c r="E51" s="287">
        <f t="shared" si="0"/>
        <v>333816</v>
      </c>
      <c r="F51" s="297">
        <v>606586</v>
      </c>
      <c r="G51" s="297">
        <v>0</v>
      </c>
      <c r="H51" s="298">
        <f t="shared" si="1"/>
        <v>606586</v>
      </c>
    </row>
    <row r="52" spans="1:9" ht="15.75">
      <c r="A52" s="138">
        <v>30</v>
      </c>
      <c r="B52" s="59" t="s">
        <v>179</v>
      </c>
      <c r="C52" s="297">
        <v>345219</v>
      </c>
      <c r="D52" s="297">
        <v>687</v>
      </c>
      <c r="E52" s="287">
        <f t="shared" si="0"/>
        <v>345906</v>
      </c>
      <c r="F52" s="297">
        <v>421611</v>
      </c>
      <c r="G52" s="297">
        <v>0</v>
      </c>
      <c r="H52" s="298">
        <f t="shared" si="1"/>
        <v>421611</v>
      </c>
    </row>
    <row r="53" spans="1:9" ht="15.75">
      <c r="A53" s="138">
        <v>31</v>
      </c>
      <c r="B53" s="62" t="s">
        <v>180</v>
      </c>
      <c r="C53" s="299">
        <f>C47+C48+C49+C50+C51+C52</f>
        <v>2451189</v>
      </c>
      <c r="D53" s="299">
        <f>D47+D48+D49+D50+D51+D52</f>
        <v>11520</v>
      </c>
      <c r="E53" s="287">
        <f t="shared" si="0"/>
        <v>2462709</v>
      </c>
      <c r="F53" s="299">
        <f>F47+F48+F49+F50+F51+F52</f>
        <v>3193193</v>
      </c>
      <c r="G53" s="299">
        <f>G47+G48+G49+G50+G51+G52</f>
        <v>17732</v>
      </c>
      <c r="H53" s="298">
        <f t="shared" si="1"/>
        <v>3210925</v>
      </c>
    </row>
    <row r="54" spans="1:9" ht="15.75">
      <c r="A54" s="138">
        <v>32</v>
      </c>
      <c r="B54" s="62" t="s">
        <v>181</v>
      </c>
      <c r="C54" s="299">
        <f>C45-C53</f>
        <v>-1492865</v>
      </c>
      <c r="D54" s="299">
        <f>D45-D53</f>
        <v>392574</v>
      </c>
      <c r="E54" s="287">
        <f t="shared" si="0"/>
        <v>-1100291</v>
      </c>
      <c r="F54" s="299">
        <f>F45-F53</f>
        <v>-1306045</v>
      </c>
      <c r="G54" s="299">
        <f>G45-G53</f>
        <v>734573</v>
      </c>
      <c r="H54" s="298">
        <f t="shared" si="1"/>
        <v>-571472</v>
      </c>
    </row>
    <row r="55" spans="1:9">
      <c r="A55" s="138"/>
      <c r="B55" s="57"/>
      <c r="C55" s="301"/>
      <c r="D55" s="301"/>
      <c r="E55" s="301"/>
      <c r="F55" s="301"/>
      <c r="G55" s="301"/>
      <c r="H55" s="302"/>
    </row>
    <row r="56" spans="1:9" ht="15.75">
      <c r="A56" s="138">
        <v>33</v>
      </c>
      <c r="B56" s="62" t="s">
        <v>182</v>
      </c>
      <c r="C56" s="299">
        <f>C31+C54</f>
        <v>91661</v>
      </c>
      <c r="D56" s="299">
        <f>D31+D54</f>
        <v>1086298</v>
      </c>
      <c r="E56" s="287">
        <f t="shared" si="0"/>
        <v>1177959</v>
      </c>
      <c r="F56" s="299">
        <f>F31+F54</f>
        <v>896663</v>
      </c>
      <c r="G56" s="299">
        <f>G31+G54</f>
        <v>1587348</v>
      </c>
      <c r="H56" s="298">
        <f t="shared" si="1"/>
        <v>2484011</v>
      </c>
    </row>
    <row r="57" spans="1:9">
      <c r="A57" s="138"/>
      <c r="B57" s="57"/>
      <c r="C57" s="301"/>
      <c r="D57" s="301"/>
      <c r="E57" s="301"/>
      <c r="F57" s="301"/>
      <c r="G57" s="301"/>
      <c r="H57" s="302"/>
    </row>
    <row r="58" spans="1:9" ht="15.75">
      <c r="A58" s="138">
        <v>34</v>
      </c>
      <c r="B58" s="59" t="s">
        <v>183</v>
      </c>
      <c r="C58" s="297">
        <v>152892</v>
      </c>
      <c r="D58" s="297"/>
      <c r="E58" s="287">
        <f t="shared" si="0"/>
        <v>152892</v>
      </c>
      <c r="F58" s="297">
        <v>269452</v>
      </c>
      <c r="G58" s="297"/>
      <c r="H58" s="298">
        <f t="shared" si="1"/>
        <v>269452</v>
      </c>
    </row>
    <row r="59" spans="1:9" s="219" customFormat="1" ht="15.75">
      <c r="A59" s="138">
        <v>35</v>
      </c>
      <c r="B59" s="56" t="s">
        <v>184</v>
      </c>
      <c r="C59" s="305"/>
      <c r="D59" s="305"/>
      <c r="E59" s="306">
        <f t="shared" si="0"/>
        <v>0</v>
      </c>
      <c r="F59" s="307">
        <v>0</v>
      </c>
      <c r="G59" s="307"/>
      <c r="H59" s="308">
        <f t="shared" si="1"/>
        <v>0</v>
      </c>
      <c r="I59" s="218"/>
    </row>
    <row r="60" spans="1:9" ht="15.75">
      <c r="A60" s="138">
        <v>36</v>
      </c>
      <c r="B60" s="59" t="s">
        <v>185</v>
      </c>
      <c r="C60" s="297">
        <v>139217</v>
      </c>
      <c r="D60" s="297"/>
      <c r="E60" s="287">
        <f t="shared" si="0"/>
        <v>139217</v>
      </c>
      <c r="F60" s="297">
        <v>-50081</v>
      </c>
      <c r="G60" s="297"/>
      <c r="H60" s="298">
        <f t="shared" si="1"/>
        <v>-50081</v>
      </c>
    </row>
    <row r="61" spans="1:9" ht="15.75">
      <c r="A61" s="138">
        <v>37</v>
      </c>
      <c r="B61" s="62" t="s">
        <v>186</v>
      </c>
      <c r="C61" s="299">
        <f>C58+C59+C60</f>
        <v>292109</v>
      </c>
      <c r="D61" s="299">
        <f>D58+D59+D60</f>
        <v>0</v>
      </c>
      <c r="E61" s="287">
        <f t="shared" si="0"/>
        <v>292109</v>
      </c>
      <c r="F61" s="299">
        <f>F58+F59+F60</f>
        <v>219371</v>
      </c>
      <c r="G61" s="299">
        <f>G58+G59+G60</f>
        <v>0</v>
      </c>
      <c r="H61" s="298">
        <f t="shared" si="1"/>
        <v>219371</v>
      </c>
    </row>
    <row r="62" spans="1:9">
      <c r="A62" s="138"/>
      <c r="B62" s="63"/>
      <c r="C62" s="297"/>
      <c r="D62" s="297"/>
      <c r="E62" s="297"/>
      <c r="F62" s="297"/>
      <c r="G62" s="297"/>
      <c r="H62" s="304"/>
    </row>
    <row r="63" spans="1:9" ht="15.75">
      <c r="A63" s="138">
        <v>38</v>
      </c>
      <c r="B63" s="64" t="s">
        <v>320</v>
      </c>
      <c r="C63" s="299">
        <f>C56-C61</f>
        <v>-200448</v>
      </c>
      <c r="D63" s="299">
        <f>D56-D61</f>
        <v>1086298</v>
      </c>
      <c r="E63" s="287">
        <f t="shared" si="0"/>
        <v>885850</v>
      </c>
      <c r="F63" s="299">
        <f>F56-F61</f>
        <v>677292</v>
      </c>
      <c r="G63" s="299">
        <f>G56-G61</f>
        <v>1587348</v>
      </c>
      <c r="H63" s="298">
        <f t="shared" si="1"/>
        <v>2264640</v>
      </c>
    </row>
    <row r="64" spans="1:9" ht="15.75">
      <c r="A64" s="136">
        <v>39</v>
      </c>
      <c r="B64" s="59" t="s">
        <v>187</v>
      </c>
      <c r="C64" s="309">
        <v>26415</v>
      </c>
      <c r="D64" s="309"/>
      <c r="E64" s="287">
        <f t="shared" si="0"/>
        <v>26415</v>
      </c>
      <c r="F64" s="309">
        <v>254718</v>
      </c>
      <c r="G64" s="309"/>
      <c r="H64" s="298">
        <f t="shared" si="1"/>
        <v>254718</v>
      </c>
    </row>
    <row r="65" spans="1:8" ht="15.75">
      <c r="A65" s="138">
        <v>40</v>
      </c>
      <c r="B65" s="62" t="s">
        <v>188</v>
      </c>
      <c r="C65" s="299">
        <f>C63-C64</f>
        <v>-226863</v>
      </c>
      <c r="D65" s="299">
        <f>D63-D64</f>
        <v>1086298</v>
      </c>
      <c r="E65" s="287">
        <f t="shared" si="0"/>
        <v>859435</v>
      </c>
      <c r="F65" s="299">
        <f>F63-F64</f>
        <v>422574</v>
      </c>
      <c r="G65" s="299">
        <f>G63-G64</f>
        <v>1587348</v>
      </c>
      <c r="H65" s="298">
        <f t="shared" si="1"/>
        <v>2009922</v>
      </c>
    </row>
    <row r="66" spans="1:8" ht="15.75">
      <c r="A66" s="136">
        <v>41</v>
      </c>
      <c r="B66" s="59" t="s">
        <v>189</v>
      </c>
      <c r="C66" s="309"/>
      <c r="D66" s="309"/>
      <c r="E66" s="287">
        <f t="shared" si="0"/>
        <v>0</v>
      </c>
      <c r="F66" s="309"/>
      <c r="G66" s="309"/>
      <c r="H66" s="298">
        <f t="shared" si="1"/>
        <v>0</v>
      </c>
    </row>
    <row r="67" spans="1:8" ht="16.5" thickBot="1">
      <c r="A67" s="140">
        <v>42</v>
      </c>
      <c r="B67" s="141" t="s">
        <v>190</v>
      </c>
      <c r="C67" s="310">
        <f>C65+C66</f>
        <v>-226863</v>
      </c>
      <c r="D67" s="310">
        <f>D65+D66</f>
        <v>1086298</v>
      </c>
      <c r="E67" s="295">
        <f t="shared" si="0"/>
        <v>859435</v>
      </c>
      <c r="F67" s="310">
        <f>F65+F66</f>
        <v>422574</v>
      </c>
      <c r="G67" s="310">
        <f>G65+G66</f>
        <v>1587348</v>
      </c>
      <c r="H67" s="311">
        <f t="shared" si="1"/>
        <v>2009922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B1" sqref="B1:B2"/>
    </sheetView>
  </sheetViews>
  <sheetFormatPr defaultRowHeight="15"/>
  <cols>
    <col min="1" max="1" width="9.5703125" bestFit="1" customWidth="1"/>
    <col min="2" max="2" width="72.28515625" customWidth="1"/>
    <col min="3" max="8" width="12.7109375" customWidth="1"/>
  </cols>
  <sheetData>
    <row r="1" spans="1:8" ht="15.75">
      <c r="A1" s="2" t="s">
        <v>231</v>
      </c>
      <c r="B1" s="526" t="s">
        <v>900</v>
      </c>
    </row>
    <row r="2" spans="1:8" ht="15.75">
      <c r="A2" s="2" t="s">
        <v>232</v>
      </c>
      <c r="B2" s="527" t="s">
        <v>901</v>
      </c>
    </row>
    <row r="3" spans="1:8">
      <c r="A3" s="2"/>
    </row>
    <row r="4" spans="1:8" ht="16.5" thickBot="1">
      <c r="A4" s="2" t="s">
        <v>660</v>
      </c>
      <c r="B4" s="2"/>
      <c r="C4" s="230"/>
      <c r="D4" s="230"/>
      <c r="E4" s="230"/>
      <c r="F4" s="231"/>
      <c r="G4" s="231"/>
      <c r="H4" s="232" t="s">
        <v>135</v>
      </c>
    </row>
    <row r="5" spans="1:8" ht="15.75">
      <c r="A5" s="534" t="s">
        <v>32</v>
      </c>
      <c r="B5" s="536" t="s">
        <v>290</v>
      </c>
      <c r="C5" s="538" t="s">
        <v>238</v>
      </c>
      <c r="D5" s="538"/>
      <c r="E5" s="538"/>
      <c r="F5" s="538" t="s">
        <v>239</v>
      </c>
      <c r="G5" s="538"/>
      <c r="H5" s="539"/>
    </row>
    <row r="6" spans="1:8">
      <c r="A6" s="535"/>
      <c r="B6" s="537"/>
      <c r="C6" s="44" t="s">
        <v>33</v>
      </c>
      <c r="D6" s="44" t="s">
        <v>136</v>
      </c>
      <c r="E6" s="44" t="s">
        <v>74</v>
      </c>
      <c r="F6" s="44" t="s">
        <v>33</v>
      </c>
      <c r="G6" s="44" t="s">
        <v>136</v>
      </c>
      <c r="H6" s="45" t="s">
        <v>74</v>
      </c>
    </row>
    <row r="7" spans="1:8" s="3" customFormat="1" ht="15.75">
      <c r="A7" s="233">
        <v>1</v>
      </c>
      <c r="B7" s="495" t="s">
        <v>801</v>
      </c>
      <c r="C7" s="493">
        <f>SUM(C8:C11)</f>
        <v>4155749</v>
      </c>
      <c r="D7" s="493">
        <f>SUM(D8:D11)</f>
        <v>7377575</v>
      </c>
      <c r="E7" s="500">
        <f>C7+D7</f>
        <v>11533324</v>
      </c>
      <c r="F7" s="493">
        <f>SUM(F8:F11)</f>
        <v>552374</v>
      </c>
      <c r="G7" s="493">
        <f>SUM(G8:G11)</f>
        <v>6824532</v>
      </c>
      <c r="H7" s="290">
        <f t="shared" ref="H7:H53" si="0">F7+G7</f>
        <v>7376906</v>
      </c>
    </row>
    <row r="8" spans="1:8" s="3" customFormat="1" ht="15.75">
      <c r="A8" s="233">
        <v>1.1000000000000001</v>
      </c>
      <c r="B8" s="235" t="s">
        <v>324</v>
      </c>
      <c r="C8" s="289">
        <v>4042749</v>
      </c>
      <c r="D8" s="289">
        <v>7377575</v>
      </c>
      <c r="E8" s="312">
        <f t="shared" ref="E8:E53" si="1">C8+D8</f>
        <v>11420324</v>
      </c>
      <c r="F8" s="289">
        <v>550374</v>
      </c>
      <c r="G8" s="289">
        <v>6824532</v>
      </c>
      <c r="H8" s="290">
        <f t="shared" si="0"/>
        <v>7374906</v>
      </c>
    </row>
    <row r="9" spans="1:8" s="3" customFormat="1" ht="15.75">
      <c r="A9" s="233">
        <v>1.2</v>
      </c>
      <c r="B9" s="235" t="s">
        <v>325</v>
      </c>
      <c r="C9" s="289"/>
      <c r="D9" s="289"/>
      <c r="E9" s="312">
        <f t="shared" si="1"/>
        <v>0</v>
      </c>
      <c r="F9" s="289"/>
      <c r="G9" s="289"/>
      <c r="H9" s="290">
        <f t="shared" si="0"/>
        <v>0</v>
      </c>
    </row>
    <row r="10" spans="1:8" s="3" customFormat="1" ht="15.75">
      <c r="A10" s="233">
        <v>1.3</v>
      </c>
      <c r="B10" s="235" t="s">
        <v>326</v>
      </c>
      <c r="C10" s="289">
        <v>113000</v>
      </c>
      <c r="D10" s="289">
        <v>0</v>
      </c>
      <c r="E10" s="312">
        <f t="shared" si="1"/>
        <v>113000</v>
      </c>
      <c r="F10" s="289">
        <v>2000</v>
      </c>
      <c r="G10" s="289">
        <v>0</v>
      </c>
      <c r="H10" s="290">
        <f t="shared" si="0"/>
        <v>2000</v>
      </c>
    </row>
    <row r="11" spans="1:8" s="3" customFormat="1" ht="15.75">
      <c r="A11" s="233">
        <v>1.4</v>
      </c>
      <c r="B11" s="235" t="s">
        <v>327</v>
      </c>
      <c r="C11" s="289">
        <v>0</v>
      </c>
      <c r="D11" s="289">
        <v>0</v>
      </c>
      <c r="E11" s="312">
        <f t="shared" si="1"/>
        <v>0</v>
      </c>
      <c r="F11" s="289">
        <v>0</v>
      </c>
      <c r="G11" s="289">
        <v>0</v>
      </c>
      <c r="H11" s="290">
        <f t="shared" si="0"/>
        <v>0</v>
      </c>
    </row>
    <row r="12" spans="1:8" s="3" customFormat="1" ht="29.25" customHeight="1">
      <c r="A12" s="233">
        <v>2</v>
      </c>
      <c r="B12" s="234" t="s">
        <v>328</v>
      </c>
      <c r="C12" s="289"/>
      <c r="D12" s="289">
        <v>1503476</v>
      </c>
      <c r="E12" s="312">
        <f t="shared" si="1"/>
        <v>1503476</v>
      </c>
      <c r="F12" s="289"/>
      <c r="G12" s="289"/>
      <c r="H12" s="290">
        <f t="shared" si="0"/>
        <v>0</v>
      </c>
    </row>
    <row r="13" spans="1:8" s="3" customFormat="1" ht="25.5">
      <c r="A13" s="233">
        <v>3</v>
      </c>
      <c r="B13" s="498" t="s">
        <v>329</v>
      </c>
      <c r="C13" s="496">
        <f>C14+C15</f>
        <v>0</v>
      </c>
      <c r="D13" s="493">
        <f>D14+D15</f>
        <v>0</v>
      </c>
      <c r="E13" s="493">
        <f t="shared" si="1"/>
        <v>0</v>
      </c>
      <c r="F13" s="496">
        <f>F14+F15</f>
        <v>0</v>
      </c>
      <c r="G13" s="493">
        <f>G14+G15</f>
        <v>0</v>
      </c>
      <c r="H13" s="290">
        <f t="shared" si="0"/>
        <v>0</v>
      </c>
    </row>
    <row r="14" spans="1:8" s="3" customFormat="1" ht="15.75">
      <c r="A14" s="233">
        <v>3.1</v>
      </c>
      <c r="B14" s="499" t="s">
        <v>330</v>
      </c>
      <c r="C14" s="497"/>
      <c r="D14" s="494"/>
      <c r="E14" s="312">
        <f t="shared" si="1"/>
        <v>0</v>
      </c>
      <c r="F14" s="289"/>
      <c r="G14" s="289"/>
      <c r="H14" s="290">
        <f t="shared" si="0"/>
        <v>0</v>
      </c>
    </row>
    <row r="15" spans="1:8" s="3" customFormat="1" ht="15.75">
      <c r="A15" s="233">
        <v>3.2</v>
      </c>
      <c r="B15" s="499" t="s">
        <v>331</v>
      </c>
      <c r="C15" s="497"/>
      <c r="D15" s="494"/>
      <c r="E15" s="312">
        <f t="shared" si="1"/>
        <v>0</v>
      </c>
      <c r="F15" s="289"/>
      <c r="G15" s="289"/>
      <c r="H15" s="290">
        <f t="shared" si="0"/>
        <v>0</v>
      </c>
    </row>
    <row r="16" spans="1:8" s="3" customFormat="1" ht="15.75">
      <c r="A16" s="233">
        <v>4</v>
      </c>
      <c r="B16" s="498" t="s">
        <v>332</v>
      </c>
      <c r="C16" s="496">
        <f>C17+C18</f>
        <v>14150539</v>
      </c>
      <c r="D16" s="493">
        <f>D17+D18</f>
        <v>33635825</v>
      </c>
      <c r="E16" s="493">
        <f t="shared" si="1"/>
        <v>47786364</v>
      </c>
      <c r="F16" s="496">
        <f>F17+F18</f>
        <v>5714175</v>
      </c>
      <c r="G16" s="493">
        <f>G17+G18</f>
        <v>30307651</v>
      </c>
      <c r="H16" s="290">
        <f t="shared" si="0"/>
        <v>36021826</v>
      </c>
    </row>
    <row r="17" spans="1:8" s="3" customFormat="1" ht="15.75">
      <c r="A17" s="233">
        <v>4.0999999999999996</v>
      </c>
      <c r="B17" s="499" t="s">
        <v>333</v>
      </c>
      <c r="C17" s="497">
        <v>13333539</v>
      </c>
      <c r="D17" s="289">
        <v>32239537</v>
      </c>
      <c r="E17" s="312">
        <f t="shared" si="1"/>
        <v>45573076</v>
      </c>
      <c r="F17" s="289">
        <v>5714175</v>
      </c>
      <c r="G17" s="289">
        <v>30222954</v>
      </c>
      <c r="H17" s="290">
        <f t="shared" si="0"/>
        <v>35937129</v>
      </c>
    </row>
    <row r="18" spans="1:8" s="3" customFormat="1" ht="15.75">
      <c r="A18" s="233">
        <v>4.2</v>
      </c>
      <c r="B18" s="499" t="s">
        <v>334</v>
      </c>
      <c r="C18" s="497">
        <v>817000</v>
      </c>
      <c r="D18" s="289">
        <v>1396288</v>
      </c>
      <c r="E18" s="312">
        <f t="shared" si="1"/>
        <v>2213288</v>
      </c>
      <c r="F18" s="289">
        <v>0</v>
      </c>
      <c r="G18" s="289">
        <v>84697</v>
      </c>
      <c r="H18" s="290">
        <f t="shared" si="0"/>
        <v>84697</v>
      </c>
    </row>
    <row r="19" spans="1:8" s="3" customFormat="1" ht="25.5">
      <c r="A19" s="233">
        <v>5</v>
      </c>
      <c r="B19" s="498" t="s">
        <v>335</v>
      </c>
      <c r="C19" s="496">
        <f>SUM(C20:C21)+C22+SUM(C28:C31)</f>
        <v>9402101</v>
      </c>
      <c r="D19" s="496">
        <f>SUM(D20:D21)+D22+SUM(D28:D31)</f>
        <v>58459624</v>
      </c>
      <c r="E19" s="500">
        <f t="shared" si="1"/>
        <v>67861725</v>
      </c>
      <c r="F19" s="496">
        <f>SUM(F20:F21)+F22+SUM(F28:F31)</f>
        <v>6824467</v>
      </c>
      <c r="G19" s="496">
        <f>SUM(G20:G21)+G22+SUM(G28:G31)</f>
        <v>41504149</v>
      </c>
      <c r="H19" s="290">
        <f t="shared" si="0"/>
        <v>48328616</v>
      </c>
    </row>
    <row r="20" spans="1:8" s="3" customFormat="1" ht="15.75">
      <c r="A20" s="233">
        <v>5.0999999999999996</v>
      </c>
      <c r="B20" s="499" t="s">
        <v>336</v>
      </c>
      <c r="C20" s="497">
        <v>168200</v>
      </c>
      <c r="D20" s="289">
        <v>1641822</v>
      </c>
      <c r="E20" s="312">
        <f t="shared" si="1"/>
        <v>1810022</v>
      </c>
      <c r="F20" s="289">
        <v>25110</v>
      </c>
      <c r="G20" s="289">
        <v>4568</v>
      </c>
      <c r="H20" s="290">
        <f t="shared" si="0"/>
        <v>29678</v>
      </c>
    </row>
    <row r="21" spans="1:8" s="3" customFormat="1" ht="15.75">
      <c r="A21" s="233">
        <v>5.2</v>
      </c>
      <c r="B21" s="499" t="s">
        <v>337</v>
      </c>
      <c r="C21" s="497">
        <v>0</v>
      </c>
      <c r="D21" s="289">
        <v>0</v>
      </c>
      <c r="E21" s="312">
        <f t="shared" si="1"/>
        <v>0</v>
      </c>
      <c r="F21" s="289">
        <v>0</v>
      </c>
      <c r="G21" s="289">
        <v>0</v>
      </c>
      <c r="H21" s="290">
        <f t="shared" si="0"/>
        <v>0</v>
      </c>
    </row>
    <row r="22" spans="1:8" s="3" customFormat="1" ht="15.75">
      <c r="A22" s="233">
        <v>5.3</v>
      </c>
      <c r="B22" s="499" t="s">
        <v>338</v>
      </c>
      <c r="C22" s="496">
        <f>SUM(C23:C27)</f>
        <v>9233901</v>
      </c>
      <c r="D22" s="493">
        <f>SUM(D23:D27)</f>
        <v>56817802</v>
      </c>
      <c r="E22" s="500">
        <f t="shared" si="1"/>
        <v>66051703</v>
      </c>
      <c r="F22" s="493">
        <f>SUM(F23:F27)</f>
        <v>6799357</v>
      </c>
      <c r="G22" s="493">
        <f>SUM(G23:G27)</f>
        <v>41499581</v>
      </c>
      <c r="H22" s="290">
        <f t="shared" si="0"/>
        <v>48298938</v>
      </c>
    </row>
    <row r="23" spans="1:8" s="3" customFormat="1" ht="15.75">
      <c r="A23" s="233" t="s">
        <v>339</v>
      </c>
      <c r="B23" s="236" t="s">
        <v>340</v>
      </c>
      <c r="C23" s="289">
        <v>3156356</v>
      </c>
      <c r="D23" s="289">
        <v>25080245</v>
      </c>
      <c r="E23" s="312">
        <f t="shared" si="1"/>
        <v>28236601</v>
      </c>
      <c r="F23" s="289">
        <v>2847809</v>
      </c>
      <c r="G23" s="289">
        <v>18357545</v>
      </c>
      <c r="H23" s="290">
        <f t="shared" si="0"/>
        <v>21205354</v>
      </c>
    </row>
    <row r="24" spans="1:8" s="3" customFormat="1" ht="15.75">
      <c r="A24" s="233" t="s">
        <v>341</v>
      </c>
      <c r="B24" s="236" t="s">
        <v>342</v>
      </c>
      <c r="C24" s="289">
        <v>1752500</v>
      </c>
      <c r="D24" s="289">
        <v>9228232</v>
      </c>
      <c r="E24" s="312">
        <f t="shared" si="1"/>
        <v>10980732</v>
      </c>
      <c r="F24" s="289">
        <v>970148</v>
      </c>
      <c r="G24" s="289">
        <v>8343155</v>
      </c>
      <c r="H24" s="290">
        <f t="shared" si="0"/>
        <v>9313303</v>
      </c>
    </row>
    <row r="25" spans="1:8" s="3" customFormat="1" ht="15.75">
      <c r="A25" s="233" t="s">
        <v>343</v>
      </c>
      <c r="B25" s="237" t="s">
        <v>344</v>
      </c>
      <c r="C25" s="289">
        <v>765000</v>
      </c>
      <c r="D25" s="289">
        <v>12077060</v>
      </c>
      <c r="E25" s="312">
        <f t="shared" si="1"/>
        <v>12842060</v>
      </c>
      <c r="F25" s="289">
        <v>0</v>
      </c>
      <c r="G25" s="289">
        <v>4713069</v>
      </c>
      <c r="H25" s="290">
        <f t="shared" si="0"/>
        <v>4713069</v>
      </c>
    </row>
    <row r="26" spans="1:8" s="3" customFormat="1" ht="15.75">
      <c r="A26" s="233" t="s">
        <v>345</v>
      </c>
      <c r="B26" s="236" t="s">
        <v>346</v>
      </c>
      <c r="C26" s="289">
        <v>3560045</v>
      </c>
      <c r="D26" s="289">
        <v>10432265</v>
      </c>
      <c r="E26" s="312">
        <f t="shared" si="1"/>
        <v>13992310</v>
      </c>
      <c r="F26" s="289">
        <v>2981400</v>
      </c>
      <c r="G26" s="289">
        <v>10085812</v>
      </c>
      <c r="H26" s="290">
        <f t="shared" si="0"/>
        <v>13067212</v>
      </c>
    </row>
    <row r="27" spans="1:8" s="3" customFormat="1" ht="15.75">
      <c r="A27" s="233" t="s">
        <v>347</v>
      </c>
      <c r="B27" s="236" t="s">
        <v>348</v>
      </c>
      <c r="C27" s="289">
        <v>0</v>
      </c>
      <c r="D27" s="289">
        <v>0</v>
      </c>
      <c r="E27" s="312">
        <f t="shared" si="1"/>
        <v>0</v>
      </c>
      <c r="F27" s="289">
        <v>0</v>
      </c>
      <c r="G27" s="289">
        <v>0</v>
      </c>
      <c r="H27" s="290">
        <f t="shared" si="0"/>
        <v>0</v>
      </c>
    </row>
    <row r="28" spans="1:8" s="3" customFormat="1" ht="15.75">
      <c r="A28" s="233">
        <v>5.4</v>
      </c>
      <c r="B28" s="235" t="s">
        <v>349</v>
      </c>
      <c r="C28" s="289">
        <v>0</v>
      </c>
      <c r="D28" s="289">
        <v>0</v>
      </c>
      <c r="E28" s="312">
        <f t="shared" si="1"/>
        <v>0</v>
      </c>
      <c r="F28" s="289">
        <v>0</v>
      </c>
      <c r="G28" s="289">
        <v>0</v>
      </c>
      <c r="H28" s="290">
        <f t="shared" si="0"/>
        <v>0</v>
      </c>
    </row>
    <row r="29" spans="1:8" s="3" customFormat="1" ht="15.75">
      <c r="A29" s="233">
        <v>5.5</v>
      </c>
      <c r="B29" s="235" t="s">
        <v>350</v>
      </c>
      <c r="C29" s="289">
        <v>0</v>
      </c>
      <c r="D29" s="289">
        <v>0</v>
      </c>
      <c r="E29" s="312">
        <f t="shared" si="1"/>
        <v>0</v>
      </c>
      <c r="F29" s="289">
        <v>0</v>
      </c>
      <c r="G29" s="289">
        <v>0</v>
      </c>
      <c r="H29" s="290">
        <f t="shared" si="0"/>
        <v>0</v>
      </c>
    </row>
    <row r="30" spans="1:8" s="3" customFormat="1" ht="15.75">
      <c r="A30" s="233">
        <v>5.6</v>
      </c>
      <c r="B30" s="235" t="s">
        <v>351</v>
      </c>
      <c r="C30" s="289">
        <v>0</v>
      </c>
      <c r="D30" s="289">
        <v>0</v>
      </c>
      <c r="E30" s="312">
        <f t="shared" si="1"/>
        <v>0</v>
      </c>
      <c r="F30" s="289">
        <v>0</v>
      </c>
      <c r="G30" s="289">
        <v>0</v>
      </c>
      <c r="H30" s="290">
        <f t="shared" si="0"/>
        <v>0</v>
      </c>
    </row>
    <row r="31" spans="1:8" s="3" customFormat="1" ht="15.75">
      <c r="A31" s="233">
        <v>5.7</v>
      </c>
      <c r="B31" s="235" t="s">
        <v>352</v>
      </c>
      <c r="C31" s="289">
        <v>0</v>
      </c>
      <c r="D31" s="289">
        <v>0</v>
      </c>
      <c r="E31" s="312">
        <f t="shared" si="1"/>
        <v>0</v>
      </c>
      <c r="F31" s="289">
        <v>0</v>
      </c>
      <c r="G31" s="289">
        <v>0</v>
      </c>
      <c r="H31" s="290">
        <f t="shared" si="0"/>
        <v>0</v>
      </c>
    </row>
    <row r="32" spans="1:8" s="3" customFormat="1" ht="15.75">
      <c r="A32" s="233">
        <v>6</v>
      </c>
      <c r="B32" s="498" t="s">
        <v>353</v>
      </c>
      <c r="C32" s="501">
        <f>SUM(C33:C39)</f>
        <v>0</v>
      </c>
      <c r="D32" s="493">
        <f>SUM(D33:D39)</f>
        <v>0</v>
      </c>
      <c r="E32" s="500">
        <f t="shared" si="1"/>
        <v>0</v>
      </c>
      <c r="F32" s="500">
        <f>SUM(F33:F39)</f>
        <v>0</v>
      </c>
      <c r="G32" s="493">
        <f>SUM(G33:G39)</f>
        <v>0</v>
      </c>
      <c r="H32" s="290">
        <f t="shared" si="0"/>
        <v>0</v>
      </c>
    </row>
    <row r="33" spans="1:8" s="3" customFormat="1" ht="25.5">
      <c r="A33" s="233">
        <v>6.1</v>
      </c>
      <c r="B33" s="235" t="s">
        <v>802</v>
      </c>
      <c r="C33" s="289"/>
      <c r="D33" s="289"/>
      <c r="E33" s="312">
        <f t="shared" si="1"/>
        <v>0</v>
      </c>
      <c r="F33" s="289"/>
      <c r="G33" s="289"/>
      <c r="H33" s="290">
        <f t="shared" si="0"/>
        <v>0</v>
      </c>
    </row>
    <row r="34" spans="1:8" s="3" customFormat="1" ht="25.5">
      <c r="A34" s="233">
        <v>6.2</v>
      </c>
      <c r="B34" s="235" t="s">
        <v>354</v>
      </c>
      <c r="C34" s="289"/>
      <c r="D34" s="289"/>
      <c r="E34" s="312">
        <f t="shared" si="1"/>
        <v>0</v>
      </c>
      <c r="F34" s="289"/>
      <c r="G34" s="289"/>
      <c r="H34" s="290">
        <f t="shared" si="0"/>
        <v>0</v>
      </c>
    </row>
    <row r="35" spans="1:8" s="3" customFormat="1" ht="25.5">
      <c r="A35" s="233">
        <v>6.3</v>
      </c>
      <c r="B35" s="235" t="s">
        <v>355</v>
      </c>
      <c r="C35" s="289"/>
      <c r="D35" s="289"/>
      <c r="E35" s="312">
        <f t="shared" si="1"/>
        <v>0</v>
      </c>
      <c r="F35" s="289"/>
      <c r="G35" s="289"/>
      <c r="H35" s="290">
        <f t="shared" si="0"/>
        <v>0</v>
      </c>
    </row>
    <row r="36" spans="1:8" s="3" customFormat="1" ht="15.75">
      <c r="A36" s="233">
        <v>6.4</v>
      </c>
      <c r="B36" s="235" t="s">
        <v>356</v>
      </c>
      <c r="C36" s="289"/>
      <c r="D36" s="289"/>
      <c r="E36" s="312">
        <f t="shared" si="1"/>
        <v>0</v>
      </c>
      <c r="F36" s="289"/>
      <c r="G36" s="289"/>
      <c r="H36" s="290">
        <f t="shared" si="0"/>
        <v>0</v>
      </c>
    </row>
    <row r="37" spans="1:8" s="3" customFormat="1" ht="15.75">
      <c r="A37" s="233">
        <v>6.5</v>
      </c>
      <c r="B37" s="235" t="s">
        <v>357</v>
      </c>
      <c r="C37" s="289"/>
      <c r="D37" s="289"/>
      <c r="E37" s="312">
        <f t="shared" si="1"/>
        <v>0</v>
      </c>
      <c r="F37" s="289"/>
      <c r="G37" s="289"/>
      <c r="H37" s="290">
        <f t="shared" si="0"/>
        <v>0</v>
      </c>
    </row>
    <row r="38" spans="1:8" s="3" customFormat="1" ht="25.5">
      <c r="A38" s="233">
        <v>6.6</v>
      </c>
      <c r="B38" s="235" t="s">
        <v>358</v>
      </c>
      <c r="C38" s="289"/>
      <c r="D38" s="289"/>
      <c r="E38" s="312">
        <f t="shared" si="1"/>
        <v>0</v>
      </c>
      <c r="F38" s="289"/>
      <c r="G38" s="289"/>
      <c r="H38" s="290">
        <f t="shared" si="0"/>
        <v>0</v>
      </c>
    </row>
    <row r="39" spans="1:8" s="3" customFormat="1" ht="25.5">
      <c r="A39" s="233">
        <v>6.7</v>
      </c>
      <c r="B39" s="235" t="s">
        <v>359</v>
      </c>
      <c r="C39" s="289"/>
      <c r="D39" s="289"/>
      <c r="E39" s="312">
        <f t="shared" si="1"/>
        <v>0</v>
      </c>
      <c r="F39" s="289"/>
      <c r="G39" s="289"/>
      <c r="H39" s="290">
        <f t="shared" si="0"/>
        <v>0</v>
      </c>
    </row>
    <row r="40" spans="1:8" s="3" customFormat="1" ht="15.75">
      <c r="A40" s="233">
        <v>7</v>
      </c>
      <c r="B40" s="495" t="s">
        <v>360</v>
      </c>
      <c r="C40" s="493">
        <f>SUM(C41:C44)</f>
        <v>20968.500000000007</v>
      </c>
      <c r="D40" s="493">
        <f>SUM(D41:D44)</f>
        <v>105760.10318999999</v>
      </c>
      <c r="E40" s="493">
        <f t="shared" si="1"/>
        <v>126728.60318999999</v>
      </c>
      <c r="F40" s="496">
        <f>SUM(F41:F44)</f>
        <v>11415.720000000001</v>
      </c>
      <c r="G40" s="493">
        <f>SUM(G41:G44)</f>
        <v>171448.74876400002</v>
      </c>
      <c r="H40" s="290">
        <f t="shared" si="0"/>
        <v>182864.46876400002</v>
      </c>
    </row>
    <row r="41" spans="1:8" s="3" customFormat="1" ht="25.5">
      <c r="A41" s="233">
        <v>7.1</v>
      </c>
      <c r="B41" s="235" t="s">
        <v>361</v>
      </c>
      <c r="C41" s="289">
        <v>2784.54</v>
      </c>
      <c r="D41" s="289">
        <v>0</v>
      </c>
      <c r="E41" s="312">
        <f t="shared" si="1"/>
        <v>2784.54</v>
      </c>
      <c r="F41" s="289">
        <v>0</v>
      </c>
      <c r="G41" s="289">
        <v>0</v>
      </c>
      <c r="H41" s="290">
        <f t="shared" si="0"/>
        <v>0</v>
      </c>
    </row>
    <row r="42" spans="1:8" s="3" customFormat="1" ht="25.5">
      <c r="A42" s="233">
        <v>7.2</v>
      </c>
      <c r="B42" s="235" t="s">
        <v>362</v>
      </c>
      <c r="C42" s="289">
        <v>4749.24</v>
      </c>
      <c r="D42" s="289">
        <v>15489.46</v>
      </c>
      <c r="E42" s="312">
        <f t="shared" si="1"/>
        <v>20238.699999999997</v>
      </c>
      <c r="F42" s="289">
        <v>3669.4999999999995</v>
      </c>
      <c r="G42" s="289">
        <v>14028.019999999997</v>
      </c>
      <c r="H42" s="290">
        <f t="shared" si="0"/>
        <v>17697.519999999997</v>
      </c>
    </row>
    <row r="43" spans="1:8" s="3" customFormat="1" ht="25.5">
      <c r="A43" s="233">
        <v>7.3</v>
      </c>
      <c r="B43" s="235" t="s">
        <v>363</v>
      </c>
      <c r="C43" s="289">
        <v>2784.54</v>
      </c>
      <c r="D43" s="289">
        <v>36369.369581999999</v>
      </c>
      <c r="E43" s="312">
        <f t="shared" si="1"/>
        <v>39153.909582</v>
      </c>
      <c r="F43" s="289">
        <v>0</v>
      </c>
      <c r="G43" s="289">
        <v>100023.458704</v>
      </c>
      <c r="H43" s="290">
        <f t="shared" si="0"/>
        <v>100023.458704</v>
      </c>
    </row>
    <row r="44" spans="1:8" s="3" customFormat="1" ht="25.5">
      <c r="A44" s="233">
        <v>7.4</v>
      </c>
      <c r="B44" s="235" t="s">
        <v>364</v>
      </c>
      <c r="C44" s="289">
        <v>10650.180000000006</v>
      </c>
      <c r="D44" s="289">
        <v>53901.273608000003</v>
      </c>
      <c r="E44" s="312">
        <f t="shared" si="1"/>
        <v>64551.453608000011</v>
      </c>
      <c r="F44" s="289">
        <v>7746.2200000000012</v>
      </c>
      <c r="G44" s="289">
        <v>57397.27006000001</v>
      </c>
      <c r="H44" s="290">
        <f t="shared" si="0"/>
        <v>65143.490060000011</v>
      </c>
    </row>
    <row r="45" spans="1:8" s="3" customFormat="1" ht="15.75">
      <c r="A45" s="233">
        <v>8</v>
      </c>
      <c r="B45" s="498" t="s">
        <v>365</v>
      </c>
      <c r="C45" s="496">
        <f>SUM(C46:C52)</f>
        <v>0</v>
      </c>
      <c r="D45" s="493">
        <f>SUM(D46:D52)</f>
        <v>0</v>
      </c>
      <c r="E45" s="500">
        <f t="shared" si="1"/>
        <v>0</v>
      </c>
      <c r="F45" s="493">
        <f>SUM(F46:F52)</f>
        <v>0</v>
      </c>
      <c r="G45" s="493">
        <f>SUM(G46:G52)</f>
        <v>0</v>
      </c>
      <c r="H45" s="290">
        <f t="shared" si="0"/>
        <v>0</v>
      </c>
    </row>
    <row r="46" spans="1:8" s="3" customFormat="1" ht="15.75">
      <c r="A46" s="233">
        <v>8.1</v>
      </c>
      <c r="B46" s="235" t="s">
        <v>366</v>
      </c>
      <c r="C46" s="289"/>
      <c r="D46" s="289"/>
      <c r="E46" s="312">
        <f t="shared" si="1"/>
        <v>0</v>
      </c>
      <c r="F46" s="289"/>
      <c r="G46" s="289"/>
      <c r="H46" s="290">
        <f t="shared" si="0"/>
        <v>0</v>
      </c>
    </row>
    <row r="47" spans="1:8" s="3" customFormat="1" ht="15.75">
      <c r="A47" s="233">
        <v>8.1999999999999993</v>
      </c>
      <c r="B47" s="235" t="s">
        <v>367</v>
      </c>
      <c r="C47" s="289"/>
      <c r="D47" s="289"/>
      <c r="E47" s="312">
        <f t="shared" si="1"/>
        <v>0</v>
      </c>
      <c r="F47" s="289"/>
      <c r="G47" s="289"/>
      <c r="H47" s="290">
        <f t="shared" si="0"/>
        <v>0</v>
      </c>
    </row>
    <row r="48" spans="1:8" s="3" customFormat="1" ht="15.75">
      <c r="A48" s="233">
        <v>8.3000000000000007</v>
      </c>
      <c r="B48" s="235" t="s">
        <v>368</v>
      </c>
      <c r="C48" s="289"/>
      <c r="D48" s="289"/>
      <c r="E48" s="312">
        <f t="shared" si="1"/>
        <v>0</v>
      </c>
      <c r="F48" s="289"/>
      <c r="G48" s="289"/>
      <c r="H48" s="290">
        <f t="shared" si="0"/>
        <v>0</v>
      </c>
    </row>
    <row r="49" spans="1:8" s="3" customFormat="1" ht="15.75">
      <c r="A49" s="233">
        <v>8.4</v>
      </c>
      <c r="B49" s="235" t="s">
        <v>369</v>
      </c>
      <c r="C49" s="289"/>
      <c r="D49" s="289"/>
      <c r="E49" s="312">
        <f t="shared" si="1"/>
        <v>0</v>
      </c>
      <c r="F49" s="289"/>
      <c r="G49" s="289"/>
      <c r="H49" s="290">
        <f t="shared" si="0"/>
        <v>0</v>
      </c>
    </row>
    <row r="50" spans="1:8" s="3" customFormat="1" ht="15.75">
      <c r="A50" s="233">
        <v>8.5</v>
      </c>
      <c r="B50" s="235" t="s">
        <v>370</v>
      </c>
      <c r="C50" s="289"/>
      <c r="D50" s="289"/>
      <c r="E50" s="312">
        <f t="shared" si="1"/>
        <v>0</v>
      </c>
      <c r="F50" s="289"/>
      <c r="G50" s="289"/>
      <c r="H50" s="290">
        <f t="shared" si="0"/>
        <v>0</v>
      </c>
    </row>
    <row r="51" spans="1:8" s="3" customFormat="1" ht="15.75">
      <c r="A51" s="233">
        <v>8.6</v>
      </c>
      <c r="B51" s="235" t="s">
        <v>371</v>
      </c>
      <c r="C51" s="289"/>
      <c r="D51" s="289"/>
      <c r="E51" s="312">
        <f t="shared" si="1"/>
        <v>0</v>
      </c>
      <c r="F51" s="289"/>
      <c r="G51" s="289"/>
      <c r="H51" s="290">
        <f t="shared" si="0"/>
        <v>0</v>
      </c>
    </row>
    <row r="52" spans="1:8" s="3" customFormat="1" ht="15.75">
      <c r="A52" s="233">
        <v>8.6999999999999993</v>
      </c>
      <c r="B52" s="235" t="s">
        <v>372</v>
      </c>
      <c r="C52" s="289"/>
      <c r="D52" s="289"/>
      <c r="E52" s="312">
        <f t="shared" si="1"/>
        <v>0</v>
      </c>
      <c r="F52" s="289"/>
      <c r="G52" s="289"/>
      <c r="H52" s="290">
        <f t="shared" si="0"/>
        <v>0</v>
      </c>
    </row>
    <row r="53" spans="1:8" s="3" customFormat="1" ht="26.25" thickBot="1">
      <c r="A53" s="238">
        <v>9</v>
      </c>
      <c r="B53" s="239" t="s">
        <v>373</v>
      </c>
      <c r="C53" s="313"/>
      <c r="D53" s="313"/>
      <c r="E53" s="314">
        <f t="shared" si="1"/>
        <v>0</v>
      </c>
      <c r="F53" s="313"/>
      <c r="G53" s="313"/>
      <c r="H53" s="296">
        <f t="shared" si="0"/>
        <v>0</v>
      </c>
    </row>
  </sheetData>
  <mergeCells count="4">
    <mergeCell ref="A5:A6"/>
    <mergeCell ref="B5:B6"/>
    <mergeCell ref="C5:E5"/>
    <mergeCell ref="F5:H5"/>
  </mergeCells>
  <pageMargins left="0.25" right="0.25" top="0.75" bottom="0.75" header="0.3" footer="0.3"/>
  <pageSetup paperSize="9" scale="62" orientation="portrait" r:id="rId1"/>
  <ignoredErrors>
    <ignoredError sqref="E9:E18" formula="1"/>
    <ignoredError sqref="D7:D8 C26:H31 C48:H53 C32:D47 F32:H40 F7:G8 C20:D25 F20:H25 H19 C19:D19 F19:G19 F45:H47 H41:H44" formulaRange="1"/>
    <ignoredError sqref="E32:E47 E19:E25 E7:E8"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0"/>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1" sqref="B1:B2"/>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231</v>
      </c>
      <c r="B1" s="526" t="s">
        <v>900</v>
      </c>
      <c r="C1" s="17"/>
      <c r="D1" s="401"/>
    </row>
    <row r="2" spans="1:8" ht="15">
      <c r="A2" s="18" t="s">
        <v>232</v>
      </c>
      <c r="B2" s="527" t="s">
        <v>901</v>
      </c>
      <c r="C2" s="30"/>
      <c r="D2" s="19"/>
      <c r="E2" s="12"/>
      <c r="F2" s="12"/>
      <c r="G2" s="12"/>
      <c r="H2" s="12"/>
    </row>
    <row r="3" spans="1:8" ht="15">
      <c r="A3" s="18"/>
      <c r="B3" s="17"/>
      <c r="C3" s="30"/>
      <c r="D3" s="19"/>
      <c r="E3" s="12"/>
      <c r="F3" s="12"/>
      <c r="G3" s="12"/>
      <c r="H3" s="12"/>
    </row>
    <row r="4" spans="1:8" ht="15" customHeight="1" thickBot="1">
      <c r="A4" s="227" t="s">
        <v>661</v>
      </c>
      <c r="B4" s="228" t="s">
        <v>230</v>
      </c>
      <c r="C4" s="227"/>
      <c r="D4" s="229" t="s">
        <v>135</v>
      </c>
    </row>
    <row r="5" spans="1:8" ht="15" customHeight="1">
      <c r="A5" s="223" t="s">
        <v>32</v>
      </c>
      <c r="B5" s="224"/>
      <c r="C5" s="225" t="s">
        <v>5</v>
      </c>
      <c r="D5" s="226" t="s">
        <v>6</v>
      </c>
    </row>
    <row r="6" spans="1:8" ht="15" customHeight="1">
      <c r="A6" s="458">
        <v>1</v>
      </c>
      <c r="B6" s="459" t="s">
        <v>236</v>
      </c>
      <c r="C6" s="460">
        <f>C7+C9+C11</f>
        <v>52755269.436849996</v>
      </c>
      <c r="D6" s="461">
        <f>D7+D9+D10+D11</f>
        <v>52682783.048650004</v>
      </c>
    </row>
    <row r="7" spans="1:8" ht="15" customHeight="1">
      <c r="A7" s="458">
        <v>1.1000000000000001</v>
      </c>
      <c r="B7" s="462" t="s">
        <v>27</v>
      </c>
      <c r="C7" s="463">
        <v>42280105</v>
      </c>
      <c r="D7" s="464">
        <v>36961005.200000003</v>
      </c>
    </row>
    <row r="8" spans="1:8" ht="25.5">
      <c r="A8" s="458" t="s">
        <v>299</v>
      </c>
      <c r="B8" s="465" t="s">
        <v>655</v>
      </c>
      <c r="C8" s="463"/>
      <c r="D8" s="464"/>
    </row>
    <row r="9" spans="1:8" ht="15" customHeight="1">
      <c r="A9" s="458">
        <v>1.2</v>
      </c>
      <c r="B9" s="462" t="s">
        <v>28</v>
      </c>
      <c r="C9" s="463">
        <v>10475164.436849996</v>
      </c>
      <c r="D9" s="464">
        <v>9472984.098650001</v>
      </c>
    </row>
    <row r="10" spans="1:8" ht="15" customHeight="1">
      <c r="A10" s="458">
        <v>1.3</v>
      </c>
      <c r="B10" s="462" t="s">
        <v>879</v>
      </c>
      <c r="C10" s="468"/>
      <c r="D10" s="464">
        <v>6248793.75</v>
      </c>
    </row>
    <row r="11" spans="1:8" ht="15" customHeight="1">
      <c r="A11" s="458">
        <v>1.4</v>
      </c>
      <c r="B11" s="467" t="s">
        <v>83</v>
      </c>
      <c r="C11" s="466">
        <v>0</v>
      </c>
      <c r="D11" s="464">
        <v>0</v>
      </c>
    </row>
    <row r="12" spans="1:8" ht="15" customHeight="1">
      <c r="A12" s="458">
        <v>2</v>
      </c>
      <c r="B12" s="459" t="s">
        <v>237</v>
      </c>
      <c r="C12" s="463">
        <v>335298.62354999682</v>
      </c>
      <c r="D12" s="464">
        <v>63838.950311001368</v>
      </c>
    </row>
    <row r="13" spans="1:8" ht="15" customHeight="1">
      <c r="A13" s="458">
        <v>3</v>
      </c>
      <c r="B13" s="459" t="s">
        <v>235</v>
      </c>
      <c r="C13" s="466">
        <v>8928307.5</v>
      </c>
      <c r="D13" s="464">
        <v>6802520</v>
      </c>
    </row>
    <row r="14" spans="1:8" ht="15" customHeight="1" thickBot="1">
      <c r="A14" s="143">
        <v>4</v>
      </c>
      <c r="B14" s="144" t="s">
        <v>300</v>
      </c>
      <c r="C14" s="315">
        <f>C6+C12+C13</f>
        <v>62018875.560399994</v>
      </c>
      <c r="D14" s="316">
        <f>D6+D12+D13</f>
        <v>59549141.998961002</v>
      </c>
    </row>
    <row r="15" spans="1:8">
      <c r="B15" s="24"/>
    </row>
    <row r="16" spans="1:8" ht="76.5">
      <c r="B16" s="112" t="s">
        <v>880</v>
      </c>
    </row>
    <row r="17" spans="2:2">
      <c r="B17" s="112"/>
    </row>
    <row r="18" spans="2:2">
      <c r="B18" s="112"/>
    </row>
    <row r="19" spans="2:2">
      <c r="B19" s="112"/>
    </row>
    <row r="20" spans="2:2">
      <c r="B20" s="11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B1" sqref="B1:B2"/>
    </sheetView>
  </sheetViews>
  <sheetFormatPr defaultRowHeight="15"/>
  <cols>
    <col min="1" max="1" width="9.5703125" style="2" bestFit="1" customWidth="1"/>
    <col min="2" max="2" width="90.42578125" style="2" bestFit="1" customWidth="1"/>
    <col min="3" max="3" width="9.140625" style="2"/>
  </cols>
  <sheetData>
    <row r="1" spans="1:8" ht="15.75">
      <c r="A1" s="2" t="s">
        <v>231</v>
      </c>
      <c r="B1" s="526" t="s">
        <v>900</v>
      </c>
    </row>
    <row r="2" spans="1:8" ht="15.75">
      <c r="A2" s="2" t="s">
        <v>232</v>
      </c>
      <c r="B2" s="527" t="s">
        <v>901</v>
      </c>
    </row>
    <row r="4" spans="1:8" ht="16.5" customHeight="1" thickBot="1">
      <c r="A4" s="263" t="s">
        <v>662</v>
      </c>
      <c r="B4" s="66" t="s">
        <v>191</v>
      </c>
      <c r="C4" s="14"/>
    </row>
    <row r="5" spans="1:8" ht="15.75">
      <c r="A5" s="11"/>
      <c r="B5" s="540" t="s">
        <v>192</v>
      </c>
      <c r="C5" s="541"/>
    </row>
    <row r="6" spans="1:8">
      <c r="A6" s="15">
        <v>1</v>
      </c>
      <c r="B6" s="68" t="s">
        <v>893</v>
      </c>
      <c r="C6" s="69"/>
    </row>
    <row r="7" spans="1:8">
      <c r="A7" s="15">
        <v>2</v>
      </c>
      <c r="B7" s="68" t="s">
        <v>894</v>
      </c>
      <c r="C7" s="69"/>
    </row>
    <row r="8" spans="1:8">
      <c r="A8" s="15">
        <v>3</v>
      </c>
      <c r="B8" s="68" t="s">
        <v>895</v>
      </c>
      <c r="C8" s="69"/>
    </row>
    <row r="9" spans="1:8">
      <c r="A9" s="15"/>
      <c r="B9" s="68"/>
      <c r="C9" s="69"/>
    </row>
    <row r="10" spans="1:8">
      <c r="A10" s="15"/>
      <c r="B10" s="68"/>
      <c r="C10" s="69"/>
    </row>
    <row r="11" spans="1:8">
      <c r="A11" s="15"/>
      <c r="B11" s="68"/>
      <c r="C11" s="69"/>
    </row>
    <row r="12" spans="1:8">
      <c r="A12" s="15"/>
      <c r="B12" s="68"/>
      <c r="C12" s="69"/>
      <c r="H12" s="4"/>
    </row>
    <row r="13" spans="1:8">
      <c r="A13" s="15"/>
      <c r="B13" s="68"/>
      <c r="C13" s="69"/>
    </row>
    <row r="14" spans="1:8">
      <c r="A14" s="15"/>
      <c r="B14" s="68"/>
      <c r="C14" s="69"/>
    </row>
    <row r="15" spans="1:8">
      <c r="A15" s="15"/>
      <c r="B15" s="68"/>
      <c r="C15" s="69"/>
    </row>
    <row r="16" spans="1:8">
      <c r="A16" s="15"/>
      <c r="B16" s="542"/>
      <c r="C16" s="543"/>
    </row>
    <row r="17" spans="1:3" ht="15.75">
      <c r="A17" s="15"/>
      <c r="B17" s="544" t="s">
        <v>193</v>
      </c>
      <c r="C17" s="545"/>
    </row>
    <row r="18" spans="1:3" ht="15.75">
      <c r="A18" s="15">
        <v>1</v>
      </c>
      <c r="B18" s="28" t="s">
        <v>896</v>
      </c>
      <c r="C18" s="67"/>
    </row>
    <row r="19" spans="1:3" ht="15.75">
      <c r="A19" s="15">
        <v>2</v>
      </c>
      <c r="B19" s="28" t="s">
        <v>897</v>
      </c>
      <c r="C19" s="67"/>
    </row>
    <row r="20" spans="1:3" ht="15.75">
      <c r="A20" s="15">
        <v>3</v>
      </c>
      <c r="B20" s="28" t="s">
        <v>898</v>
      </c>
      <c r="C20" s="67"/>
    </row>
    <row r="21" spans="1:3" ht="15.75">
      <c r="A21" s="15"/>
      <c r="B21" s="28"/>
      <c r="C21" s="67"/>
    </row>
    <row r="22" spans="1:3" ht="15.75">
      <c r="A22" s="15"/>
      <c r="B22" s="28"/>
      <c r="C22" s="67"/>
    </row>
    <row r="23" spans="1:3" ht="15.75">
      <c r="A23" s="15"/>
      <c r="B23" s="28"/>
      <c r="C23" s="67"/>
    </row>
    <row r="24" spans="1:3" ht="15.75">
      <c r="A24" s="15"/>
      <c r="B24" s="28"/>
      <c r="C24" s="67"/>
    </row>
    <row r="25" spans="1:3" ht="15.75">
      <c r="A25" s="15"/>
      <c r="B25" s="28"/>
      <c r="C25" s="67"/>
    </row>
    <row r="26" spans="1:3" ht="15.75">
      <c r="A26" s="15"/>
      <c r="B26" s="28"/>
      <c r="C26" s="67"/>
    </row>
    <row r="27" spans="1:3" ht="15.75" customHeight="1">
      <c r="A27" s="15"/>
      <c r="B27" s="28"/>
      <c r="C27" s="29"/>
    </row>
    <row r="28" spans="1:3" ht="15.75" customHeight="1">
      <c r="A28" s="15"/>
      <c r="B28" s="28"/>
      <c r="C28" s="29"/>
    </row>
    <row r="29" spans="1:3" ht="30" customHeight="1">
      <c r="A29" s="15"/>
      <c r="B29" s="546" t="s">
        <v>194</v>
      </c>
      <c r="C29" s="547"/>
    </row>
    <row r="30" spans="1:3">
      <c r="A30" s="15">
        <v>1</v>
      </c>
      <c r="B30" s="502" t="s">
        <v>899</v>
      </c>
      <c r="C30" s="503">
        <v>1</v>
      </c>
    </row>
    <row r="31" spans="1:3" ht="15.75" customHeight="1">
      <c r="A31" s="15"/>
      <c r="B31" s="68"/>
      <c r="C31" s="69"/>
    </row>
    <row r="32" spans="1:3" ht="29.25" customHeight="1">
      <c r="A32" s="15"/>
      <c r="B32" s="546" t="s">
        <v>321</v>
      </c>
      <c r="C32" s="547"/>
    </row>
    <row r="33" spans="1:3">
      <c r="A33" s="15">
        <v>1</v>
      </c>
      <c r="B33" s="68"/>
      <c r="C33" s="69" t="s">
        <v>288</v>
      </c>
    </row>
    <row r="34" spans="1:3" ht="16.5" thickBot="1">
      <c r="A34" s="16"/>
      <c r="B34" s="70"/>
      <c r="C34" s="71"/>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B1" sqref="B1:B2"/>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231</v>
      </c>
      <c r="B1" s="526" t="s">
        <v>900</v>
      </c>
    </row>
    <row r="2" spans="1:7" s="22" customFormat="1" ht="15.75" customHeight="1">
      <c r="A2" s="22" t="s">
        <v>232</v>
      </c>
      <c r="B2" s="527" t="s">
        <v>901</v>
      </c>
    </row>
    <row r="3" spans="1:7" s="22" customFormat="1" ht="15.75" customHeight="1"/>
    <row r="4" spans="1:7" s="22" customFormat="1" ht="15.75" customHeight="1" thickBot="1">
      <c r="A4" s="264" t="s">
        <v>663</v>
      </c>
      <c r="B4" s="265" t="s">
        <v>310</v>
      </c>
      <c r="C4" s="202"/>
      <c r="D4" s="202"/>
      <c r="E4" s="203" t="s">
        <v>135</v>
      </c>
    </row>
    <row r="5" spans="1:7" s="127" customFormat="1" ht="17.45" customHeight="1">
      <c r="A5" s="418"/>
      <c r="B5" s="419"/>
      <c r="C5" s="201" t="s">
        <v>0</v>
      </c>
      <c r="D5" s="201" t="s">
        <v>1</v>
      </c>
      <c r="E5" s="420" t="s">
        <v>2</v>
      </c>
    </row>
    <row r="6" spans="1:7" s="168" customFormat="1" ht="14.45" customHeight="1">
      <c r="A6" s="421"/>
      <c r="B6" s="548" t="s">
        <v>275</v>
      </c>
      <c r="C6" s="548" t="s">
        <v>274</v>
      </c>
      <c r="D6" s="549" t="s">
        <v>273</v>
      </c>
      <c r="E6" s="550"/>
      <c r="G6"/>
    </row>
    <row r="7" spans="1:7" s="168" customFormat="1" ht="99.6" customHeight="1">
      <c r="A7" s="421"/>
      <c r="B7" s="548"/>
      <c r="C7" s="548"/>
      <c r="D7" s="414" t="s">
        <v>272</v>
      </c>
      <c r="E7" s="415" t="s">
        <v>840</v>
      </c>
      <c r="G7"/>
    </row>
    <row r="8" spans="1:7">
      <c r="A8" s="422">
        <v>1</v>
      </c>
      <c r="B8" s="423" t="s">
        <v>196</v>
      </c>
      <c r="C8" s="424">
        <v>4793394</v>
      </c>
      <c r="D8" s="424"/>
      <c r="E8" s="425">
        <v>4793394</v>
      </c>
    </row>
    <row r="9" spans="1:7">
      <c r="A9" s="422">
        <v>2</v>
      </c>
      <c r="B9" s="423" t="s">
        <v>197</v>
      </c>
      <c r="C9" s="424">
        <v>19670336</v>
      </c>
      <c r="D9" s="424"/>
      <c r="E9" s="425">
        <v>19670336</v>
      </c>
    </row>
    <row r="10" spans="1:7">
      <c r="A10" s="422">
        <v>3</v>
      </c>
      <c r="B10" s="423" t="s">
        <v>271</v>
      </c>
      <c r="C10" s="424">
        <v>31437647</v>
      </c>
      <c r="D10" s="424"/>
      <c r="E10" s="425">
        <v>31437647</v>
      </c>
    </row>
    <row r="11" spans="1:7" ht="25.5">
      <c r="A11" s="422">
        <v>4</v>
      </c>
      <c r="B11" s="423" t="s">
        <v>227</v>
      </c>
      <c r="C11" s="424">
        <v>0</v>
      </c>
      <c r="D11" s="424"/>
      <c r="E11" s="425">
        <v>0</v>
      </c>
    </row>
    <row r="12" spans="1:7">
      <c r="A12" s="422">
        <v>5</v>
      </c>
      <c r="B12" s="423" t="s">
        <v>199</v>
      </c>
      <c r="C12" s="424">
        <v>15815783</v>
      </c>
      <c r="D12" s="424"/>
      <c r="E12" s="425">
        <v>15815783</v>
      </c>
    </row>
    <row r="13" spans="1:7">
      <c r="A13" s="422">
        <v>6.1</v>
      </c>
      <c r="B13" s="423" t="s">
        <v>200</v>
      </c>
      <c r="C13" s="426">
        <v>18686743</v>
      </c>
      <c r="D13" s="424"/>
      <c r="E13" s="425">
        <v>18686743</v>
      </c>
    </row>
    <row r="14" spans="1:7">
      <c r="A14" s="422">
        <v>6.2</v>
      </c>
      <c r="B14" s="427" t="s">
        <v>201</v>
      </c>
      <c r="C14" s="426">
        <v>-930095</v>
      </c>
      <c r="D14" s="424"/>
      <c r="E14" s="425">
        <v>-930095</v>
      </c>
    </row>
    <row r="15" spans="1:7">
      <c r="A15" s="422">
        <v>6</v>
      </c>
      <c r="B15" s="423" t="s">
        <v>270</v>
      </c>
      <c r="C15" s="504">
        <f>C13+C14</f>
        <v>17756648</v>
      </c>
      <c r="D15" s="424"/>
      <c r="E15" s="504">
        <f>E13+E14</f>
        <v>17756648</v>
      </c>
    </row>
    <row r="16" spans="1:7" ht="25.5">
      <c r="A16" s="422">
        <v>7</v>
      </c>
      <c r="B16" s="423" t="s">
        <v>203</v>
      </c>
      <c r="C16" s="424">
        <v>168309</v>
      </c>
      <c r="D16" s="424"/>
      <c r="E16" s="425">
        <v>168309</v>
      </c>
    </row>
    <row r="17" spans="1:7">
      <c r="A17" s="422">
        <v>8</v>
      </c>
      <c r="B17" s="423" t="s">
        <v>204</v>
      </c>
      <c r="C17" s="424">
        <v>124341</v>
      </c>
      <c r="D17" s="424"/>
      <c r="E17" s="425">
        <v>124341</v>
      </c>
      <c r="F17" s="6"/>
      <c r="G17" s="6"/>
    </row>
    <row r="18" spans="1:7">
      <c r="A18" s="422">
        <v>9</v>
      </c>
      <c r="B18" s="423" t="s">
        <v>205</v>
      </c>
      <c r="C18" s="424">
        <v>0</v>
      </c>
      <c r="D18" s="424"/>
      <c r="E18" s="425">
        <v>0</v>
      </c>
      <c r="G18" s="6"/>
    </row>
    <row r="19" spans="1:7" ht="25.5">
      <c r="A19" s="422">
        <v>10</v>
      </c>
      <c r="B19" s="423" t="s">
        <v>206</v>
      </c>
      <c r="C19" s="424">
        <v>3761888</v>
      </c>
      <c r="D19" s="424">
        <v>221460</v>
      </c>
      <c r="E19" s="425">
        <v>3540428</v>
      </c>
      <c r="G19" s="6"/>
    </row>
    <row r="20" spans="1:7">
      <c r="A20" s="422">
        <v>11</v>
      </c>
      <c r="B20" s="423" t="s">
        <v>207</v>
      </c>
      <c r="C20" s="424">
        <v>114454</v>
      </c>
      <c r="D20" s="424"/>
      <c r="E20" s="425">
        <v>114454</v>
      </c>
    </row>
    <row r="21" spans="1:7" ht="51.75" thickBot="1">
      <c r="A21" s="428"/>
      <c r="B21" s="429" t="s">
        <v>803</v>
      </c>
      <c r="C21" s="370">
        <f>SUM(C8:C12, C15:C20)</f>
        <v>93642800</v>
      </c>
      <c r="D21" s="370">
        <f>SUM(D8:D12, D15:D20)</f>
        <v>221460</v>
      </c>
      <c r="E21" s="430">
        <f>SUM(E8:E12, E15:E20)</f>
        <v>93421340</v>
      </c>
    </row>
    <row r="22" spans="1:7">
      <c r="A22"/>
      <c r="B22"/>
      <c r="C22"/>
      <c r="D22"/>
      <c r="E22"/>
    </row>
    <row r="23" spans="1:7">
      <c r="A23"/>
      <c r="B23"/>
      <c r="C23"/>
      <c r="D23"/>
      <c r="E23"/>
    </row>
    <row r="25" spans="1:7" s="2" customFormat="1">
      <c r="B25" s="73"/>
      <c r="F25"/>
      <c r="G25"/>
    </row>
    <row r="26" spans="1:7" s="2" customFormat="1">
      <c r="B26" s="74"/>
      <c r="F26"/>
      <c r="G26"/>
    </row>
    <row r="27" spans="1:7" s="2" customFormat="1">
      <c r="B27" s="73"/>
      <c r="F27"/>
      <c r="G27"/>
    </row>
    <row r="28" spans="1:7" s="2" customFormat="1">
      <c r="B28" s="73"/>
      <c r="F28"/>
      <c r="G28"/>
    </row>
    <row r="29" spans="1:7" s="2" customFormat="1">
      <c r="B29" s="73"/>
      <c r="F29"/>
      <c r="G29"/>
    </row>
    <row r="30" spans="1:7" s="2" customFormat="1">
      <c r="B30" s="73"/>
      <c r="F30"/>
      <c r="G30"/>
    </row>
    <row r="31" spans="1:7" s="2" customFormat="1">
      <c r="B31" s="73"/>
      <c r="F31"/>
      <c r="G31"/>
    </row>
    <row r="32" spans="1:7" s="2" customFormat="1">
      <c r="B32" s="74"/>
      <c r="F32"/>
      <c r="G32"/>
    </row>
    <row r="33" spans="2:7" s="2" customFormat="1">
      <c r="B33" s="74"/>
      <c r="F33"/>
      <c r="G33"/>
    </row>
    <row r="34" spans="2:7" s="2" customFormat="1">
      <c r="B34" s="74"/>
      <c r="F34"/>
      <c r="G34"/>
    </row>
    <row r="35" spans="2:7" s="2" customFormat="1">
      <c r="B35" s="74"/>
      <c r="F35"/>
      <c r="G35"/>
    </row>
    <row r="36" spans="2:7" s="2" customFormat="1">
      <c r="B36" s="74"/>
      <c r="F36"/>
      <c r="G36"/>
    </row>
    <row r="37" spans="2:7" s="2" customFormat="1">
      <c r="B37" s="74"/>
      <c r="F37"/>
      <c r="G37"/>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C21:E2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1" sqref="B1:B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231</v>
      </c>
      <c r="B1" s="526" t="s">
        <v>900</v>
      </c>
    </row>
    <row r="2" spans="1:6" s="22" customFormat="1" ht="15.75" customHeight="1">
      <c r="A2" s="22" t="s">
        <v>232</v>
      </c>
      <c r="B2" s="527" t="s">
        <v>901</v>
      </c>
      <c r="C2"/>
      <c r="D2"/>
      <c r="E2"/>
      <c r="F2"/>
    </row>
    <row r="3" spans="1:6" s="22" customFormat="1" ht="15.75" customHeight="1">
      <c r="C3"/>
      <c r="D3"/>
      <c r="E3"/>
      <c r="F3"/>
    </row>
    <row r="4" spans="1:6" s="22" customFormat="1" ht="26.25" thickBot="1">
      <c r="A4" s="22" t="s">
        <v>664</v>
      </c>
      <c r="B4" s="209" t="s">
        <v>314</v>
      </c>
      <c r="C4" s="203" t="s">
        <v>135</v>
      </c>
      <c r="D4"/>
      <c r="E4"/>
      <c r="F4"/>
    </row>
    <row r="5" spans="1:6" ht="26.25">
      <c r="A5" s="204">
        <v>1</v>
      </c>
      <c r="B5" s="205" t="s">
        <v>701</v>
      </c>
      <c r="C5" s="317">
        <f>'7. LI1'!E21</f>
        <v>93421340</v>
      </c>
    </row>
    <row r="6" spans="1:6" s="194" customFormat="1">
      <c r="A6" s="126">
        <v>2.1</v>
      </c>
      <c r="B6" s="211" t="s">
        <v>315</v>
      </c>
      <c r="C6" s="318">
        <v>11533323.777999997</v>
      </c>
    </row>
    <row r="7" spans="1:6" s="4" customFormat="1" ht="25.5" outlineLevel="1">
      <c r="A7" s="210">
        <v>2.2000000000000002</v>
      </c>
      <c r="B7" s="206" t="s">
        <v>316</v>
      </c>
      <c r="C7" s="319"/>
    </row>
    <row r="8" spans="1:6" s="4" customFormat="1" ht="26.25">
      <c r="A8" s="210">
        <v>3</v>
      </c>
      <c r="B8" s="207" t="s">
        <v>702</v>
      </c>
      <c r="C8" s="320">
        <f>SUM(C5:C7)</f>
        <v>104954663.778</v>
      </c>
    </row>
    <row r="9" spans="1:6" s="194" customFormat="1" ht="22.5" customHeight="1">
      <c r="A9" s="126">
        <v>4</v>
      </c>
      <c r="B9" s="214" t="s">
        <v>311</v>
      </c>
      <c r="C9" s="505">
        <v>341831</v>
      </c>
      <c r="D9" s="4"/>
    </row>
    <row r="10" spans="1:6" s="4" customFormat="1" ht="19.5" customHeight="1" outlineLevel="1">
      <c r="A10" s="210">
        <v>5.0999999999999996</v>
      </c>
      <c r="B10" s="206" t="s">
        <v>322</v>
      </c>
      <c r="C10" s="431">
        <v>-1058160</v>
      </c>
    </row>
    <row r="11" spans="1:6" s="4" customFormat="1" ht="25.5" outlineLevel="1">
      <c r="A11" s="210">
        <v>5.2</v>
      </c>
      <c r="B11" s="206" t="s">
        <v>323</v>
      </c>
      <c r="C11" s="319"/>
    </row>
    <row r="12" spans="1:6" s="4" customFormat="1">
      <c r="A12" s="210">
        <v>6</v>
      </c>
      <c r="B12" s="212" t="s">
        <v>312</v>
      </c>
      <c r="C12" s="431"/>
    </row>
    <row r="13" spans="1:6" s="4" customFormat="1" ht="15.75" thickBot="1">
      <c r="A13" s="213">
        <v>7</v>
      </c>
      <c r="B13" s="208" t="s">
        <v>313</v>
      </c>
      <c r="C13" s="321">
        <f>SUM(C8:C12)</f>
        <v>104238334.778</v>
      </c>
    </row>
    <row r="17" spans="2:9" s="2" customFormat="1">
      <c r="B17" s="75"/>
      <c r="C17"/>
      <c r="D17"/>
      <c r="E17"/>
      <c r="F17"/>
      <c r="G17"/>
      <c r="H17"/>
      <c r="I17"/>
    </row>
    <row r="18" spans="2:9" s="2" customFormat="1">
      <c r="B18" s="72"/>
      <c r="C18"/>
      <c r="D18"/>
      <c r="E18"/>
      <c r="F18"/>
      <c r="G18"/>
      <c r="H18"/>
      <c r="I18"/>
    </row>
    <row r="19" spans="2:9" s="2" customFormat="1">
      <c r="B19" s="72"/>
      <c r="C19"/>
      <c r="D19"/>
      <c r="E19"/>
      <c r="F19"/>
      <c r="G19"/>
      <c r="H19"/>
      <c r="I19"/>
    </row>
    <row r="20" spans="2:9" s="2" customFormat="1">
      <c r="B20" s="74"/>
      <c r="C20"/>
      <c r="D20"/>
      <c r="E20"/>
      <c r="F20"/>
      <c r="G20"/>
      <c r="H20"/>
      <c r="I20"/>
    </row>
    <row r="21" spans="2:9" s="2" customFormat="1">
      <c r="B21" s="73"/>
      <c r="C21"/>
      <c r="D21"/>
      <c r="E21"/>
      <c r="F21"/>
      <c r="G21"/>
      <c r="H21"/>
      <c r="I21"/>
    </row>
    <row r="22" spans="2:9" s="2" customFormat="1">
      <c r="B22" s="74"/>
      <c r="C22"/>
      <c r="D22"/>
      <c r="E22"/>
      <c r="F22"/>
      <c r="G22"/>
      <c r="H22"/>
      <c r="I22"/>
    </row>
    <row r="23" spans="2:9" s="2" customFormat="1">
      <c r="B23" s="73"/>
      <c r="C23"/>
      <c r="D23"/>
      <c r="E23"/>
      <c r="F23"/>
      <c r="G23"/>
      <c r="H23"/>
      <c r="I23"/>
    </row>
    <row r="24" spans="2:9" s="2" customFormat="1">
      <c r="B24" s="73"/>
      <c r="C24"/>
      <c r="D24"/>
      <c r="E24"/>
      <c r="F24"/>
      <c r="G24"/>
      <c r="H24"/>
      <c r="I24"/>
    </row>
    <row r="25" spans="2:9" s="2" customFormat="1">
      <c r="B25" s="73"/>
      <c r="C25"/>
      <c r="D25"/>
      <c r="E25"/>
      <c r="F25"/>
      <c r="G25"/>
      <c r="H25"/>
      <c r="I25"/>
    </row>
    <row r="26" spans="2:9" s="2" customFormat="1">
      <c r="B26" s="73"/>
      <c r="C26"/>
      <c r="D26"/>
      <c r="E26"/>
      <c r="F26"/>
      <c r="G26"/>
      <c r="H26"/>
      <c r="I26"/>
    </row>
    <row r="27" spans="2:9" s="2" customFormat="1">
      <c r="B27" s="73"/>
      <c r="C27"/>
      <c r="D27"/>
      <c r="E27"/>
      <c r="F27"/>
      <c r="G27"/>
      <c r="H27"/>
      <c r="I27"/>
    </row>
    <row r="28" spans="2:9" s="2" customFormat="1">
      <c r="B28" s="74"/>
      <c r="C28"/>
      <c r="D28"/>
      <c r="E28"/>
      <c r="F28"/>
      <c r="G28"/>
      <c r="H28"/>
      <c r="I28"/>
    </row>
    <row r="29" spans="2:9" s="2" customFormat="1">
      <c r="B29" s="74"/>
      <c r="C29"/>
      <c r="D29"/>
      <c r="E29"/>
      <c r="F29"/>
      <c r="G29"/>
      <c r="H29"/>
      <c r="I29"/>
    </row>
    <row r="30" spans="2:9" s="2" customFormat="1">
      <c r="B30" s="74"/>
      <c r="C30"/>
      <c r="D30"/>
      <c r="E30"/>
      <c r="F30"/>
      <c r="G30"/>
      <c r="H30"/>
      <c r="I30"/>
    </row>
    <row r="31" spans="2:9" s="2" customFormat="1">
      <c r="B31" s="74"/>
      <c r="C31"/>
      <c r="D31"/>
      <c r="E31"/>
      <c r="F31"/>
      <c r="G31"/>
      <c r="H31"/>
      <c r="I31"/>
    </row>
    <row r="32" spans="2:9" s="2" customFormat="1">
      <c r="B32" s="74"/>
      <c r="C32"/>
      <c r="D32"/>
      <c r="E32"/>
      <c r="F32"/>
      <c r="G32"/>
      <c r="H32"/>
      <c r="I32"/>
    </row>
    <row r="33" spans="2:9" s="2" customFormat="1">
      <c r="B33" s="74"/>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bHLSETPfzd1L80eYM7ibXwBlHDM=</DigestValue>
    </Reference>
    <Reference URI="#idOfficeObject" Type="http://www.w3.org/2000/09/xmldsig#Object">
      <DigestMethod Algorithm="http://www.w3.org/2000/09/xmldsig#sha1"/>
      <DigestValue>uJnM3TyRSvzwLKrPigrqD50zYPk=</DigestValue>
    </Reference>
    <Reference URI="#idSignedProperties" Type="http://uri.etsi.org/01903#SignedProperties">
      <Transforms>
        <Transform Algorithm="http://www.w3.org/TR/2001/REC-xml-c14n-20010315"/>
      </Transforms>
      <DigestMethod Algorithm="http://www.w3.org/2000/09/xmldsig#sha1"/>
      <DigestValue>7cPJ+EMeCMcKFvayc3ZRvV19wZ4=</DigestValue>
    </Reference>
  </SignedInfo>
  <SignatureValue>H6zVL86x9bDadR+UV5usCZRQHhFHdHubeKzYkGHyRWtNSILl91+867ftsfU2wq19/DOXfSiQ9lMV
AxYvb3ciWZ2spFvnvaI84+nF6XLh1L0OEquCqvoPliJATqJmmYSg+fbCuZmKeL9KE81KON5/uOb6
UThw86X0jOl4oF8CiBXIuzzlrGQ0R/wvpZH4g50DJ8VRm/+QVMu0rbFouZcHSQ5x/pp+Y8DhPIHv
Uv+55RjsipH7h4FoZWOPU8LQZVSihoe/SED/dD5pgo38Rl9i0LyjiqprvybxBEi8NrgJ2qfVgXb9
0Iymugf07Eg+xJkj1eEYCgCnUcadM/IRNz4EzQ==</SignatureValue>
  <KeyInfo>
    <X509Data>
      <X509Certificate>MIIGQDCCBSigAwIBAgIKIPuZzAACAAAgpjANBgkqhkiG9w0BAQsFADBKMRIwEAYKCZImiZPyLGQB
GRYCZ2UxEzARBgoJkiaJk/IsZAEZFgNuYmcxHzAdBgNVBAMTFk5CRyBDbGFzcyAyIElOVCBTdWIg
Q0EwHhcNMTcwNTA0MTQwMDAzWhcNMTkwNTA0MTQwMDAzWjA+MSAwHgYDVQQKExdKU0MgWklSQUFU
IEJBTksgR0VPUkdJQTEaMBgGA1UEAxMRQlpCIC0gTWVobWV0IFVjYXIwggEiMA0GCSqGSIb3DQEB
AQUAA4IBDwAwggEKAoIBAQDevrNghqvZLJPWdxoGR9uWGRCPvrEtT4GUvsegOlc6yZ8qjcKTlHZv
4uMn1e7NLUUOSzN5qfJTBR55Xp0IQIJkqEHkq6jED7zAnEUewpVdIyefTqm3byWGt05UwqxmDSUf
PyJ5VzReKAkHzHZRDmvORBC/yuzjjXl/gEIvB1uokTNWFHeGsmmheQ8s7CwVZ4YAhcBaTr6CHwdQ
oGQvrsyP2eGTctLmMSkVRUUfunK6jmk+xGTyiQPTBOrdhbNfjoNZxl18fJ/eQ6Fe/i/Yg1L6tB0A
PV75ZhIqn4RuBMOueAt5QU7CIEk0sZA2okNT5cdgfkcvD1LPWfvHwsgUg579AgMBAAGjggMyMIID
LjA8BgkrBgEEAYI3FQcELzAtBiUrBgEEAYI3FQjmsmCDjfVEhoGZCYO4oUqDvoRxBIHPkBGGr54R
AgFkAgEbMB0GA1UdJQQWMBQGCCsGAQUFBwMCBggrBgEFBQcDBDALBgNVHQ8EBAMCB4AwJwYJKwYB
BAGCNxUKBBowGDAKBggrBgEFBQcDAjAKBggrBgEFBQcDBDAdBgNVHQ4EFgQUjvLKcM4BeqX1KdCv
ZKnUtVGmyEMwHwYDVR0jBBgwFoAUwy7SL/BMLxnCJ4L89i6sarBJz8EwggElBgNVHR8EggEcMIIB
GDCCARSgggEQoIIBDIaBx2xkYXA6Ly8vQ049TkJHJTIwQ2xhc3MlMjAyJTIwSU5UJTIwU3ViJTIw
Q0EoMSksQ049bmJnLXN1YkNBLENOPUNEUCxDTj1QdWJsaWMlMjBLZXklMjBTZXJ2aWNlcyxDTj1T
ZXJ2aWNlcyxDTj1Db25maWd1cmF0aW9uLERDPW5iZyxEQz1nZT9jZXJ0aWZpY2F0ZVJldm9jYXRp
b25MaXN0P2Jhc2U/b2JqZWN0Q2xhc3M9Y1JMRGlzdHJpYnV0aW9uUG9pbnSGQGh0dHA6Ly9jcmwu
bmJnLmdvdi5nZS9jYS9OQkclMjBDbGFzcyUyMDIlMjBJTlQlMjBTdWIlMjBDQSgxKS5jcmwwggEu
BggrBgEFBQcBAQSCASAwggEcMIG6BggrBgEFBQcwAoaBrWxkYXA6Ly8vQ049TkJHJTIwQ2xhc3Ml
MjAyJTIwSU5UJTIwU3ViJTIwQ0EsQ049QUlBLENOPVB1YmxpYyUyMEtleSUyMFNlcnZpY2VzLENO
PVNlcnZpY2VzLENOPUNvbmZpZ3VyYXRpb24sREM9bmJnLERDPWdlP2NBQ2VydGlmaWNhdGU/YmFz
ZT9vYmplY3RDbGFzcz1jZXJ0aWZpY2F0aW9uQXV0aG9yaXR5MF0GCCsGAQUFBzAChlFodHRwOi8v
Y3JsLm5iZy5nb3YuZ2UvY2EvbmJnLXN1YkNBLm5iZy5nZV9OQkclMjBDbGFzcyUyMDIlMjBJTlQl
MjBTdWIlMjBDQSgyKS5jcnQwDQYJKoZIhvcNAQELBQADggEBABbVF8DdUxYR9it+y/DFy44LrpTB
T6DZOCya6nmtFYYjx4NpT5Rfl5wh45Euscb4RoWmcJJK8kLwFCeoGClo4E2lzs5BLsqYPnJaew1t
r6fuom0RNyE3GQuYF7YiFicDjOqQJaniiavlxnFs0GXbhG2yovhqLYCrGGZ9qbhNZQephMkNbqv9
0IjDEIt7nD8vLJzy/l/KjD+cLccOltMMNr6WuM9qUmH/PIGVfx+9vs3CNNUeOrmj/wtAX4rLoBhh
9nXlH46F8m1wJ5YE9Fe2ObGtUlyalPNcdValhqUn/eNAfjQgZP8vhuOj07OKWbUKg9PMK7tN2v7M
f/IgR/4loOY=</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5INcEJ1eQDgw22QA4kay85oIaqo=</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8.xml?ContentType=application/vnd.openxmlformats-officedocument.spreadsheetml.worksheet+xml">
        <DigestMethod Algorithm="http://www.w3.org/2000/09/xmldsig#sha1"/>
        <DigestValue>MQOEAtNrnbMAc790u0Ogche1WCA=</DigestValue>
      </Reference>
      <Reference URI="/xl/printerSettings/printerSettings4.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Bkvey04WyKlzBqaTp4ie0M1xqV0=</DigestValue>
      </Reference>
      <Reference URI="/xl/worksheets/sheet10.xml?ContentType=application/vnd.openxmlformats-officedocument.spreadsheetml.worksheet+xml">
        <DigestMethod Algorithm="http://www.w3.org/2000/09/xmldsig#sha1"/>
        <DigestValue>d/u5hP4R3qJ4XEJ65LmOuuWMN8s=</DigestValue>
      </Reference>
      <Reference URI="/xl/printerSettings/printerSettings3.bin?ContentType=application/vnd.openxmlformats-officedocument.spreadsheetml.printerSettings">
        <DigestMethod Algorithm="http://www.w3.org/2000/09/xmldsig#sha1"/>
        <DigestValue>ZjYF1rngT8+3SuHmWZ9lPAE7NMg=</DigestValue>
      </Reference>
      <Reference URI="/xl/worksheets/sheet15.xml?ContentType=application/vnd.openxmlformats-officedocument.spreadsheetml.worksheet+xml">
        <DigestMethod Algorithm="http://www.w3.org/2000/09/xmldsig#sha1"/>
        <DigestValue>wO2lBlXjwmRTOGEbtb3YHFf+kNg=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sharedStrings.xml?ContentType=application/vnd.openxmlformats-officedocument.spreadsheetml.sharedStrings+xml">
        <DigestMethod Algorithm="http://www.w3.org/2000/09/xmldsig#sha1"/>
        <DigestValue>jUkpStw7ulVsNzyh+benMsenE7s=</DigestValue>
      </Reference>
      <Reference URI="/xl/worksheets/sheet18.xml?ContentType=application/vnd.openxmlformats-officedocument.spreadsheetml.worksheet+xml">
        <DigestMethod Algorithm="http://www.w3.org/2000/09/xmldsig#sha1"/>
        <DigestValue>6w/T989cTNiXNTBbDIa3W6JdROg=</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printerSettings/printerSettings8.bin?ContentType=application/vnd.openxmlformats-officedocument.spreadsheetml.printerSettings">
        <DigestMethod Algorithm="http://www.w3.org/2000/09/xmldsig#sha1"/>
        <DigestValue>sb/HwQyNTcIF2Su2CLie+FIWv/I=</DigestValue>
      </Reference>
      <Reference URI="/xl/worksheets/sheet5.xml?ContentType=application/vnd.openxmlformats-officedocument.spreadsheetml.worksheet+xml">
        <DigestMethod Algorithm="http://www.w3.org/2000/09/xmldsig#sha1"/>
        <DigestValue>+a1/XBIKQLYzjVreJOSQ/0fJEyc=</DigestValue>
      </Reference>
      <Reference URI="/xl/worksheets/sheet7.xml?ContentType=application/vnd.openxmlformats-officedocument.spreadsheetml.worksheet+xml">
        <DigestMethod Algorithm="http://www.w3.org/2000/09/xmldsig#sha1"/>
        <DigestValue>y56f0K/MH+Kam2JHBX0laG2luFo=</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worksheets/sheet6.xml?ContentType=application/vnd.openxmlformats-officedocument.spreadsheetml.worksheet+xml">
        <DigestMethod Algorithm="http://www.w3.org/2000/09/xmldsig#sha1"/>
        <DigestValue>WmC/AoM5DcZDz5D45V8IpMGk5/A=</DigestValue>
      </Reference>
      <Reference URI="/xl/worksheets/sheet17.xml?ContentType=application/vnd.openxmlformats-officedocument.spreadsheetml.worksheet+xml">
        <DigestMethod Algorithm="http://www.w3.org/2000/09/xmldsig#sha1"/>
        <DigestValue>/S0Vv8tHe0zqslgkT0MNvQsh2PY=</DigestValue>
      </Reference>
      <Reference URI="/xl/theme/theme1.xml?ContentType=application/vnd.openxmlformats-officedocument.theme+xml">
        <DigestMethod Algorithm="http://www.w3.org/2000/09/xmldsig#sha1"/>
        <DigestValue>9qmLS+LilE9mSl2hTMj5oHE8VR8=</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14.xml?ContentType=application/vnd.openxmlformats-officedocument.spreadsheetml.worksheet+xml">
        <DigestMethod Algorithm="http://www.w3.org/2000/09/xmldsig#sha1"/>
        <DigestValue>sKqnfMvR2UG8xwRHHU6cj3VDz9g=</DigestValue>
      </Reference>
      <Reference URI="/xl/worksheets/sheet13.xml?ContentType=application/vnd.openxmlformats-officedocument.spreadsheetml.worksheet+xml">
        <DigestMethod Algorithm="http://www.w3.org/2000/09/xmldsig#sha1"/>
        <DigestValue>KTyfp0LW/e/SGjUnC0AYsYXGo/4=</DigestValue>
      </Reference>
      <Reference URI="/xl/printerSettings/printerSettings14.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Q5oAJOKf3jGtA2VlOXRPWU+wsIo=</DigestValue>
      </Reference>
      <Reference URI="/xl/printerSettings/printerSettings13.bin?ContentType=application/vnd.openxmlformats-officedocument.spreadsheetml.printerSettings">
        <DigestMethod Algorithm="http://www.w3.org/2000/09/xmldsig#sha1"/>
        <DigestValue>/GROEVZnOOG0wYrO729WzGNrfic=</DigestValue>
      </Reference>
      <Reference URI="/xl/worksheets/sheet2.xml?ContentType=application/vnd.openxmlformats-officedocument.spreadsheetml.worksheet+xml">
        <DigestMethod Algorithm="http://www.w3.org/2000/09/xmldsig#sha1"/>
        <DigestValue>IJQ89lby8F1Xib9xGhbeFV9rwLA=</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eeUBGqXPekl2VkQQcGp7uaNg+qc=</DigestValue>
      </Reference>
      <Reference URI="/xl/externalLinks/externalLink2.xml?ContentType=application/vnd.openxmlformats-officedocument.spreadsheetml.externalLink+xml">
        <DigestMethod Algorithm="http://www.w3.org/2000/09/xmldsig#sha1"/>
        <DigestValue>e4tpTd2JEeHxDbOXHYPqIzXdeNs=</DigestValue>
      </Reference>
      <Reference URI="/xl/workbook.xml?ContentType=application/vnd.openxmlformats-officedocument.spreadsheetml.sheet.main+xml">
        <DigestMethod Algorithm="http://www.w3.org/2000/09/xmldsig#sha1"/>
        <DigestValue>qmfgy1eVAq7SADw0bUi0qjm04/E=</DigestValue>
      </Reference>
      <Reference URI="/xl/printerSettings/printerSettings9.bin?ContentType=application/vnd.openxmlformats-officedocument.spreadsheetml.printerSettings">
        <DigestMethod Algorithm="http://www.w3.org/2000/09/xmldsig#sha1"/>
        <DigestValue>ZjYF1rngT8+3SuHmWZ9lPAE7NMg=</DigestValue>
      </Reference>
      <Reference URI="/xl/drawings/drawing1.xml?ContentType=application/vnd.openxmlformats-officedocument.drawing+xml">
        <DigestMethod Algorithm="http://www.w3.org/2000/09/xmldsig#sha1"/>
        <DigestValue>9jgpVdHzFAt7WN87Eb8UjCRV7yA=</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worksheets/sheet12.xml?ContentType=application/vnd.openxmlformats-officedocument.spreadsheetml.worksheet+xml">
        <DigestMethod Algorithm="http://www.w3.org/2000/09/xmldsig#sha1"/>
        <DigestValue>901+jKT73wRhv+iAa0pVu8uCmls=</DigestValue>
      </Reference>
      <Reference URI="/xl/worksheets/sheet1.xml?ContentType=application/vnd.openxmlformats-officedocument.spreadsheetml.worksheet+xml">
        <DigestMethod Algorithm="http://www.w3.org/2000/09/xmldsig#sha1"/>
        <DigestValue>vJhNnfaZswrq0G8F8aNsdwcktXE=</DigestValue>
      </Reference>
      <Reference URI="/xl/styles.xml?ContentType=application/vnd.openxmlformats-officedocument.spreadsheetml.styles+xml">
        <DigestMethod Algorithm="http://www.w3.org/2000/09/xmldsig#sha1"/>
        <DigestValue>Gosy/AJSwqVvF6GKr8X+JpYm4mk=</DigestValue>
      </Reference>
      <Reference URI="/xl/worksheets/sheet11.xml?ContentType=application/vnd.openxmlformats-officedocument.spreadsheetml.worksheet+xml">
        <DigestMethod Algorithm="http://www.w3.org/2000/09/xmldsig#sha1"/>
        <DigestValue>JWz44R7cnrC1Ti0mXBexZBRwZNc=</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16.xml?ContentType=application/vnd.openxmlformats-officedocument.spreadsheetml.worksheet+xml">
        <DigestMethod Algorithm="http://www.w3.org/2000/09/xmldsig#sha1"/>
        <DigestValue>EpPmT4OE8v2SbGVoKWEpZcvEtSA=</DigestValue>
      </Reference>
      <Reference URI="/xl/calcChain.xml?ContentType=application/vnd.openxmlformats-officedocument.spreadsheetml.calcChain+xml">
        <DigestMethod Algorithm="http://www.w3.org/2000/09/xmldsig#sha1"/>
        <DigestValue>ducWCBqu6bI6nq6Ca5Pwygnb2OI=</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jdgyA9EhIpEcM+qoH/u4lv7/qhI=</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2018-02-05T10:28:51Z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1</SignatureComments>
          <WindowsVersion>6.2</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2018-02-05T10:28:51Z</xd:SigningTime>
          <xd:SigningCertificate>
            <xd:Cert>
              <xd:CertDigest>
                <DigestMethod Algorithm="http://www.w3.org/2000/09/xmldsig#sha1"/>
                <DigestValue>xvnDPj+0Obkud4SSsp2Lq+OWLhM=</DigestValue>
              </xd:CertDigest>
              <xd:IssuerSerial>
                <X509IssuerName>CN=NBG Class 2 INT Sub CA, DC=nbg, DC=ge</X509IssuerName>
                <X509SerialNumber>155756942447121386184870</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okmJyaWqiDnHQ0XwoMy0ncAd7Us=</DigestValue>
    </Reference>
    <Reference URI="#idOfficeObject" Type="http://www.w3.org/2000/09/xmldsig#Object">
      <DigestMethod Algorithm="http://www.w3.org/2000/09/xmldsig#sha1"/>
      <DigestValue>lEsv67YHzx5rgZZASZO4P8bjvUQ=</DigestValue>
    </Reference>
    <Reference URI="#idSignedProperties" Type="http://uri.etsi.org/01903#SignedProperties">
      <Transforms>
        <Transform Algorithm="http://www.w3.org/TR/2001/REC-xml-c14n-20010315"/>
      </Transforms>
      <DigestMethod Algorithm="http://www.w3.org/2000/09/xmldsig#sha1"/>
      <DigestValue>PDfSOuM9yc6ww+TBVbA0eL7O8Eo=</DigestValue>
    </Reference>
  </SignedInfo>
  <SignatureValue>JwVleS1JBW8MuQGVt8ydxCKv/FDqNLk8olSkhyrD7yqTzF1Tx6wXGsKv7fwUJcS2RLLYlqNnvY5w
v0Glca6WkmhWQ5rKSm/TKxT2s4BqSmxJ86kXnuoGdFl3k4ApFMSaCwPTQ1/xt010+A6CuF/gO1ak
mHBMzIOEjsovPup+MxXIghaWmk2C2aPiF8PZroKqEcRqIH8Ek0uG17irDAL7aYomt6zlKrKVJ/mg
Mat8DG+4W2aVtcNp7D/OGg44m4QElMPGst71u7/n3s2jbT9ohgRnYGI8obK9LRmSSblgRgKmR55Z
/nhYVM4e1x5xCNnHN7ZNJoc4O64E2RFYi0eJOA==</SignatureValue>
  <KeyInfo>
    <X509Data>
      <X509Certificate>MIIGQzCCBSugAwIBAgIKXJsyyQACAABIdDANBgkqhkiG9w0BAQsFADBKMRIwEAYKCZImiZPyLGQB
GRYCZ2UxEzARBgoJkiaJk/IsZAEZFgNuYmcxHzAdBgNVBAMTFk5CRyBDbGFzcyAyIElOVCBTdWIg
Q0EwHhcNMTcxMTA4MDgxNTIxWhcNMTkxMTA4MDgxNTIxWjBBMSAwHgYDVQQKExdKU0MgWklSQUFU
IEJBTksgR0VPUkdJQTEdMBsGA1UEAxMUQlpCIC0gTGluYSBEYXZpdGlkemUwggEiMA0GCSqGSIb3
DQEBAQUAA4IBDwAwggEKAoIBAQDg3XbnrLrxlfPeFv4inrOYVH57KAVG4l4p8d9BFyX6aAx3h4Oj
sRROufmrkUP2DXOHOI784eGzlvMFFDHiTZVM08PRkz2nYrEwOnYdF2VlWID2GR/uEiAtOs19fJQC
RjU/F1qjdo3gHNtjgsSAED3xY7OqAP63pqpPWl7KQfDE/HQHMmt/ieVlOJcKsTt/r8pbjdqw+Z50
ZN+bl0gLaje9bPJ4RdDWO8Dd6XsQ3kPAHTdqCMW0bYNbeBpuKx+Gukl/kwPDZYxs6rz0sItK+x7J
TQPgG9Ed7ULlayKC85KSlAihHzYTo0aX+k798s8VvWPaJ1MJE4R2BKDXiiPpnN7lAgMBAAGjggMy
MIIDLjA8BgkrBgEEAYI3FQcELzAtBiUrBgEEAYI3FQjmsmCDjfVEhoGZCYO4oUqDvoRxBIPEkTOE
g4hdAgFkAgEdMB0GA1UdJQQWMBQGCCsGAQUFBwMCBggrBgEFBQcDBDALBgNVHQ8EBAMCB4AwJwYJ
KwYBBAGCNxUKBBowGDAKBggrBgEFBQcDAjAKBggrBgEFBQcDBDAdBgNVHQ4EFgQUgK3N70CFzgrE
JlKOwJDPE3AzWZkwHwYDVR0jBBgwFoAUwy7SL/BMLxnCJ4L89i6sarBJz8EwggElBgNVHR8EggEc
MIIBGDCCARSgggEQoIIBDIaBx2xkYXA6Ly8vQ049TkJHJTIwQ2xhc3MlMjAyJTIwSU5UJTIwU3Vi
JTIwQ0EoMSksQ049bmJnLXN1YkNBLENOPUNEUCxDTj1QdWJsaWMlMjBLZXklMjBTZXJ2aWNlcyxD
Tj1TZXJ2aWNlcyxDTj1Db25maWd1cmF0aW9uLERDPW5iZyxEQz1nZT9jZXJ0aWZpY2F0ZVJldm9j
YXRpb25MaXN0P2Jhc2U/b2JqZWN0Q2xhc3M9Y1JMRGlzdHJpYnV0aW9uUG9pbnSGQGh0dHA6Ly9j
cmwubmJnLmdvdi5nZS9jYS9OQkclMjBDbGFzcyUyMDIlMjBJTlQlMjBTdWIlMjBDQSgxKS5jcmww
ggEuBggrBgEFBQcBAQSCASAwggEcMIG6BggrBgEFBQcwAoaBrWxkYXA6Ly8vQ049TkJHJTIwQ2xh
c3MlMjAyJTIwSU5UJTIwU3ViJTIwQ0EsQ049QUlBLENOPVB1YmxpYyUyMEtleSUyMFNlcnZpY2Vz
LENOPVNlcnZpY2VzLENOPUNvbmZpZ3VyYXRpb24sREM9bmJnLERDPWdlP2NBQ2VydGlmaWNhdGU/
YmFzZT9vYmplY3RDbGFzcz1jZXJ0aWZpY2F0aW9uQXV0aG9yaXR5MF0GCCsGAQUFBzAChlFodHRw
Oi8vY3JsLm5iZy5nb3YuZ2UvY2EvbmJnLXN1YkNBLm5iZy5nZV9OQkclMjBDbGFzcyUyMDIlMjBJ
TlQlMjBTdWIlMjBDQSgyKS5jcnQwDQYJKoZIhvcNAQELBQADggEBAHG664uWx1KCVpuqqYl2ZPmC
NVDOpImRTGkhlq6eMse5E/3zEbXKi6Gu4XI9gK2C3X25qLqWCxU+Jvy/UPynjCCcas3AYwe8FsOe
9KEGRzcFWqAhWJlx/bftyYWU9qvrsh4wL+yy9n8Mav0RP3ZFprO/EADxXbBtl7mx8VBaOK3gCDM6
ZSQzNpdscAVRZpe4ic3QiMiAnQjf5gCF+uz9v5c04fO0UvHWHg6LSa2WJtrY1uc48YbqX5vqMHPo
gV6QKiQn605QF4WaYFmt3XXhyCTXSHVePeXdZDM5nXNnhXn46jPgOG4l1JDKhWyrVjjMn/aNGXUP
TuON7x0VP5CALfU=</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5INcEJ1eQDgw22QA4kay85oIaqo=</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8.xml?ContentType=application/vnd.openxmlformats-officedocument.spreadsheetml.worksheet+xml">
        <DigestMethod Algorithm="http://www.w3.org/2000/09/xmldsig#sha1"/>
        <DigestValue>MQOEAtNrnbMAc790u0Ogche1WCA=</DigestValue>
      </Reference>
      <Reference URI="/xl/printerSettings/printerSettings4.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Bkvey04WyKlzBqaTp4ie0M1xqV0=</DigestValue>
      </Reference>
      <Reference URI="/xl/worksheets/sheet10.xml?ContentType=application/vnd.openxmlformats-officedocument.spreadsheetml.worksheet+xml">
        <DigestMethod Algorithm="http://www.w3.org/2000/09/xmldsig#sha1"/>
        <DigestValue>d/u5hP4R3qJ4XEJ65LmOuuWMN8s=</DigestValue>
      </Reference>
      <Reference URI="/xl/printerSettings/printerSettings3.bin?ContentType=application/vnd.openxmlformats-officedocument.spreadsheetml.printerSettings">
        <DigestMethod Algorithm="http://www.w3.org/2000/09/xmldsig#sha1"/>
        <DigestValue>ZjYF1rngT8+3SuHmWZ9lPAE7NMg=</DigestValue>
      </Reference>
      <Reference URI="/xl/worksheets/sheet15.xml?ContentType=application/vnd.openxmlformats-officedocument.spreadsheetml.worksheet+xml">
        <DigestMethod Algorithm="http://www.w3.org/2000/09/xmldsig#sha1"/>
        <DigestValue>wO2lBlXjwmRTOGEbtb3YHFf+kNg=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sharedStrings.xml?ContentType=application/vnd.openxmlformats-officedocument.spreadsheetml.sharedStrings+xml">
        <DigestMethod Algorithm="http://www.w3.org/2000/09/xmldsig#sha1"/>
        <DigestValue>jUkpStw7ulVsNzyh+benMsenE7s=</DigestValue>
      </Reference>
      <Reference URI="/xl/worksheets/sheet18.xml?ContentType=application/vnd.openxmlformats-officedocument.spreadsheetml.worksheet+xml">
        <DigestMethod Algorithm="http://www.w3.org/2000/09/xmldsig#sha1"/>
        <DigestValue>6w/T989cTNiXNTBbDIa3W6JdROg=</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printerSettings/printerSettings8.bin?ContentType=application/vnd.openxmlformats-officedocument.spreadsheetml.printerSettings">
        <DigestMethod Algorithm="http://www.w3.org/2000/09/xmldsig#sha1"/>
        <DigestValue>sb/HwQyNTcIF2Su2CLie+FIWv/I=</DigestValue>
      </Reference>
      <Reference URI="/xl/worksheets/sheet5.xml?ContentType=application/vnd.openxmlformats-officedocument.spreadsheetml.worksheet+xml">
        <DigestMethod Algorithm="http://www.w3.org/2000/09/xmldsig#sha1"/>
        <DigestValue>+a1/XBIKQLYzjVreJOSQ/0fJEyc=</DigestValue>
      </Reference>
      <Reference URI="/xl/worksheets/sheet7.xml?ContentType=application/vnd.openxmlformats-officedocument.spreadsheetml.worksheet+xml">
        <DigestMethod Algorithm="http://www.w3.org/2000/09/xmldsig#sha1"/>
        <DigestValue>y56f0K/MH+Kam2JHBX0laG2luFo=</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worksheets/sheet6.xml?ContentType=application/vnd.openxmlformats-officedocument.spreadsheetml.worksheet+xml">
        <DigestMethod Algorithm="http://www.w3.org/2000/09/xmldsig#sha1"/>
        <DigestValue>WmC/AoM5DcZDz5D45V8IpMGk5/A=</DigestValue>
      </Reference>
      <Reference URI="/xl/worksheets/sheet17.xml?ContentType=application/vnd.openxmlformats-officedocument.spreadsheetml.worksheet+xml">
        <DigestMethod Algorithm="http://www.w3.org/2000/09/xmldsig#sha1"/>
        <DigestValue>/S0Vv8tHe0zqslgkT0MNvQsh2PY=</DigestValue>
      </Reference>
      <Reference URI="/xl/theme/theme1.xml?ContentType=application/vnd.openxmlformats-officedocument.theme+xml">
        <DigestMethod Algorithm="http://www.w3.org/2000/09/xmldsig#sha1"/>
        <DigestValue>9qmLS+LilE9mSl2hTMj5oHE8VR8=</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14.xml?ContentType=application/vnd.openxmlformats-officedocument.spreadsheetml.worksheet+xml">
        <DigestMethod Algorithm="http://www.w3.org/2000/09/xmldsig#sha1"/>
        <DigestValue>sKqnfMvR2UG8xwRHHU6cj3VDz9g=</DigestValue>
      </Reference>
      <Reference URI="/xl/worksheets/sheet13.xml?ContentType=application/vnd.openxmlformats-officedocument.spreadsheetml.worksheet+xml">
        <DigestMethod Algorithm="http://www.w3.org/2000/09/xmldsig#sha1"/>
        <DigestValue>KTyfp0LW/e/SGjUnC0AYsYXGo/4=</DigestValue>
      </Reference>
      <Reference URI="/xl/printerSettings/printerSettings14.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Q5oAJOKf3jGtA2VlOXRPWU+wsIo=</DigestValue>
      </Reference>
      <Reference URI="/xl/printerSettings/printerSettings13.bin?ContentType=application/vnd.openxmlformats-officedocument.spreadsheetml.printerSettings">
        <DigestMethod Algorithm="http://www.w3.org/2000/09/xmldsig#sha1"/>
        <DigestValue>/GROEVZnOOG0wYrO729WzGNrfic=</DigestValue>
      </Reference>
      <Reference URI="/xl/worksheets/sheet2.xml?ContentType=application/vnd.openxmlformats-officedocument.spreadsheetml.worksheet+xml">
        <DigestMethod Algorithm="http://www.w3.org/2000/09/xmldsig#sha1"/>
        <DigestValue>IJQ89lby8F1Xib9xGhbeFV9rwLA=</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eeUBGqXPekl2VkQQcGp7uaNg+qc=</DigestValue>
      </Reference>
      <Reference URI="/xl/externalLinks/externalLink2.xml?ContentType=application/vnd.openxmlformats-officedocument.spreadsheetml.externalLink+xml">
        <DigestMethod Algorithm="http://www.w3.org/2000/09/xmldsig#sha1"/>
        <DigestValue>e4tpTd2JEeHxDbOXHYPqIzXdeNs=</DigestValue>
      </Reference>
      <Reference URI="/xl/workbook.xml?ContentType=application/vnd.openxmlformats-officedocument.spreadsheetml.sheet.main+xml">
        <DigestMethod Algorithm="http://www.w3.org/2000/09/xmldsig#sha1"/>
        <DigestValue>qmfgy1eVAq7SADw0bUi0qjm04/E=</DigestValue>
      </Reference>
      <Reference URI="/xl/printerSettings/printerSettings9.bin?ContentType=application/vnd.openxmlformats-officedocument.spreadsheetml.printerSettings">
        <DigestMethod Algorithm="http://www.w3.org/2000/09/xmldsig#sha1"/>
        <DigestValue>ZjYF1rngT8+3SuHmWZ9lPAE7NMg=</DigestValue>
      </Reference>
      <Reference URI="/xl/drawings/drawing1.xml?ContentType=application/vnd.openxmlformats-officedocument.drawing+xml">
        <DigestMethod Algorithm="http://www.w3.org/2000/09/xmldsig#sha1"/>
        <DigestValue>9jgpVdHzFAt7WN87Eb8UjCRV7yA=</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worksheets/sheet12.xml?ContentType=application/vnd.openxmlformats-officedocument.spreadsheetml.worksheet+xml">
        <DigestMethod Algorithm="http://www.w3.org/2000/09/xmldsig#sha1"/>
        <DigestValue>901+jKT73wRhv+iAa0pVu8uCmls=</DigestValue>
      </Reference>
      <Reference URI="/xl/worksheets/sheet1.xml?ContentType=application/vnd.openxmlformats-officedocument.spreadsheetml.worksheet+xml">
        <DigestMethod Algorithm="http://www.w3.org/2000/09/xmldsig#sha1"/>
        <DigestValue>vJhNnfaZswrq0G8F8aNsdwcktXE=</DigestValue>
      </Reference>
      <Reference URI="/xl/styles.xml?ContentType=application/vnd.openxmlformats-officedocument.spreadsheetml.styles+xml">
        <DigestMethod Algorithm="http://www.w3.org/2000/09/xmldsig#sha1"/>
        <DigestValue>Gosy/AJSwqVvF6GKr8X+JpYm4mk=</DigestValue>
      </Reference>
      <Reference URI="/xl/worksheets/sheet11.xml?ContentType=application/vnd.openxmlformats-officedocument.spreadsheetml.worksheet+xml">
        <DigestMethod Algorithm="http://www.w3.org/2000/09/xmldsig#sha1"/>
        <DigestValue>JWz44R7cnrC1Ti0mXBexZBRwZNc=</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16.xml?ContentType=application/vnd.openxmlformats-officedocument.spreadsheetml.worksheet+xml">
        <DigestMethod Algorithm="http://www.w3.org/2000/09/xmldsig#sha1"/>
        <DigestValue>EpPmT4OE8v2SbGVoKWEpZcvEtSA=</DigestValue>
      </Reference>
      <Reference URI="/xl/calcChain.xml?ContentType=application/vnd.openxmlformats-officedocument.spreadsheetml.calcChain+xml">
        <DigestMethod Algorithm="http://www.w3.org/2000/09/xmldsig#sha1"/>
        <DigestValue>ducWCBqu6bI6nq6Ca5Pwygnb2OI=</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jdgyA9EhIpEcM+qoH/u4lv7/qhI=</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2018-02-05T10:29:47Z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2</SignatureComments>
          <WindowsVersion>6.2</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2018-02-05T10:29:47Z</xd:SigningTime>
          <xd:SigningCertificate>
            <xd:Cert>
              <xd:CertDigest>
                <DigestMethod Algorithm="http://www.w3.org/2000/09/xmldsig#sha1"/>
                <DigestValue>TtnP31SbTjoivw6RJd0KRTprgaw=</DigestValue>
              </xd:CertDigest>
              <xd:IssuerSerial>
                <X509IssuerName>CN=NBG Class 2 INT Sub CA, DC=nbg, DC=ge</X509IssuerName>
                <X509SerialNumber>437320621211613145352308</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2018-02-05T10:28:04Z</dcterms:modified>
</cp:coreProperties>
</file>