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19" firstSheet="11" activeTab="24"/>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19" i="94" l="1"/>
  <c r="C20" i="94"/>
  <c r="C21" i="94"/>
  <c r="C48" i="89"/>
  <c r="C44" i="89"/>
  <c r="C53" i="89" s="1"/>
  <c r="C42" i="89"/>
  <c r="C36" i="89"/>
  <c r="C32" i="89"/>
  <c r="C31" i="89"/>
  <c r="C29" i="89"/>
  <c r="C12" i="89"/>
  <c r="C6" i="89"/>
  <c r="C36" i="88"/>
  <c r="C35" i="88"/>
  <c r="C34" i="88"/>
  <c r="C33" i="88"/>
  <c r="C32" i="88"/>
  <c r="C30" i="88"/>
  <c r="C29" i="88"/>
  <c r="E29" i="88" s="1"/>
  <c r="C27" i="88"/>
  <c r="E27" i="88" s="1"/>
  <c r="C26" i="88"/>
  <c r="C24" i="88"/>
  <c r="C23" i="88"/>
  <c r="E23" i="88" s="1"/>
  <c r="C22" i="88"/>
  <c r="C20" i="88" s="1"/>
  <c r="C21" i="88"/>
  <c r="C19" i="88"/>
  <c r="C18" i="88"/>
  <c r="C17" i="88"/>
  <c r="C15" i="88"/>
  <c r="C14" i="88"/>
  <c r="C13" i="88"/>
  <c r="C12" i="88"/>
  <c r="E12" i="88" s="1"/>
  <c r="C11" i="88"/>
  <c r="C10" i="88"/>
  <c r="C9" i="88"/>
  <c r="E11" i="88"/>
  <c r="E36" i="88"/>
  <c r="E35" i="88"/>
  <c r="E34" i="88"/>
  <c r="E33" i="88"/>
  <c r="E32" i="88"/>
  <c r="D31" i="88"/>
  <c r="D30" i="88"/>
  <c r="D28" i="88" s="1"/>
  <c r="E26" i="88"/>
  <c r="D25" i="88"/>
  <c r="E24" i="88"/>
  <c r="E21" i="88"/>
  <c r="D20" i="88"/>
  <c r="E19" i="88"/>
  <c r="E18" i="88"/>
  <c r="E17" i="88"/>
  <c r="D16" i="88"/>
  <c r="E15" i="88"/>
  <c r="E14" i="88"/>
  <c r="E13" i="88"/>
  <c r="E10" i="88"/>
  <c r="E9" i="88"/>
  <c r="D8" i="88"/>
  <c r="H43" i="110"/>
  <c r="H42" i="110"/>
  <c r="E42" i="110"/>
  <c r="H41" i="110"/>
  <c r="E41" i="110"/>
  <c r="H40" i="110"/>
  <c r="E40" i="110"/>
  <c r="H39" i="110"/>
  <c r="E39" i="110"/>
  <c r="G38" i="110"/>
  <c r="F38" i="110"/>
  <c r="H38" i="110" s="1"/>
  <c r="D38" i="110"/>
  <c r="C38" i="110"/>
  <c r="E38" i="110" s="1"/>
  <c r="H37" i="110"/>
  <c r="H36" i="110"/>
  <c r="H35" i="110"/>
  <c r="H34" i="110"/>
  <c r="H33" i="110"/>
  <c r="H32" i="110"/>
  <c r="H31" i="110"/>
  <c r="G30" i="110"/>
  <c r="H30" i="110" s="1"/>
  <c r="F30" i="110"/>
  <c r="H29" i="110"/>
  <c r="H28" i="110"/>
  <c r="H27" i="110"/>
  <c r="H26" i="110"/>
  <c r="H25" i="110"/>
  <c r="H24" i="110"/>
  <c r="H23" i="110"/>
  <c r="H22" i="110"/>
  <c r="H21" i="110"/>
  <c r="H20" i="110"/>
  <c r="H19" i="110"/>
  <c r="H18" i="110"/>
  <c r="G17" i="110"/>
  <c r="F17" i="110"/>
  <c r="F14" i="110" s="1"/>
  <c r="H14" i="110" s="1"/>
  <c r="H16" i="110"/>
  <c r="H15" i="110"/>
  <c r="G14" i="110"/>
  <c r="H13" i="110"/>
  <c r="H12" i="110"/>
  <c r="H11" i="110"/>
  <c r="G11" i="110"/>
  <c r="F11" i="110"/>
  <c r="H10" i="110"/>
  <c r="H9" i="110"/>
  <c r="G8" i="110"/>
  <c r="F8" i="110"/>
  <c r="H8" i="110" s="1"/>
  <c r="H7" i="110"/>
  <c r="H6" i="110"/>
  <c r="G48" i="84"/>
  <c r="F48" i="84"/>
  <c r="E48" i="84"/>
  <c r="D48" i="84"/>
  <c r="G44" i="84"/>
  <c r="F44" i="84"/>
  <c r="E44" i="84"/>
  <c r="D44" i="84"/>
  <c r="E28" i="88" l="1"/>
  <c r="E30" i="88"/>
  <c r="E25" i="88"/>
  <c r="E31" i="88"/>
  <c r="E8" i="88"/>
  <c r="D37" i="88"/>
  <c r="E16" i="88"/>
  <c r="C8" i="88"/>
  <c r="E22" i="88"/>
  <c r="E20" i="88" s="1"/>
  <c r="C28" i="88"/>
  <c r="C31" i="88"/>
  <c r="C16" i="88"/>
  <c r="C25" i="88"/>
  <c r="H17" i="110"/>
  <c r="E37" i="88" l="1"/>
  <c r="C37" i="88"/>
  <c r="H7" i="112" l="1"/>
  <c r="B2" i="97" l="1"/>
  <c r="B2" i="95"/>
  <c r="B2" i="92"/>
  <c r="B2" i="93"/>
  <c r="B2" i="91"/>
  <c r="B2" i="64"/>
  <c r="B2" i="90"/>
  <c r="B2" i="69"/>
  <c r="B2" i="94"/>
  <c r="B2" i="89"/>
  <c r="B2" i="73"/>
  <c r="B2" i="88"/>
  <c r="B2" i="52"/>
  <c r="C5" i="86"/>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H34" i="113"/>
  <c r="H8" i="112"/>
  <c r="H9" i="112"/>
  <c r="H10" i="112"/>
  <c r="H11" i="112"/>
  <c r="H12" i="112"/>
  <c r="H13" i="112"/>
  <c r="H14" i="112"/>
  <c r="H15" i="112"/>
  <c r="H16" i="112"/>
  <c r="H17" i="112"/>
  <c r="H18" i="112"/>
  <c r="H19" i="112"/>
  <c r="H20" i="112"/>
  <c r="H21" i="112"/>
  <c r="H22" i="112"/>
  <c r="H23" i="112"/>
  <c r="B1" i="97" l="1"/>
  <c r="B1" i="95" l="1"/>
  <c r="B1" i="92"/>
  <c r="B1" i="93"/>
  <c r="B1" i="64"/>
  <c r="B1" i="90"/>
  <c r="B1" i="69"/>
  <c r="B1" i="94"/>
  <c r="B1" i="89"/>
  <c r="B1" i="73"/>
  <c r="B1" i="88"/>
  <c r="B1" i="52"/>
  <c r="B1" i="86"/>
  <c r="G5" i="86"/>
  <c r="F5" i="86"/>
  <c r="E5" i="86"/>
  <c r="D5" i="86"/>
  <c r="G5" i="84"/>
  <c r="L5" i="84" s="1"/>
  <c r="F5" i="84"/>
  <c r="K5" i="84" s="1"/>
  <c r="E5" i="84"/>
  <c r="J5" i="84" s="1"/>
  <c r="D5" i="84"/>
  <c r="I5" i="84" s="1"/>
  <c r="C5" i="84"/>
  <c r="E6" i="86" l="1"/>
  <c r="E13" i="86" s="1"/>
  <c r="F6" i="86"/>
  <c r="F13" i="86" s="1"/>
  <c r="G6" i="86"/>
  <c r="G13" i="86" s="1"/>
  <c r="B1" i="91" l="1"/>
  <c r="B1" i="84"/>
  <c r="D6" i="86" l="1"/>
  <c r="D13" i="86" s="1"/>
  <c r="C6" i="86" l="1"/>
  <c r="C13" i="86" s="1"/>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S20" i="90"/>
  <c r="S19" i="90"/>
  <c r="S18" i="90"/>
  <c r="S17" i="90"/>
  <c r="S16" i="90"/>
  <c r="S15" i="90"/>
  <c r="S14" i="90"/>
  <c r="S13" i="90"/>
  <c r="S12" i="90"/>
  <c r="S11" i="90"/>
  <c r="S10" i="90"/>
  <c r="S9" i="90"/>
  <c r="S8" i="90"/>
  <c r="T21" i="64" l="1"/>
  <c r="U21" i="64"/>
  <c r="S21" i="64"/>
  <c r="C21" i="64"/>
  <c r="G22" i="91"/>
  <c r="F22" i="91"/>
  <c r="E22" i="91"/>
  <c r="D22" i="91"/>
  <c r="C22" i="91"/>
  <c r="H21" i="91"/>
  <c r="H20" i="91"/>
  <c r="H19" i="91"/>
  <c r="H18" i="91"/>
  <c r="H17" i="91"/>
  <c r="H16" i="91"/>
  <c r="H15" i="91"/>
  <c r="H14" i="91"/>
  <c r="H13" i="91"/>
  <c r="H12" i="91"/>
  <c r="H11" i="91"/>
  <c r="H10" i="91"/>
  <c r="H9" i="91"/>
  <c r="H8" i="91"/>
  <c r="H22" i="91" l="1"/>
  <c r="K22" i="90"/>
  <c r="L22" i="90"/>
  <c r="M22" i="90"/>
  <c r="N22" i="90"/>
  <c r="O22" i="90"/>
  <c r="P22" i="90"/>
  <c r="Q22" i="90"/>
  <c r="R22" i="90"/>
  <c r="S22" i="90"/>
  <c r="C5" i="73" l="1"/>
  <c r="C22" i="90" l="1"/>
  <c r="D22" i="90" l="1"/>
  <c r="E22" i="90"/>
  <c r="F22" i="90"/>
  <c r="G22" i="90"/>
  <c r="H22" i="90"/>
  <c r="I22" i="90"/>
  <c r="J22" i="90"/>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<sst xmlns="http://schemas.openxmlformats.org/spreadsheetml/2006/main" count="1190" uniqueCount="735">
  <si>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</si>
  <si>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</si>
  <si>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</si>
  <si>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</si>
  <si>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</si>
  <si>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</si>
  <si>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</si>
  <si>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</si>
  <si>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</si>
  <si>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</si>
  <si>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</si>
  <si>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</si>
  <si>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</si>
  <si>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</si>
  <si>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</si>
  <si>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</si>
  <si>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</si>
  <si>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</si>
  <si>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</si>
  <si>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</si>
  <si>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</si>
  <si>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</si>
  <si>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</si>
  <si>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</si>
  <si>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</si>
  <si>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</si>
  <si>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</si>
  <si>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</si>
  <si>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</si>
  <si>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</si>
  <si>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</si>
  <si>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</si>
  <si>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</si>
  <si>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</si>
  <si>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</si>
  <si>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</si>
  <si>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</si>
  <si>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</si>
  <si>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</si>
  <si>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</si>
  <si>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</si>
  <si>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</si>
  <si>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</si>
  <si>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</si>
  <si>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</si>
  <si>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</si>
  <si>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</si>
  <si>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</si>
  <si>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</si>
  <si>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</si>
  <si>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</si>
  <si>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</si>
  <si>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</si>
  <si>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</si>
  <si>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</si>
  <si>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</si>
  <si>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</si>
  <si>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</si>
  <si>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</si>
  <si>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</si>
  <si>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</si>
  <si>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</si>
  <si>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</si>
  <si>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</si>
  <si>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</si>
  <si>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</si>
  <si>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</si>
  <si>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</si>
  <si>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</si>
  <si>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</si>
  <si>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</si>
  <si>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</si>
  <si>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</si>
  <si>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</si>
  <si>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</si>
  <si>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</si>
  <si>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</si>
  <si>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</si>
  <si>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</si>
  <si>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</si>
  <si>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</si>
  <si>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</si>
  <si>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</si>
  <si>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</si>
  <si>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</si>
  <si>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</si>
  <si>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</si>
  <si>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</si>
  <si>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</si>
  <si>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</si>
  <si>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</si>
  <si>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</si>
  <si>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</si>
  <si>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</si>
  <si>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</si>
  <si>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</si>
  <si>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</si>
  <si>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</si>
  <si>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</si>
  <si>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</si>
  <si>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</si>
  <si>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</si>
  <si>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</si>
  <si>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</si>
  <si>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</si>
  <si>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</si>
  <si>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</si>
  <si>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</si>
  <si>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</si>
  <si>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</si>
  <si>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</si>
  <si>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</si>
  <si>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</si>
  <si>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</si>
  <si>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</si>
  <si>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</si>
  <si>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</si>
  <si>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</si>
  <si>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</si>
  <si>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</si>
  <si>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</si>
  <si>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</si>
  <si>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</si>
  <si>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</si>
  <si>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</si>
  <si>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</si>
  <si>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</si>
  <si>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</si>
  <si>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</si>
  <si>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</si>
  <si>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</si>
  <si>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</si>
  <si>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</si>
  <si>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</si>
  <si>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</si>
  <si>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</si>
  <si>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</si>
  <si>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</si>
  <si>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</si>
  <si>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</si>
  <si>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</si>
  <si>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</si>
  <si>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</si>
  <si>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</si>
  <si>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</si>
  <si>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</si>
  <si>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</si>
  <si>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</si>
  <si>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</si>
  <si>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</si>
  <si>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</si>
  <si>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</si>
  <si>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</si>
  <si>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</si>
  <si>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</si>
  <si>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</si>
  <si>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</si>
  <si>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</si>
  <si>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</si>
  <si>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</si>
  <si>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</si>
  <si>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</si>
  <si>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</si>
  <si>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</si>
  <si>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</si>
  <si>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</si>
  <si>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</si>
  <si>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</si>
  <si>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</si>
  <si>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</si>
  <si>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</si>
  <si>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</si>
  <si>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</si>
  <si>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</si>
  <si>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</si>
  <si>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</si>
  <si>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</si>
  <si>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</si>
  <si>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</si>
  <si>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</si>
  <si>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</si>
  <si>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</si>
  <si>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</si>
  <si>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</si>
  <si>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</si>
  <si>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</si>
  <si>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</si>
  <si>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</si>
  <si>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</si>
  <si>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</si>
  <si>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</si>
  <si>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</si>
  <si>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</si>
  <si>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</si>
  <si>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</si>
  <si>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</si>
  <si>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</si>
  <si>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</si>
  <si>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</si>
  <si>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</si>
  <si>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</si>
  <si>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</si>
  <si>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</si>
  <si>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</si>
  <si>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</si>
  <si>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</si>
  <si>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</si>
  <si>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</si>
  <si>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</si>
  <si>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</si>
  <si>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</si>
  <si>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</si>
  <si>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</si>
  <si>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</si>
  <si>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</si>
  <si>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</si>
  <si>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</si>
  <si>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</si>
  <si>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</si>
  <si>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</si>
  <si>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</si>
  <si>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</si>
  <si>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</si>
  <si>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</si>
  <si>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</si>
  <si>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</si>
  <si>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</si>
  <si>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</si>
  <si>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</si>
  <si>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</si>
  <si>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</si>
  <si>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</si>
  <si>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</si>
  <si>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</si>
  <si>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</si>
  <si>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</si>
  <si>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</si>
  <si>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</si>
  <si>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</si>
  <si>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</si>
  <si>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</si>
  <si>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</si>
  <si>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</si>
  <si>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</si>
  <si>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</si>
  <si>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</si>
  <si>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</si>
  <si>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</si>
  <si>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</si>
  <si>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</si>
  <si>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</si>
  <si>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</si>
  <si>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</si>
  <si>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</si>
  <si>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</si>
  <si>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</si>
  <si>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</si>
  <si>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</si>
  <si>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</si>
  <si>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</si>
  <si>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</si>
  <si>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</si>
  <si>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</si>
  <si>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</si>
  <si>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</si>
  <si>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</si>
  <si>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</si>
  <si>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</si>
  <si>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</si>
  <si>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</si>
  <si>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</si>
  <si>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</si>
  <si>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</si>
  <si>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</si>
  <si>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</si>
  <si>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</si>
  <si>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</si>
  <si>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</si>
  <si>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</si>
  <si>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</si>
  <si>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</si>
  <si>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</si>
  <si>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</si>
  <si>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</si>
  <si>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</si>
  <si>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</si>
  <si>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</si>
  <si>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</si>
  <si>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</si>
  <si>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</si>
  <si>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</si>
  <si>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</si>
  <si>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</si>
  <si>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</si>
  <si>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</si>
  <si>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</si>
  <si>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</si>
  <si>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</si>
  <si>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</si>
  <si>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</si>
  <si>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</si>
  <si>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</si>
  <si>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</si>
  <si>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</si>
  <si>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</si>
  <si>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</si>
  <si>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</si>
  <si>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</si>
  <si>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</si>
  <si>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</si>
  <si>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</si>
  <si>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</si>
  <si>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</si>
  <si>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</si>
  <si>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</si>
  <si>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</si>
  <si>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</si>
  <si>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</si>
  <si>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</si>
  <si>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</si>
  <si>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</si>
  <si>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</si>
  <si>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</si>
  <si>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</si>
  <si>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</si>
  <si>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</si>
  <si>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</si>
  <si>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</si>
  <si>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</si>
  <si>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</si>
  <si>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</si>
  <si>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</si>
  <si>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</si>
  <si>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</si>
  <si>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</si>
  <si>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</si>
  <si>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</si>
  <si>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</si>
  <si>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</si>
  <si>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</si>
  <si>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</si>
  <si>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</si>
  <si>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</si>
  <si>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</si>
  <si>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</si>
  <si>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</si>
  <si>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</si>
  <si>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</si>
  <si>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</si>
  <si>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</si>
  <si>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</si>
  <si>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</si>
  <si>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</si>
  <si>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</si>
  <si>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</si>
  <si>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</si>
  <si>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</si>
  <si>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</si>
  <si>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</si>
  <si>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</si>
  <si>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</si>
  <si>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</si>
  <si>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</si>
  <si>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</si>
  <si>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</si>
  <si>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</si>
  <si>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</si>
  <si>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</si>
  <si>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</si>
  <si>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</si>
  <si>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</si>
  <si>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</si>
  <si>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</si>
  <si>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</si>
  <si>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</si>
  <si>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</si>
  <si>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</si>
  <si>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</si>
  <si>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</si>
  <si>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</si>
  <si>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</si>
  <si>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</si>
  <si>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</si>
  <si>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</si>
  <si>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</si>
  <si>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</si>
  <si>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</si>
  <si>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</si>
  <si>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</si>
  <si>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</si>
  <si>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</si>
  <si>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</si>
  <si>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</si>
  <si>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</si>
  <si>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</si>
  <si>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</si>
  <si>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</si>
  <si>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</si>
  <si>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</si>
  <si>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</si>
  <si>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</si>
  <si>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</si>
  <si>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</si>
  <si>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</si>
  <si>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</si>
  <si>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</si>
  <si>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</si>
  <si>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</si>
  <si>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</si>
  <si>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</si>
  <si>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</si>
  <si>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</si>
  <si>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</si>
  <si>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</si>
  <si>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</si>
  <si>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</si>
  <si>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</si>
  <si>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</si>
  <si>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</si>
  <si>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</si>
  <si>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</si>
  <si>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</si>
  <si>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</si>
  <si>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</si>
  <si>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</si>
  <si>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</si>
  <si>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</si>
  <si>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</si>
  <si>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</si>
  <si>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</si>
  <si>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</si>
  <si>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</si>
  <si>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</si>
  <si>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</si>
  <si>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</si>
  <si>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</si>
  <si>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</si>
  <si>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</si>
  <si>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</si>
  <si>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</si>
  <si>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</si>
  <si>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</si>
  <si>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</si>
  <si>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</si>
  <si>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</si>
  <si>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</si>
  <si>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</si>
  <si>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</si>
  <si>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</si>
  <si>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</si>
  <si>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</si>
  <si>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</si>
  <si>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</si>
  <si>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</si>
  <si>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</si>
  <si>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</si>
  <si>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</si>
  <si>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</si>
  <si>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</si>
  <si>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</si>
  <si>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</si>
  <si>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</si>
  <si>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</si>
  <si>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</si>
  <si>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</si>
  <si>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</si>
  <si>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</si>
  <si>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</si>
  <si>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</si>
  <si>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</si>
  <si>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</si>
  <si>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</si>
  <si>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</si>
  <si>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</si>
  <si>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</si>
  <si>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</si>
  <si>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</si>
  <si>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</si>
  <si>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</si>
  <si>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</si>
  <si>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</si>
  <si>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</si>
  <si>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</si>
  <si>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</si>
  <si>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</si>
  <si>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</si>
  <si>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</si>
  <si>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</si>
  <si>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</si>
  <si>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</si>
  <si>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</si>
  <si>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</si>
  <si>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</si>
  <si>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</si>
  <si>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</si>
  <si>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</si>
  <si>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</si>
  <si>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</si>
  <si>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</si>
  <si>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</si>
  <si>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</si>
  <si>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</si>
  <si>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</si>
  <si>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</si>
  <si>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</si>
  <si>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</si>
  <si>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</si>
  <si>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</si>
  <si>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</si>
  <si>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</si>
  <si>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</si>
  <si>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</si>
  <si>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</si>
  <si>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</si>
  <si>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</si>
  <si>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</si>
  <si>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</si>
  <si>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</si>
  <si>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</si>
  <si>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</si>
  <si>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</si>
  <si>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</si>
  <si>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</si>
  <si>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</si>
  <si>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</si>
  <si>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</si>
  <si>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</si>
  <si>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</si>
  <si>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</si>
  <si>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</si>
  <si>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</si>
  <si>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</si>
  <si>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</si>
  <si>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</si>
  <si>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</si>
  <si>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</si>
  <si>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</si>
  <si>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</si>
  <si>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</si>
  <si>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</si>
  <si>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</si>
  <si>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</si>
  <si>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</si>
  <si>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</si>
  <si>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</si>
  <si>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</si>
  <si>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</si>
  <si>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</si>
  <si>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</si>
  <si>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</si>
  <si>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</si>
  <si>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</si>
  <si>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</si>
  <si>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</si>
  <si>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</si>
  <si>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</si>
  <si>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</si>
  <si>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</si>
  <si>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</si>
  <si>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</si>
  <si>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</si>
  <si>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</si>
  <si>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</si>
  <si>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</si>
  <si>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</si>
  <si>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</si>
  <si>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</si>
  <si>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</si>
  <si>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</si>
  <si>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</si>
  <si>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</si>
  <si>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</si>
  <si>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</si>
  <si>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</si>
  <si>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</si>
  <si>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</si>
  <si>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</si>
  <si>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</si>
  <si>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</si>
  <si>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</si>
  <si>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</si>
  <si>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</si>
  <si>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</si>
  <si>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</si>
  <si>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</si>
  <si>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</si>
  <si>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</si>
  <si>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</si>
  <si>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</si>
  <si>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</si>
  <si>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</si>
  <si>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</si>
  <si>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</si>
  <si>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</si>
  <si>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</si>
  <si>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</si>
  <si>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</si>
  <si>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</si>
  <si>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</si>
  <si>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</si>
  <si>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</si>
  <si>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</si>
  <si>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</si>
  <si>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</si>
  <si>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</si>
  <si>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</si>
  <si>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</si>
  <si>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</si>
  <si>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</si>
  <si>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</si>
  <si>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</si>
  <si>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</si>
  <si>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</si>
  <si>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</si>
  <si>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</si>
  <si>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</si>
  <si>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</si>
  <si>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</si>
  <si>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</si>
  <si>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</si>
  <si>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</si>
  <si>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</si>
  <si>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</si>
  <si>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</si>
  <si>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</si>
  <si>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</si>
  <si>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</si>
  <si>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</si>
  <si>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</si>
  <si>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</si>
  <si>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</si>
  <si>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</si>
  <si>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</si>
  <si>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</si>
  <si>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</si>
  <si>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</si>
  <si>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</si>
  <si>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</si>
  <si>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</si>
  <si>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</si>
  <si>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</si>
  <si>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</si>
  <si>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</si>
  <si>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</si>
  <si>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</si>
  <si>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</si>
  <si>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</si>
  <si>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</si>
  <si>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</si>
  <si>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</si>
  <si>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</si>
  <si>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</si>
  <si>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</si>
  <si>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</si>
  <si>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</si>
  <si>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</si>
  <si>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</si>
  <si>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</si>
  <si>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</si>
  <si>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</si>
  <si>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</si>
  <si>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</si>
  <si>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</si>
  <si>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</si>
  <si>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</si>
  <si>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</si>
  <si>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</si>
  <si>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</si>
  <si>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</si>
  <si>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</si>
  <si>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</si>
  <si>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</si>
  <si>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</si>
  <si>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</si>
  <si>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</si>
  <si>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</si>
  <si>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</si>
  <si>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</si>
  <si>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</si>
  <si>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</si>
  <si>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</si>
  <si>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</si>
  <si>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</si>
  <si>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</si>
  <si>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</si>
  <si>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</si>
  <si>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</si>
  <si>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</si>
  <si>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</si>
  <si>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</si>
  <si>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</si>
  <si>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</si>
  <si>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</si>
  <si>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</si>
  <si>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</si>
  <si>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</si>
  <si>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</si>
  <si>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</si>
  <si>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</si>
  <si>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</si>
  <si>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</si>
  <si>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</si>
  <si>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</si>
  <si>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</si>
  <si>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</si>
  <si>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</si>
  <si>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</si>
  <si>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</si>
  <si>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</si>
  <si>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</si>
  <si>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</si>
  <si>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</si>
  <si>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</si>
  <si>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Mehmet DÖNMEZ</t>
  </si>
  <si>
    <t>Omer AYDIN</t>
  </si>
  <si>
    <t>www.ziraatbank.ge</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</si>
  <si>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</si>
  <si>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</si>
  <si>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</si>
  <si>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</si>
  <si>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</si>
  <si>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</si>
  <si>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</si>
  <si>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</si>
  <si>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</si>
  <si>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</si>
  <si>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</si>
  <si>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Director (Credit and Marcketing)</t>
  </si>
  <si>
    <t>Archil ZHIZHAVADZE</t>
  </si>
  <si>
    <t>Director (Compliance and Risk)</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</si>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</sst>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gray0625"/>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cellStyleXfs>
  <cellXfs count="837">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0" borderId="18" xfId="0" applyNumberFormat="1" applyFont="1" applyBorder="1" applyAlignment="1">
      <alignment wrapText="1"/>
    </xf>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95" xfId="0" applyNumberFormat="1" applyFont="1" applyFill="1" applyBorder="1" applyAlignment="1">
      <alignment vertical="center" wrapText="1"/>
    </xf>
    <xf numFmtId="3" fontId="103" fillId="36" borderId="96"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14" fontId="113" fillId="0" borderId="0" xfId="0" applyNumberFormat="1" applyFont="1"/>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0" fontId="2" fillId="81" borderId="0" xfId="13" applyFont="1" applyFill="1" applyBorder="1" applyAlignment="1" applyProtection="1">
      <alignment wrapText="1"/>
      <protection locked="0"/>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8" fontId="96" fillId="82" borderId="44"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37" fontId="4" fillId="0" borderId="123" xfId="7" applyNumberFormat="1" applyFont="1" applyFill="1" applyBorder="1" applyAlignment="1">
      <alignment vertical="center" wrapText="1"/>
    </xf>
    <xf numFmtId="37" fontId="3" fillId="0" borderId="123" xfId="7" applyNumberFormat="1" applyFont="1" applyFill="1" applyBorder="1" applyAlignment="1">
      <alignment vertical="center" wrapText="1"/>
    </xf>
    <xf numFmtId="37" fontId="4" fillId="0" borderId="79" xfId="7" applyNumberFormat="1" applyFont="1" applyFill="1" applyBorder="1" applyAlignment="1">
      <alignment vertical="center" wrapText="1"/>
    </xf>
    <xf numFmtId="37" fontId="3" fillId="0" borderId="79" xfId="7" applyNumberFormat="1" applyFont="1" applyFill="1" applyBorder="1" applyAlignment="1">
      <alignment vertical="center" wrapText="1"/>
    </xf>
    <xf numFmtId="37" fontId="3" fillId="0" borderId="123" xfId="7" applyNumberFormat="1" applyFont="1" applyFill="1" applyBorder="1" applyAlignment="1">
      <alignment vertical="center"/>
    </xf>
    <xf numFmtId="37" fontId="4" fillId="0" borderId="123" xfId="7" applyNumberFormat="1" applyFont="1" applyFill="1" applyBorder="1" applyAlignment="1">
      <alignment vertical="center"/>
    </xf>
    <xf numFmtId="37" fontId="4" fillId="0" borderId="79" xfId="7" applyNumberFormat="1" applyFont="1" applyFill="1" applyBorder="1" applyAlignment="1">
      <alignment vertical="center"/>
    </xf>
    <xf numFmtId="37" fontId="3" fillId="77" borderId="123" xfId="7" applyNumberFormat="1" applyFont="1" applyFill="1" applyBorder="1" applyAlignment="1">
      <alignment vertical="center" wrapText="1"/>
    </xf>
    <xf numFmtId="37" fontId="3" fillId="77" borderId="79" xfId="7"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0" fillId="0" borderId="79" xfId="0" applyNumberFormat="1" applyFont="1" applyFill="1" applyBorder="1" applyAlignment="1">
      <alignment horizontal="right"/>
    </xf>
    <xf numFmtId="193" fontId="0" fillId="0" borderId="79" xfId="0" applyNumberFormat="1" applyFont="1" applyFill="1" applyBorder="1" applyAlignment="1">
      <alignment horizontal="right" wrapText="1"/>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3" borderId="90" xfId="9960" applyNumberFormat="1" applyFont="1" applyFill="1" applyBorder="1" applyAlignment="1">
      <alignment vertical="center"/>
    </xf>
    <xf numFmtId="10" fontId="3" fillId="83"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textRotation="90"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0" fontId="112" fillId="0" borderId="0" xfId="0" applyFont="1" applyFill="1" applyBorder="1"/>
    <xf numFmtId="0" fontId="115" fillId="0" borderId="123" xfId="0" applyFont="1" applyFill="1" applyBorder="1" applyAlignment="1">
      <alignment horizontal="center"/>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election activeCell="C2" sqref="C2"/>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223</v>
      </c>
      <c r="C1" s="110"/>
    </row>
    <row r="2" spans="1:3">
      <c r="A2" s="147">
        <v>1</v>
      </c>
      <c r="B2" s="271" t="s">
        <v>224</v>
      </c>
      <c r="C2" s="642" t="s">
        <v>712</v>
      </c>
    </row>
    <row r="3" spans="1:3" ht="15">
      <c r="A3" s="147">
        <v>2</v>
      </c>
      <c r="B3" s="272" t="s">
        <v>220</v>
      </c>
      <c r="C3" s="643" t="s">
        <v>713</v>
      </c>
    </row>
    <row r="4" spans="1:3" ht="15">
      <c r="A4" s="147">
        <v>3</v>
      </c>
      <c r="B4" s="273" t="s">
        <v>225</v>
      </c>
      <c r="C4" s="643" t="s">
        <v>714</v>
      </c>
    </row>
    <row r="5" spans="1:3" ht="15">
      <c r="A5" s="148">
        <v>4</v>
      </c>
      <c r="B5" s="274" t="s">
        <v>221</v>
      </c>
      <c r="C5" s="643" t="s">
        <v>715</v>
      </c>
    </row>
    <row r="6" spans="1:3" s="149" customFormat="1" ht="45.75" customHeight="1">
      <c r="A6" s="713" t="s">
        <v>296</v>
      </c>
      <c r="B6" s="714"/>
      <c r="C6" s="714"/>
    </row>
    <row r="7" spans="1:3" ht="15">
      <c r="A7" s="150" t="s">
        <v>30</v>
      </c>
      <c r="B7" s="146" t="s">
        <v>222</v>
      </c>
    </row>
    <row r="8" spans="1:3">
      <c r="A8" s="110">
        <v>1</v>
      </c>
      <c r="B8" s="184" t="s">
        <v>21</v>
      </c>
    </row>
    <row r="9" spans="1:3">
      <c r="A9" s="110">
        <v>2</v>
      </c>
      <c r="B9" s="185" t="s">
        <v>22</v>
      </c>
    </row>
    <row r="10" spans="1:3">
      <c r="A10" s="110">
        <v>3</v>
      </c>
      <c r="B10" s="185" t="s">
        <v>23</v>
      </c>
    </row>
    <row r="11" spans="1:3">
      <c r="A11" s="110">
        <v>4</v>
      </c>
      <c r="B11" s="185" t="s">
        <v>24</v>
      </c>
      <c r="C11" s="50"/>
    </row>
    <row r="12" spans="1:3">
      <c r="A12" s="110">
        <v>5</v>
      </c>
      <c r="B12" s="185" t="s">
        <v>25</v>
      </c>
    </row>
    <row r="13" spans="1:3">
      <c r="A13" s="110">
        <v>6</v>
      </c>
      <c r="B13" s="186" t="s">
        <v>232</v>
      </c>
    </row>
    <row r="14" spans="1:3">
      <c r="A14" s="110">
        <v>7</v>
      </c>
      <c r="B14" s="185" t="s">
        <v>226</v>
      </c>
    </row>
    <row r="15" spans="1:3">
      <c r="A15" s="110">
        <v>8</v>
      </c>
      <c r="B15" s="185" t="s">
        <v>227</v>
      </c>
    </row>
    <row r="16" spans="1:3">
      <c r="A16" s="110">
        <v>9</v>
      </c>
      <c r="B16" s="185" t="s">
        <v>26</v>
      </c>
    </row>
    <row r="17" spans="1:2">
      <c r="A17" s="270" t="s">
        <v>295</v>
      </c>
      <c r="B17" s="269" t="s">
        <v>282</v>
      </c>
    </row>
    <row r="18" spans="1:2">
      <c r="A18" s="110">
        <v>10</v>
      </c>
      <c r="B18" s="185" t="s">
        <v>27</v>
      </c>
    </row>
    <row r="19" spans="1:2">
      <c r="A19" s="110">
        <v>11</v>
      </c>
      <c r="B19" s="186" t="s">
        <v>228</v>
      </c>
    </row>
    <row r="20" spans="1:2">
      <c r="A20" s="110">
        <v>12</v>
      </c>
      <c r="B20" s="186" t="s">
        <v>28</v>
      </c>
    </row>
    <row r="21" spans="1:2">
      <c r="A21" s="320">
        <v>13</v>
      </c>
      <c r="B21" s="321" t="s">
        <v>229</v>
      </c>
    </row>
    <row r="22" spans="1:2">
      <c r="A22" s="320">
        <v>14</v>
      </c>
      <c r="B22" s="322" t="s">
        <v>254</v>
      </c>
    </row>
    <row r="23" spans="1:2">
      <c r="A23" s="323">
        <v>15</v>
      </c>
      <c r="B23" s="324" t="s">
        <v>29</v>
      </c>
    </row>
    <row r="24" spans="1:2">
      <c r="A24" s="323">
        <v>15.1</v>
      </c>
      <c r="B24" s="325" t="s">
        <v>308</v>
      </c>
    </row>
    <row r="25" spans="1:2">
      <c r="A25" s="323">
        <v>16</v>
      </c>
      <c r="B25" s="325" t="s">
        <v>372</v>
      </c>
    </row>
    <row r="26" spans="1:2">
      <c r="A26" s="323">
        <v>17</v>
      </c>
      <c r="B26" s="325" t="s">
        <v>413</v>
      </c>
    </row>
    <row r="27" spans="1:2">
      <c r="A27" s="323">
        <v>18</v>
      </c>
      <c r="B27" s="325" t="s">
        <v>702</v>
      </c>
    </row>
    <row r="28" spans="1:2">
      <c r="A28" s="323">
        <v>19</v>
      </c>
      <c r="B28" s="325" t="s">
        <v>703</v>
      </c>
    </row>
    <row r="29" spans="1:2">
      <c r="A29" s="323">
        <v>20</v>
      </c>
      <c r="B29" s="378" t="s">
        <v>704</v>
      </c>
    </row>
    <row r="30" spans="1:2">
      <c r="A30" s="323">
        <v>21</v>
      </c>
      <c r="B30" s="325" t="s">
        <v>529</v>
      </c>
    </row>
    <row r="31" spans="1:2">
      <c r="A31" s="323">
        <v>22</v>
      </c>
      <c r="B31" s="325" t="s">
        <v>705</v>
      </c>
    </row>
    <row r="32" spans="1:2">
      <c r="A32" s="323">
        <v>23</v>
      </c>
      <c r="B32" s="325" t="s">
        <v>706</v>
      </c>
    </row>
    <row r="33" spans="1:2">
      <c r="A33" s="323">
        <v>24</v>
      </c>
      <c r="B33" s="325" t="s">
        <v>707</v>
      </c>
    </row>
    <row r="34" spans="1:2">
      <c r="A34" s="323">
        <v>25</v>
      </c>
      <c r="B34" s="325" t="s">
        <v>414</v>
      </c>
    </row>
    <row r="35" spans="1:2">
      <c r="A35" s="323">
        <v>26</v>
      </c>
      <c r="B35" s="325" t="s">
        <v>551</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15" activePane="bottomRight" state="frozen"/>
      <selection activeCell="B9" sqref="B9"/>
      <selection pane="topRight" activeCell="B9" sqref="B9"/>
      <selection pane="bottomLeft" activeCell="B9" sqref="B9"/>
      <selection pane="bottomRight" activeCell="C29" sqref="C29"/>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43" customFormat="1" ht="15.75" customHeight="1">
      <c r="A2" s="43" t="s">
        <v>32</v>
      </c>
      <c r="B2" s="336">
        <f>'1. key ratios '!B2</f>
        <v>45016</v>
      </c>
    </row>
    <row r="3" spans="1:3" s="43" customFormat="1" ht="15.75" customHeight="1"/>
    <row r="4" spans="1:3" ht="13.5" thickBot="1">
      <c r="A4" s="53" t="s">
        <v>144</v>
      </c>
      <c r="B4" s="91" t="s">
        <v>143</v>
      </c>
    </row>
    <row r="5" spans="1:3">
      <c r="A5" s="54" t="s">
        <v>6</v>
      </c>
      <c r="B5" s="55"/>
      <c r="C5" s="56" t="s">
        <v>36</v>
      </c>
    </row>
    <row r="6" spans="1:3">
      <c r="A6" s="57">
        <v>1</v>
      </c>
      <c r="B6" s="58" t="s">
        <v>142</v>
      </c>
      <c r="C6" s="632">
        <f>SUM(C7:C11)</f>
        <v>69638376.185100004</v>
      </c>
    </row>
    <row r="7" spans="1:3">
      <c r="A7" s="57">
        <v>2</v>
      </c>
      <c r="B7" s="59" t="s">
        <v>141</v>
      </c>
      <c r="C7" s="633">
        <v>50000000</v>
      </c>
    </row>
    <row r="8" spans="1:3">
      <c r="A8" s="57">
        <v>3</v>
      </c>
      <c r="B8" s="60" t="s">
        <v>140</v>
      </c>
      <c r="C8" s="633"/>
    </row>
    <row r="9" spans="1:3">
      <c r="A9" s="57">
        <v>4</v>
      </c>
      <c r="B9" s="60" t="s">
        <v>139</v>
      </c>
      <c r="C9" s="633"/>
    </row>
    <row r="10" spans="1:3">
      <c r="A10" s="57">
        <v>5</v>
      </c>
      <c r="B10" s="60" t="s">
        <v>138</v>
      </c>
      <c r="C10" s="633"/>
    </row>
    <row r="11" spans="1:3">
      <c r="A11" s="57">
        <v>6</v>
      </c>
      <c r="B11" s="61" t="s">
        <v>137</v>
      </c>
      <c r="C11" s="633">
        <v>19638376.1851</v>
      </c>
    </row>
    <row r="12" spans="1:3" s="28" customFormat="1">
      <c r="A12" s="57">
        <v>7</v>
      </c>
      <c r="B12" s="58" t="s">
        <v>136</v>
      </c>
      <c r="C12" s="634">
        <f>SUM(C13:C28)</f>
        <v>936925.35</v>
      </c>
    </row>
    <row r="13" spans="1:3" s="28" customFormat="1">
      <c r="A13" s="57">
        <v>8</v>
      </c>
      <c r="B13" s="62" t="s">
        <v>135</v>
      </c>
      <c r="C13" s="635"/>
    </row>
    <row r="14" spans="1:3" s="28" customFormat="1" ht="25.5">
      <c r="A14" s="57">
        <v>9</v>
      </c>
      <c r="B14" s="63" t="s">
        <v>134</v>
      </c>
      <c r="C14" s="635"/>
    </row>
    <row r="15" spans="1:3" s="28" customFormat="1">
      <c r="A15" s="57">
        <v>10</v>
      </c>
      <c r="B15" s="64" t="s">
        <v>133</v>
      </c>
      <c r="C15" s="636">
        <v>936925.35</v>
      </c>
    </row>
    <row r="16" spans="1:3" s="28" customFormat="1">
      <c r="A16" s="57">
        <v>11</v>
      </c>
      <c r="B16" s="65" t="s">
        <v>132</v>
      </c>
      <c r="C16" s="635"/>
    </row>
    <row r="17" spans="1:3" s="28" customFormat="1">
      <c r="A17" s="57">
        <v>12</v>
      </c>
      <c r="B17" s="64" t="s">
        <v>131</v>
      </c>
      <c r="C17" s="635"/>
    </row>
    <row r="18" spans="1:3" s="28" customFormat="1">
      <c r="A18" s="57">
        <v>13</v>
      </c>
      <c r="B18" s="64" t="s">
        <v>130</v>
      </c>
      <c r="C18" s="635"/>
    </row>
    <row r="19" spans="1:3" s="28" customFormat="1">
      <c r="A19" s="57">
        <v>14</v>
      </c>
      <c r="B19" s="64" t="s">
        <v>129</v>
      </c>
      <c r="C19" s="635"/>
    </row>
    <row r="20" spans="1:3" s="28" customFormat="1">
      <c r="A20" s="57">
        <v>15</v>
      </c>
      <c r="B20" s="64" t="s">
        <v>128</v>
      </c>
      <c r="C20" s="635"/>
    </row>
    <row r="21" spans="1:3" s="28" customFormat="1" ht="25.5">
      <c r="A21" s="57">
        <v>16</v>
      </c>
      <c r="B21" s="63" t="s">
        <v>127</v>
      </c>
      <c r="C21" s="635"/>
    </row>
    <row r="22" spans="1:3" s="28" customFormat="1">
      <c r="A22" s="57">
        <v>17</v>
      </c>
      <c r="B22" s="66" t="s">
        <v>126</v>
      </c>
      <c r="C22" s="635"/>
    </row>
    <row r="23" spans="1:3" s="28" customFormat="1">
      <c r="A23" s="57">
        <v>18</v>
      </c>
      <c r="B23" s="566" t="s">
        <v>552</v>
      </c>
      <c r="C23" s="635"/>
    </row>
    <row r="24" spans="1:3" s="28" customFormat="1">
      <c r="A24" s="57">
        <v>19</v>
      </c>
      <c r="B24" s="63" t="s">
        <v>125</v>
      </c>
      <c r="C24" s="635"/>
    </row>
    <row r="25" spans="1:3" s="28" customFormat="1" ht="25.5">
      <c r="A25" s="57">
        <v>20</v>
      </c>
      <c r="B25" s="63" t="s">
        <v>102</v>
      </c>
      <c r="C25" s="635"/>
    </row>
    <row r="26" spans="1:3" s="28" customFormat="1">
      <c r="A26" s="57">
        <v>21</v>
      </c>
      <c r="B26" s="67" t="s">
        <v>124</v>
      </c>
      <c r="C26" s="635"/>
    </row>
    <row r="27" spans="1:3" s="28" customFormat="1">
      <c r="A27" s="57">
        <v>22</v>
      </c>
      <c r="B27" s="67" t="s">
        <v>123</v>
      </c>
      <c r="C27" s="635"/>
    </row>
    <row r="28" spans="1:3" s="28" customFormat="1">
      <c r="A28" s="57">
        <v>23</v>
      </c>
      <c r="B28" s="67" t="s">
        <v>122</v>
      </c>
      <c r="C28" s="635"/>
    </row>
    <row r="29" spans="1:3" s="28" customFormat="1">
      <c r="A29" s="57">
        <v>24</v>
      </c>
      <c r="B29" s="68" t="s">
        <v>121</v>
      </c>
      <c r="C29" s="634">
        <f>C6-C12</f>
        <v>68701450.83510001</v>
      </c>
    </row>
    <row r="30" spans="1:3" s="28" customFormat="1">
      <c r="A30" s="69"/>
      <c r="B30" s="70"/>
      <c r="C30" s="635"/>
    </row>
    <row r="31" spans="1:3" s="28" customFormat="1">
      <c r="A31" s="69">
        <v>25</v>
      </c>
      <c r="B31" s="68" t="s">
        <v>120</v>
      </c>
      <c r="C31" s="634">
        <f>C32+C35</f>
        <v>0</v>
      </c>
    </row>
    <row r="32" spans="1:3" s="28" customFormat="1">
      <c r="A32" s="69">
        <v>26</v>
      </c>
      <c r="B32" s="60" t="s">
        <v>119</v>
      </c>
      <c r="C32" s="637">
        <f>C33+C34</f>
        <v>0</v>
      </c>
    </row>
    <row r="33" spans="1:3" s="28" customFormat="1">
      <c r="A33" s="69">
        <v>27</v>
      </c>
      <c r="B33" s="71" t="s">
        <v>193</v>
      </c>
      <c r="C33" s="635"/>
    </row>
    <row r="34" spans="1:3" s="28" customFormat="1">
      <c r="A34" s="69">
        <v>28</v>
      </c>
      <c r="B34" s="71" t="s">
        <v>118</v>
      </c>
      <c r="C34" s="635"/>
    </row>
    <row r="35" spans="1:3" s="28" customFormat="1">
      <c r="A35" s="69">
        <v>29</v>
      </c>
      <c r="B35" s="60" t="s">
        <v>117</v>
      </c>
      <c r="C35" s="635"/>
    </row>
    <row r="36" spans="1:3" s="28" customFormat="1">
      <c r="A36" s="69">
        <v>30</v>
      </c>
      <c r="B36" s="68" t="s">
        <v>116</v>
      </c>
      <c r="C36" s="634">
        <f>SUM(C37:C41)</f>
        <v>0</v>
      </c>
    </row>
    <row r="37" spans="1:3" s="28" customFormat="1">
      <c r="A37" s="69">
        <v>31</v>
      </c>
      <c r="B37" s="63" t="s">
        <v>115</v>
      </c>
      <c r="C37" s="635"/>
    </row>
    <row r="38" spans="1:3" s="28" customFormat="1">
      <c r="A38" s="69">
        <v>32</v>
      </c>
      <c r="B38" s="64" t="s">
        <v>114</v>
      </c>
      <c r="C38" s="635"/>
    </row>
    <row r="39" spans="1:3" s="28" customFormat="1" ht="25.5">
      <c r="A39" s="69">
        <v>33</v>
      </c>
      <c r="B39" s="63" t="s">
        <v>113</v>
      </c>
      <c r="C39" s="635"/>
    </row>
    <row r="40" spans="1:3" s="28" customFormat="1" ht="25.5">
      <c r="A40" s="69">
        <v>34</v>
      </c>
      <c r="B40" s="63" t="s">
        <v>102</v>
      </c>
      <c r="C40" s="635"/>
    </row>
    <row r="41" spans="1:3" s="28" customFormat="1">
      <c r="A41" s="69">
        <v>35</v>
      </c>
      <c r="B41" s="67" t="s">
        <v>112</v>
      </c>
      <c r="C41" s="635"/>
    </row>
    <row r="42" spans="1:3" s="28" customFormat="1">
      <c r="A42" s="69">
        <v>36</v>
      </c>
      <c r="B42" s="68" t="s">
        <v>111</v>
      </c>
      <c r="C42" s="634">
        <f>C31-C36</f>
        <v>0</v>
      </c>
    </row>
    <row r="43" spans="1:3" s="28" customFormat="1">
      <c r="A43" s="69"/>
      <c r="B43" s="70"/>
      <c r="C43" s="635"/>
    </row>
    <row r="44" spans="1:3" s="28" customFormat="1">
      <c r="A44" s="69">
        <v>37</v>
      </c>
      <c r="B44" s="72" t="s">
        <v>110</v>
      </c>
      <c r="C44" s="634">
        <f>SUM(C45:C47)</f>
        <v>0</v>
      </c>
    </row>
    <row r="45" spans="1:3" s="28" customFormat="1">
      <c r="A45" s="69">
        <v>38</v>
      </c>
      <c r="B45" s="60" t="s">
        <v>109</v>
      </c>
      <c r="C45" s="635"/>
    </row>
    <row r="46" spans="1:3" s="28" customFormat="1">
      <c r="A46" s="69">
        <v>39</v>
      </c>
      <c r="B46" s="60" t="s">
        <v>108</v>
      </c>
      <c r="C46" s="635"/>
    </row>
    <row r="47" spans="1:3" s="28" customFormat="1">
      <c r="A47" s="69">
        <v>40</v>
      </c>
      <c r="B47" s="60" t="s">
        <v>107</v>
      </c>
      <c r="C47" s="635"/>
    </row>
    <row r="48" spans="1:3" s="28" customFormat="1">
      <c r="A48" s="69">
        <v>41</v>
      </c>
      <c r="B48" s="72" t="s">
        <v>106</v>
      </c>
      <c r="C48" s="634">
        <f>SUM(C49:C52)</f>
        <v>0</v>
      </c>
    </row>
    <row r="49" spans="1:3" s="28" customFormat="1">
      <c r="A49" s="69">
        <v>42</v>
      </c>
      <c r="B49" s="63" t="s">
        <v>105</v>
      </c>
      <c r="C49" s="635"/>
    </row>
    <row r="50" spans="1:3" s="28" customFormat="1">
      <c r="A50" s="69">
        <v>43</v>
      </c>
      <c r="B50" s="64" t="s">
        <v>104</v>
      </c>
      <c r="C50" s="635"/>
    </row>
    <row r="51" spans="1:3" s="28" customFormat="1">
      <c r="A51" s="69">
        <v>44</v>
      </c>
      <c r="B51" s="63" t="s">
        <v>103</v>
      </c>
      <c r="C51" s="635"/>
    </row>
    <row r="52" spans="1:3" s="28" customFormat="1" ht="25.5">
      <c r="A52" s="69">
        <v>45</v>
      </c>
      <c r="B52" s="63" t="s">
        <v>102</v>
      </c>
      <c r="C52" s="635"/>
    </row>
    <row r="53" spans="1:3" s="28" customFormat="1" ht="13.5" thickBot="1">
      <c r="A53" s="69">
        <v>46</v>
      </c>
      <c r="B53" s="73" t="s">
        <v>101</v>
      </c>
      <c r="C53" s="638">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D19" sqref="D19:D21"/>
    </sheetView>
  </sheetViews>
  <sheetFormatPr defaultColWidth="9.140625" defaultRowHeight="12.75"/>
  <cols>
    <col min="1" max="1" width="9.42578125" style="198" bestFit="1" customWidth="1"/>
    <col min="2" max="2" width="59" style="198" customWidth="1"/>
    <col min="3" max="3" width="16.7109375" style="198" bestFit="1" customWidth="1"/>
    <col min="4" max="4" width="13.28515625" style="198" bestFit="1" customWidth="1"/>
    <col min="5" max="16384" width="9.140625" style="198"/>
  </cols>
  <sheetData>
    <row r="1" spans="1:4" ht="15">
      <c r="A1" s="250" t="s">
        <v>31</v>
      </c>
      <c r="B1" s="3" t="str">
        <f>'Info '!C2</f>
        <v>JSC Ziraat Bank Georgia</v>
      </c>
    </row>
    <row r="2" spans="1:4" s="172" customFormat="1" ht="15.75" customHeight="1">
      <c r="A2" s="172" t="s">
        <v>32</v>
      </c>
      <c r="B2" s="336">
        <f>'1. key ratios '!B2</f>
        <v>45016</v>
      </c>
    </row>
    <row r="3" spans="1:4" s="172" customFormat="1" ht="15.75" customHeight="1"/>
    <row r="4" spans="1:4" ht="13.5" thickBot="1">
      <c r="A4" s="217" t="s">
        <v>281</v>
      </c>
      <c r="B4" s="258" t="s">
        <v>282</v>
      </c>
    </row>
    <row r="5" spans="1:4" s="259" customFormat="1" ht="12.75" customHeight="1">
      <c r="A5" s="318"/>
      <c r="B5" s="319" t="s">
        <v>285</v>
      </c>
      <c r="C5" s="251" t="s">
        <v>283</v>
      </c>
      <c r="D5" s="252" t="s">
        <v>284</v>
      </c>
    </row>
    <row r="6" spans="1:4" s="260" customFormat="1">
      <c r="A6" s="253">
        <v>1</v>
      </c>
      <c r="B6" s="311" t="s">
        <v>286</v>
      </c>
      <c r="C6" s="311"/>
      <c r="D6" s="254"/>
    </row>
    <row r="7" spans="1:4" s="260" customFormat="1">
      <c r="A7" s="255" t="s">
        <v>272</v>
      </c>
      <c r="B7" s="312" t="s">
        <v>287</v>
      </c>
      <c r="C7" s="303">
        <v>4.4999999999999998E-2</v>
      </c>
      <c r="D7" s="639">
        <v>8768925.9594837911</v>
      </c>
    </row>
    <row r="8" spans="1:4" s="260" customFormat="1">
      <c r="A8" s="255" t="s">
        <v>273</v>
      </c>
      <c r="B8" s="312" t="s">
        <v>288</v>
      </c>
      <c r="C8" s="305">
        <v>0.06</v>
      </c>
      <c r="D8" s="639">
        <v>11691901.279311722</v>
      </c>
    </row>
    <row r="9" spans="1:4" s="260" customFormat="1">
      <c r="A9" s="255" t="s">
        <v>274</v>
      </c>
      <c r="B9" s="312" t="s">
        <v>289</v>
      </c>
      <c r="C9" s="305">
        <v>0.08</v>
      </c>
      <c r="D9" s="639">
        <v>15589201.705748964</v>
      </c>
    </row>
    <row r="10" spans="1:4" s="260" customFormat="1">
      <c r="A10" s="253" t="s">
        <v>275</v>
      </c>
      <c r="B10" s="311" t="s">
        <v>290</v>
      </c>
      <c r="C10" s="306"/>
      <c r="D10" s="313"/>
    </row>
    <row r="11" spans="1:4" s="261" customFormat="1">
      <c r="A11" s="256" t="s">
        <v>276</v>
      </c>
      <c r="B11" s="302" t="s">
        <v>355</v>
      </c>
      <c r="C11" s="307">
        <v>0</v>
      </c>
      <c r="D11" s="304">
        <v>0</v>
      </c>
    </row>
    <row r="12" spans="1:4" s="261" customFormat="1">
      <c r="A12" s="256" t="s">
        <v>277</v>
      </c>
      <c r="B12" s="302" t="s">
        <v>291</v>
      </c>
      <c r="C12" s="307">
        <v>0</v>
      </c>
      <c r="D12" s="304">
        <v>0</v>
      </c>
    </row>
    <row r="13" spans="1:4" s="261" customFormat="1">
      <c r="A13" s="256" t="s">
        <v>278</v>
      </c>
      <c r="B13" s="302" t="s">
        <v>292</v>
      </c>
      <c r="C13" s="307"/>
      <c r="D13" s="304">
        <v>0</v>
      </c>
    </row>
    <row r="14" spans="1:4" s="261" customFormat="1">
      <c r="A14" s="253" t="s">
        <v>279</v>
      </c>
      <c r="B14" s="311" t="s">
        <v>352</v>
      </c>
      <c r="C14" s="308"/>
      <c r="D14" s="314"/>
    </row>
    <row r="15" spans="1:4" s="261" customFormat="1">
      <c r="A15" s="256">
        <v>3.1</v>
      </c>
      <c r="B15" s="302" t="s">
        <v>297</v>
      </c>
      <c r="C15" s="640">
        <v>4.5814892204287999E-2</v>
      </c>
      <c r="D15" s="639">
        <v>8927719.9462473914</v>
      </c>
    </row>
    <row r="16" spans="1:4" s="261" customFormat="1">
      <c r="A16" s="256">
        <v>3.2</v>
      </c>
      <c r="B16" s="302" t="s">
        <v>298</v>
      </c>
      <c r="C16" s="640">
        <v>5.8077935147601262E-2</v>
      </c>
      <c r="D16" s="639">
        <v>11317358.070867041</v>
      </c>
    </row>
    <row r="17" spans="1:6" s="260" customFormat="1">
      <c r="A17" s="256">
        <v>3.3</v>
      </c>
      <c r="B17" s="302" t="s">
        <v>299</v>
      </c>
      <c r="C17" s="640">
        <v>7.4213517967750303E-2</v>
      </c>
      <c r="D17" s="639">
        <v>14461618.761156054</v>
      </c>
    </row>
    <row r="18" spans="1:6" s="259" customFormat="1" ht="12.75" customHeight="1">
      <c r="A18" s="316"/>
      <c r="B18" s="317" t="s">
        <v>351</v>
      </c>
      <c r="C18" s="309" t="s">
        <v>283</v>
      </c>
      <c r="D18" s="315" t="s">
        <v>284</v>
      </c>
    </row>
    <row r="19" spans="1:6" s="260" customFormat="1">
      <c r="A19" s="257">
        <v>4</v>
      </c>
      <c r="B19" s="302" t="s">
        <v>293</v>
      </c>
      <c r="C19" s="307">
        <f>C7+C11+C12+C13+C15</f>
        <v>9.0814892204287997E-2</v>
      </c>
      <c r="D19" s="639">
        <v>17696645.905731183</v>
      </c>
    </row>
    <row r="20" spans="1:6" s="260" customFormat="1">
      <c r="A20" s="257">
        <v>5</v>
      </c>
      <c r="B20" s="302" t="s">
        <v>91</v>
      </c>
      <c r="C20" s="307">
        <f>C8+C11+C12+C13+C16</f>
        <v>0.11807793514760126</v>
      </c>
      <c r="D20" s="639">
        <v>23009259.350178763</v>
      </c>
    </row>
    <row r="21" spans="1:6" s="260" customFormat="1" ht="13.5" thickBot="1">
      <c r="A21" s="262" t="s">
        <v>280</v>
      </c>
      <c r="B21" s="263" t="s">
        <v>294</v>
      </c>
      <c r="C21" s="310">
        <f>C9+C11+C12+C13+C17</f>
        <v>0.15421351796775029</v>
      </c>
      <c r="D21" s="641">
        <v>30050820.466905016</v>
      </c>
    </row>
    <row r="22" spans="1:6">
      <c r="F22" s="217"/>
    </row>
    <row r="23" spans="1:6" ht="51">
      <c r="B23" s="216" t="s">
        <v>354</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6" activePane="bottomRight" state="frozen"/>
      <selection activeCell="B47" sqref="B47"/>
      <selection pane="topRight" activeCell="B47" sqref="B47"/>
      <selection pane="bottomLeft" activeCell="B47" sqref="B47"/>
      <selection pane="bottomRight" activeCell="H54" sqref="H5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31</v>
      </c>
      <c r="B1" s="3" t="str">
        <f>'Info '!C2</f>
        <v>JSC Ziraat Bank Georgia</v>
      </c>
      <c r="E1" s="4"/>
      <c r="F1" s="4"/>
    </row>
    <row r="2" spans="1:6" s="43" customFormat="1" ht="15.75" customHeight="1">
      <c r="A2" s="2" t="s">
        <v>32</v>
      </c>
      <c r="B2" s="651">
        <f>'1. key ratios '!B2</f>
        <v>45016</v>
      </c>
    </row>
    <row r="3" spans="1:6" s="43" customFormat="1" ht="15.75" customHeight="1">
      <c r="A3" s="74"/>
    </row>
    <row r="4" spans="1:6" s="43" customFormat="1" ht="15.75" customHeight="1" thickBot="1">
      <c r="A4" s="43" t="s">
        <v>48</v>
      </c>
      <c r="B4" s="166" t="s">
        <v>179</v>
      </c>
      <c r="D4" s="18" t="s">
        <v>36</v>
      </c>
    </row>
    <row r="5" spans="1:6" ht="25.5">
      <c r="A5" s="75" t="s">
        <v>6</v>
      </c>
      <c r="B5" s="188" t="s">
        <v>219</v>
      </c>
      <c r="C5" s="76" t="s">
        <v>659</v>
      </c>
      <c r="D5" s="77" t="s">
        <v>50</v>
      </c>
    </row>
    <row r="6" spans="1:6" ht="15">
      <c r="A6" s="382">
        <v>1</v>
      </c>
      <c r="B6" s="383" t="s">
        <v>560</v>
      </c>
      <c r="C6" s="653">
        <v>83374126.088599995</v>
      </c>
      <c r="D6" s="78"/>
      <c r="E6" s="79"/>
    </row>
    <row r="7" spans="1:6" ht="15">
      <c r="A7" s="382">
        <v>1.1000000000000001</v>
      </c>
      <c r="B7" s="384" t="s">
        <v>561</v>
      </c>
      <c r="C7" s="654">
        <v>7715642.5411999999</v>
      </c>
      <c r="D7" s="80"/>
      <c r="E7" s="79"/>
    </row>
    <row r="8" spans="1:6" ht="15">
      <c r="A8" s="382">
        <v>1.2</v>
      </c>
      <c r="B8" s="384" t="s">
        <v>562</v>
      </c>
      <c r="C8" s="654">
        <v>57871289.029699996</v>
      </c>
      <c r="D8" s="80"/>
      <c r="E8" s="79"/>
    </row>
    <row r="9" spans="1:6" ht="15">
      <c r="A9" s="382">
        <v>1.3</v>
      </c>
      <c r="B9" s="384" t="s">
        <v>563</v>
      </c>
      <c r="C9" s="654">
        <v>17787194.517700002</v>
      </c>
      <c r="D9" s="447"/>
      <c r="E9" s="79"/>
    </row>
    <row r="10" spans="1:6" ht="15">
      <c r="A10" s="382">
        <v>2</v>
      </c>
      <c r="B10" s="385" t="s">
        <v>564</v>
      </c>
      <c r="C10" s="654">
        <v>0</v>
      </c>
      <c r="D10" s="447"/>
      <c r="E10" s="79"/>
    </row>
    <row r="11" spans="1:6" ht="15">
      <c r="A11" s="382">
        <v>2.1</v>
      </c>
      <c r="B11" s="386" t="s">
        <v>565</v>
      </c>
      <c r="C11" s="654">
        <v>0</v>
      </c>
      <c r="D11" s="448"/>
      <c r="E11" s="81"/>
    </row>
    <row r="12" spans="1:6" ht="15">
      <c r="A12" s="382">
        <v>3</v>
      </c>
      <c r="B12" s="387" t="s">
        <v>566</v>
      </c>
      <c r="C12" s="654">
        <v>0</v>
      </c>
      <c r="D12" s="448"/>
      <c r="E12" s="81"/>
    </row>
    <row r="13" spans="1:6" ht="15">
      <c r="A13" s="382">
        <v>4</v>
      </c>
      <c r="B13" s="388" t="s">
        <v>567</v>
      </c>
      <c r="C13" s="654">
        <v>0</v>
      </c>
      <c r="D13" s="448"/>
      <c r="E13" s="81"/>
    </row>
    <row r="14" spans="1:6" ht="15">
      <c r="A14" s="382">
        <v>5</v>
      </c>
      <c r="B14" s="389" t="s">
        <v>568</v>
      </c>
      <c r="C14" s="655">
        <v>0</v>
      </c>
      <c r="D14" s="448"/>
      <c r="E14" s="81"/>
    </row>
    <row r="15" spans="1:6" ht="15">
      <c r="A15" s="382">
        <v>5.0999999999999996</v>
      </c>
      <c r="B15" s="390" t="s">
        <v>569</v>
      </c>
      <c r="C15" s="654">
        <v>0</v>
      </c>
      <c r="D15" s="448"/>
      <c r="E15" s="79"/>
    </row>
    <row r="16" spans="1:6" ht="15">
      <c r="A16" s="382">
        <v>5.2</v>
      </c>
      <c r="B16" s="390" t="s">
        <v>570</v>
      </c>
      <c r="C16" s="654">
        <v>0</v>
      </c>
      <c r="D16" s="447"/>
      <c r="E16" s="79"/>
    </row>
    <row r="17" spans="1:5" ht="15">
      <c r="A17" s="382">
        <v>5.3</v>
      </c>
      <c r="B17" s="391" t="s">
        <v>571</v>
      </c>
      <c r="C17" s="654">
        <v>0</v>
      </c>
      <c r="D17" s="447"/>
      <c r="E17" s="79"/>
    </row>
    <row r="18" spans="1:5" ht="15">
      <c r="A18" s="382">
        <v>6</v>
      </c>
      <c r="B18" s="387" t="s">
        <v>572</v>
      </c>
      <c r="C18" s="656">
        <v>104321028.0342</v>
      </c>
      <c r="D18" s="447"/>
      <c r="E18" s="79"/>
    </row>
    <row r="19" spans="1:5" ht="15">
      <c r="A19" s="382">
        <v>6.1</v>
      </c>
      <c r="B19" s="390" t="s">
        <v>570</v>
      </c>
      <c r="C19" s="654">
        <v>1566932</v>
      </c>
      <c r="D19" s="447"/>
      <c r="E19" s="79"/>
    </row>
    <row r="20" spans="1:5" ht="15">
      <c r="A20" s="382">
        <v>6.2</v>
      </c>
      <c r="B20" s="391" t="s">
        <v>571</v>
      </c>
      <c r="C20" s="654">
        <v>102754096.0342</v>
      </c>
      <c r="D20" s="447"/>
      <c r="E20" s="79"/>
    </row>
    <row r="21" spans="1:5" ht="15">
      <c r="A21" s="382">
        <v>7</v>
      </c>
      <c r="B21" s="385" t="s">
        <v>573</v>
      </c>
      <c r="C21" s="654">
        <v>0</v>
      </c>
      <c r="D21" s="447"/>
      <c r="E21" s="79"/>
    </row>
    <row r="22" spans="1:5" ht="15">
      <c r="A22" s="382">
        <v>8</v>
      </c>
      <c r="B22" s="392" t="s">
        <v>574</v>
      </c>
      <c r="C22" s="654">
        <v>0</v>
      </c>
      <c r="D22" s="447"/>
      <c r="E22" s="79"/>
    </row>
    <row r="23" spans="1:5" ht="15">
      <c r="A23" s="382">
        <v>9</v>
      </c>
      <c r="B23" s="388" t="s">
        <v>575</v>
      </c>
      <c r="C23" s="656">
        <v>5414433.5700000003</v>
      </c>
      <c r="D23" s="449"/>
      <c r="E23" s="79"/>
    </row>
    <row r="24" spans="1:5" ht="15">
      <c r="A24" s="382">
        <v>9.1</v>
      </c>
      <c r="B24" s="390" t="s">
        <v>576</v>
      </c>
      <c r="C24" s="654">
        <v>5414433.5700000003</v>
      </c>
      <c r="D24" s="450"/>
      <c r="E24" s="79"/>
    </row>
    <row r="25" spans="1:5" ht="15">
      <c r="A25" s="382">
        <v>9.1999999999999993</v>
      </c>
      <c r="B25" s="390" t="s">
        <v>577</v>
      </c>
      <c r="C25" s="654">
        <v>0</v>
      </c>
      <c r="D25" s="446"/>
      <c r="E25" s="83"/>
    </row>
    <row r="26" spans="1:5" ht="15.75">
      <c r="A26" s="382">
        <v>10</v>
      </c>
      <c r="B26" s="388" t="s">
        <v>578</v>
      </c>
      <c r="C26" s="653">
        <v>936925.35</v>
      </c>
      <c r="D26" s="565" t="s">
        <v>701</v>
      </c>
      <c r="E26" s="79"/>
    </row>
    <row r="27" spans="1:5" ht="15">
      <c r="A27" s="382">
        <v>10.1</v>
      </c>
      <c r="B27" s="390" t="s">
        <v>579</v>
      </c>
      <c r="C27" s="654">
        <v>0</v>
      </c>
      <c r="D27" s="80"/>
      <c r="E27" s="79"/>
    </row>
    <row r="28" spans="1:5" ht="15">
      <c r="A28" s="382">
        <v>10.199999999999999</v>
      </c>
      <c r="B28" s="390" t="s">
        <v>580</v>
      </c>
      <c r="C28" s="654">
        <v>936925.35</v>
      </c>
      <c r="D28" s="80"/>
      <c r="E28" s="79"/>
    </row>
    <row r="29" spans="1:5" ht="15">
      <c r="A29" s="382">
        <v>11</v>
      </c>
      <c r="B29" s="388" t="s">
        <v>581</v>
      </c>
      <c r="C29" s="656">
        <v>141141</v>
      </c>
      <c r="D29" s="80"/>
      <c r="E29" s="79"/>
    </row>
    <row r="30" spans="1:5" ht="15">
      <c r="A30" s="382">
        <v>11.1</v>
      </c>
      <c r="B30" s="390" t="s">
        <v>582</v>
      </c>
      <c r="C30" s="654">
        <v>141141</v>
      </c>
      <c r="D30" s="80"/>
      <c r="E30" s="79"/>
    </row>
    <row r="31" spans="1:5" ht="15">
      <c r="A31" s="382">
        <v>11.2</v>
      </c>
      <c r="B31" s="390" t="s">
        <v>583</v>
      </c>
      <c r="C31" s="654">
        <v>0</v>
      </c>
      <c r="D31" s="80"/>
      <c r="E31" s="79"/>
    </row>
    <row r="32" spans="1:5" ht="15">
      <c r="A32" s="382">
        <v>13</v>
      </c>
      <c r="B32" s="388" t="s">
        <v>584</v>
      </c>
      <c r="C32" s="654">
        <v>3693815.0318999998</v>
      </c>
      <c r="D32" s="80"/>
      <c r="E32" s="79"/>
    </row>
    <row r="33" spans="1:5" ht="15">
      <c r="A33" s="382">
        <v>13.1</v>
      </c>
      <c r="B33" s="393" t="s">
        <v>585</v>
      </c>
      <c r="C33" s="654">
        <v>67640</v>
      </c>
      <c r="D33" s="80"/>
      <c r="E33" s="79"/>
    </row>
    <row r="34" spans="1:5" ht="15">
      <c r="A34" s="382">
        <v>13.2</v>
      </c>
      <c r="B34" s="393" t="s">
        <v>586</v>
      </c>
      <c r="C34" s="654">
        <v>0</v>
      </c>
      <c r="D34" s="82"/>
      <c r="E34" s="79"/>
    </row>
    <row r="35" spans="1:5" ht="15">
      <c r="A35" s="382">
        <v>14</v>
      </c>
      <c r="B35" s="394" t="s">
        <v>587</v>
      </c>
      <c r="C35" s="657">
        <v>197881469.07469997</v>
      </c>
      <c r="D35" s="82"/>
      <c r="E35" s="79"/>
    </row>
    <row r="36" spans="1:5" ht="15">
      <c r="A36" s="382"/>
      <c r="B36" s="395" t="s">
        <v>588</v>
      </c>
      <c r="C36" s="654">
        <v>0</v>
      </c>
      <c r="D36" s="84"/>
      <c r="E36" s="79"/>
    </row>
    <row r="37" spans="1:5" ht="15">
      <c r="A37" s="382">
        <v>15</v>
      </c>
      <c r="B37" s="396" t="s">
        <v>589</v>
      </c>
      <c r="C37" s="654">
        <v>0</v>
      </c>
      <c r="D37" s="446"/>
      <c r="E37" s="83"/>
    </row>
    <row r="38" spans="1:5" ht="15">
      <c r="A38" s="397">
        <v>15.1</v>
      </c>
      <c r="B38" s="398" t="s">
        <v>565</v>
      </c>
      <c r="C38" s="654">
        <v>0</v>
      </c>
      <c r="D38" s="80"/>
      <c r="E38" s="79"/>
    </row>
    <row r="39" spans="1:5" ht="15">
      <c r="A39" s="397">
        <v>16</v>
      </c>
      <c r="B39" s="385" t="s">
        <v>590</v>
      </c>
      <c r="C39" s="654">
        <v>0</v>
      </c>
      <c r="D39" s="80"/>
      <c r="E39" s="79"/>
    </row>
    <row r="40" spans="1:5" ht="15">
      <c r="A40" s="397">
        <v>17</v>
      </c>
      <c r="B40" s="385" t="s">
        <v>591</v>
      </c>
      <c r="C40" s="656">
        <v>123644406.41849999</v>
      </c>
      <c r="D40" s="80"/>
      <c r="E40" s="79"/>
    </row>
    <row r="41" spans="1:5" ht="15">
      <c r="A41" s="397">
        <v>17.100000000000001</v>
      </c>
      <c r="B41" s="399" t="s">
        <v>592</v>
      </c>
      <c r="C41" s="654">
        <v>116381939.0253</v>
      </c>
      <c r="D41" s="80"/>
      <c r="E41" s="79"/>
    </row>
    <row r="42" spans="1:5" ht="15">
      <c r="A42" s="397">
        <v>17.2</v>
      </c>
      <c r="B42" s="400" t="s">
        <v>593</v>
      </c>
      <c r="C42" s="654">
        <v>6516660.7155999998</v>
      </c>
      <c r="D42" s="80"/>
      <c r="E42" s="79"/>
    </row>
    <row r="43" spans="1:5" ht="15">
      <c r="A43" s="397">
        <v>17.3</v>
      </c>
      <c r="B43" s="436" t="s">
        <v>594</v>
      </c>
      <c r="C43" s="654">
        <v>0</v>
      </c>
      <c r="D43" s="82"/>
      <c r="E43" s="79"/>
    </row>
    <row r="44" spans="1:5" ht="15">
      <c r="A44" s="397">
        <v>17.399999999999999</v>
      </c>
      <c r="B44" s="437" t="s">
        <v>595</v>
      </c>
      <c r="C44" s="654">
        <v>745806.67760000005</v>
      </c>
      <c r="D44" s="438"/>
      <c r="E44" s="79"/>
    </row>
    <row r="45" spans="1:5" ht="15">
      <c r="A45" s="397">
        <v>18</v>
      </c>
      <c r="B45" s="439" t="s">
        <v>596</v>
      </c>
      <c r="C45" s="654">
        <v>44965.56</v>
      </c>
      <c r="D45" s="445"/>
      <c r="E45" s="83"/>
    </row>
    <row r="46" spans="1:5" ht="15.75">
      <c r="A46" s="397">
        <v>19</v>
      </c>
      <c r="B46" s="439" t="s">
        <v>597</v>
      </c>
      <c r="C46" s="658">
        <v>547853.87569507502</v>
      </c>
      <c r="D46" s="440"/>
    </row>
    <row r="47" spans="1:5" ht="15">
      <c r="A47" s="397">
        <v>19.100000000000001</v>
      </c>
      <c r="B47" s="441" t="s">
        <v>598</v>
      </c>
      <c r="C47" s="654">
        <v>477109</v>
      </c>
      <c r="D47" s="440"/>
    </row>
    <row r="48" spans="1:5" ht="15">
      <c r="A48" s="397">
        <v>19.2</v>
      </c>
      <c r="B48" s="441" t="s">
        <v>599</v>
      </c>
      <c r="C48" s="654">
        <v>70744.87569507501</v>
      </c>
      <c r="D48" s="440"/>
    </row>
    <row r="49" spans="1:4" ht="15">
      <c r="A49" s="397">
        <v>20</v>
      </c>
      <c r="B49" s="404" t="s">
        <v>600</v>
      </c>
      <c r="C49" s="654">
        <v>0</v>
      </c>
      <c r="D49" s="440"/>
    </row>
    <row r="50" spans="1:4" ht="15">
      <c r="A50" s="397">
        <v>21</v>
      </c>
      <c r="B50" s="442" t="s">
        <v>601</v>
      </c>
      <c r="C50" s="654">
        <v>4005868.7682999996</v>
      </c>
      <c r="D50" s="440"/>
    </row>
    <row r="51" spans="1:4" ht="15">
      <c r="A51" s="397">
        <v>21.1</v>
      </c>
      <c r="B51" s="400" t="s">
        <v>602</v>
      </c>
      <c r="C51" s="654">
        <v>0</v>
      </c>
      <c r="D51" s="440"/>
    </row>
    <row r="52" spans="1:4" ht="15.75">
      <c r="A52" s="397">
        <v>22</v>
      </c>
      <c r="B52" s="405" t="s">
        <v>603</v>
      </c>
      <c r="C52" s="658">
        <v>128243094.62249507</v>
      </c>
      <c r="D52" s="440"/>
    </row>
    <row r="53" spans="1:4" ht="15">
      <c r="A53" s="397"/>
      <c r="B53" s="406" t="s">
        <v>604</v>
      </c>
      <c r="C53" s="654">
        <v>0</v>
      </c>
      <c r="D53" s="440"/>
    </row>
    <row r="54" spans="1:4" ht="15.75">
      <c r="A54" s="397">
        <v>23</v>
      </c>
      <c r="B54" s="404" t="s">
        <v>605</v>
      </c>
      <c r="C54" s="654">
        <v>50000000</v>
      </c>
      <c r="D54" s="565" t="s">
        <v>731</v>
      </c>
    </row>
    <row r="55" spans="1:4" ht="15">
      <c r="A55" s="397">
        <v>24</v>
      </c>
      <c r="B55" s="404" t="s">
        <v>606</v>
      </c>
      <c r="C55" s="654">
        <v>0</v>
      </c>
      <c r="D55" s="440"/>
    </row>
    <row r="56" spans="1:4" ht="15">
      <c r="A56" s="397">
        <v>25</v>
      </c>
      <c r="B56" s="439" t="s">
        <v>607</v>
      </c>
      <c r="C56" s="654">
        <v>0</v>
      </c>
      <c r="D56" s="440"/>
    </row>
    <row r="57" spans="1:4" ht="15">
      <c r="A57" s="397">
        <v>26</v>
      </c>
      <c r="B57" s="439" t="s">
        <v>608</v>
      </c>
      <c r="C57" s="654">
        <v>0</v>
      </c>
      <c r="D57" s="440"/>
    </row>
    <row r="58" spans="1:4" ht="15">
      <c r="A58" s="397">
        <v>27</v>
      </c>
      <c r="B58" s="439" t="s">
        <v>609</v>
      </c>
      <c r="C58" s="659">
        <v>0</v>
      </c>
      <c r="D58" s="440"/>
    </row>
    <row r="59" spans="1:4" ht="15">
      <c r="A59" s="397">
        <v>27.1</v>
      </c>
      <c r="B59" s="437" t="s">
        <v>610</v>
      </c>
      <c r="C59" s="654">
        <v>0</v>
      </c>
      <c r="D59" s="440"/>
    </row>
    <row r="60" spans="1:4" ht="15">
      <c r="A60" s="397">
        <v>27.2</v>
      </c>
      <c r="B60" s="437" t="s">
        <v>611</v>
      </c>
      <c r="C60" s="654">
        <v>0</v>
      </c>
      <c r="D60" s="440"/>
    </row>
    <row r="61" spans="1:4" ht="15">
      <c r="A61" s="397">
        <v>28</v>
      </c>
      <c r="B61" s="407" t="s">
        <v>612</v>
      </c>
      <c r="C61" s="654">
        <v>0</v>
      </c>
      <c r="D61" s="440"/>
    </row>
    <row r="62" spans="1:4" ht="15">
      <c r="A62" s="397">
        <v>29</v>
      </c>
      <c r="B62" s="439" t="s">
        <v>613</v>
      </c>
      <c r="C62" s="659">
        <v>0</v>
      </c>
      <c r="D62" s="440"/>
    </row>
    <row r="63" spans="1:4" ht="15">
      <c r="A63" s="397">
        <v>29.1</v>
      </c>
      <c r="B63" s="443" t="s">
        <v>614</v>
      </c>
      <c r="C63" s="654">
        <v>0</v>
      </c>
      <c r="D63" s="440"/>
    </row>
    <row r="64" spans="1:4" ht="15">
      <c r="A64" s="397">
        <v>29.2</v>
      </c>
      <c r="B64" s="451" t="s">
        <v>615</v>
      </c>
      <c r="C64" s="654">
        <v>0</v>
      </c>
      <c r="D64" s="440"/>
    </row>
    <row r="65" spans="1:4" ht="15">
      <c r="A65" s="397">
        <v>29.3</v>
      </c>
      <c r="B65" s="451" t="s">
        <v>616</v>
      </c>
      <c r="C65" s="654">
        <v>0</v>
      </c>
      <c r="D65" s="440"/>
    </row>
    <row r="66" spans="1:4" ht="15.75">
      <c r="A66" s="397">
        <v>30</v>
      </c>
      <c r="B66" s="409" t="s">
        <v>617</v>
      </c>
      <c r="C66" s="654">
        <v>19638376.1851</v>
      </c>
      <c r="D66" s="565" t="s">
        <v>732</v>
      </c>
    </row>
    <row r="67" spans="1:4" ht="15">
      <c r="A67" s="397">
        <v>31</v>
      </c>
      <c r="B67" s="444" t="s">
        <v>618</v>
      </c>
      <c r="C67" s="659">
        <v>69638376.185100004</v>
      </c>
      <c r="D67" s="440"/>
    </row>
    <row r="68" spans="1:4" ht="15.75" thickBot="1">
      <c r="A68" s="397">
        <v>32</v>
      </c>
      <c r="B68" s="409" t="s">
        <v>619</v>
      </c>
      <c r="C68" s="660">
        <v>197881470.80759507</v>
      </c>
      <c r="D68" s="440"/>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C5" activePane="bottomRight" state="frozen"/>
      <selection activeCell="B9" sqref="B9"/>
      <selection pane="topRight" activeCell="B9" sqref="B9"/>
      <selection pane="bottomLeft" activeCell="B9" sqref="B9"/>
      <selection pane="bottomRight" activeCell="R33" sqref="R33"/>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31</v>
      </c>
      <c r="B1" s="3" t="str">
        <f>'Info '!C2</f>
        <v>JSC Ziraat Bank Georgia</v>
      </c>
    </row>
    <row r="2" spans="1:19">
      <c r="A2" s="2" t="s">
        <v>32</v>
      </c>
      <c r="B2" s="336">
        <f>'1. key ratios '!B2</f>
        <v>45016</v>
      </c>
    </row>
    <row r="4" spans="1:19" ht="26.25" thickBot="1">
      <c r="A4" s="4" t="s">
        <v>147</v>
      </c>
      <c r="B4" s="206" t="s">
        <v>252</v>
      </c>
    </row>
    <row r="5" spans="1:19" s="195" customFormat="1">
      <c r="A5" s="190"/>
      <c r="B5" s="191"/>
      <c r="C5" s="192" t="s">
        <v>0</v>
      </c>
      <c r="D5" s="192" t="s">
        <v>1</v>
      </c>
      <c r="E5" s="192" t="s">
        <v>2</v>
      </c>
      <c r="F5" s="192" t="s">
        <v>3</v>
      </c>
      <c r="G5" s="192" t="s">
        <v>4</v>
      </c>
      <c r="H5" s="192" t="s">
        <v>5</v>
      </c>
      <c r="I5" s="192" t="s">
        <v>8</v>
      </c>
      <c r="J5" s="192" t="s">
        <v>9</v>
      </c>
      <c r="K5" s="192" t="s">
        <v>10</v>
      </c>
      <c r="L5" s="192" t="s">
        <v>11</v>
      </c>
      <c r="M5" s="192" t="s">
        <v>12</v>
      </c>
      <c r="N5" s="192" t="s">
        <v>13</v>
      </c>
      <c r="O5" s="192" t="s">
        <v>236</v>
      </c>
      <c r="P5" s="192" t="s">
        <v>237</v>
      </c>
      <c r="Q5" s="192" t="s">
        <v>238</v>
      </c>
      <c r="R5" s="193" t="s">
        <v>239</v>
      </c>
      <c r="S5" s="194" t="s">
        <v>240</v>
      </c>
    </row>
    <row r="6" spans="1:19" s="195" customFormat="1" ht="99" customHeight="1">
      <c r="A6" s="196"/>
      <c r="B6" s="750" t="s">
        <v>241</v>
      </c>
      <c r="C6" s="746">
        <v>0</v>
      </c>
      <c r="D6" s="747"/>
      <c r="E6" s="746">
        <v>0.2</v>
      </c>
      <c r="F6" s="747"/>
      <c r="G6" s="746">
        <v>0.35</v>
      </c>
      <c r="H6" s="747"/>
      <c r="I6" s="746">
        <v>0.5</v>
      </c>
      <c r="J6" s="747"/>
      <c r="K6" s="746">
        <v>0.75</v>
      </c>
      <c r="L6" s="747"/>
      <c r="M6" s="746">
        <v>1</v>
      </c>
      <c r="N6" s="747"/>
      <c r="O6" s="746">
        <v>1.5</v>
      </c>
      <c r="P6" s="747"/>
      <c r="Q6" s="746">
        <v>2.5</v>
      </c>
      <c r="R6" s="747"/>
      <c r="S6" s="748" t="s">
        <v>146</v>
      </c>
    </row>
    <row r="7" spans="1:19" s="195" customFormat="1" ht="30.75" customHeight="1">
      <c r="A7" s="196"/>
      <c r="B7" s="751"/>
      <c r="C7" s="187" t="s">
        <v>149</v>
      </c>
      <c r="D7" s="187" t="s">
        <v>148</v>
      </c>
      <c r="E7" s="187" t="s">
        <v>149</v>
      </c>
      <c r="F7" s="187" t="s">
        <v>148</v>
      </c>
      <c r="G7" s="187" t="s">
        <v>149</v>
      </c>
      <c r="H7" s="187" t="s">
        <v>148</v>
      </c>
      <c r="I7" s="187" t="s">
        <v>149</v>
      </c>
      <c r="J7" s="187" t="s">
        <v>148</v>
      </c>
      <c r="K7" s="187" t="s">
        <v>149</v>
      </c>
      <c r="L7" s="187" t="s">
        <v>148</v>
      </c>
      <c r="M7" s="187" t="s">
        <v>149</v>
      </c>
      <c r="N7" s="187" t="s">
        <v>148</v>
      </c>
      <c r="O7" s="187" t="s">
        <v>149</v>
      </c>
      <c r="P7" s="187" t="s">
        <v>148</v>
      </c>
      <c r="Q7" s="187" t="s">
        <v>149</v>
      </c>
      <c r="R7" s="187" t="s">
        <v>148</v>
      </c>
      <c r="S7" s="749"/>
    </row>
    <row r="8" spans="1:19" s="87" customFormat="1">
      <c r="A8" s="85">
        <v>1</v>
      </c>
      <c r="B8" s="1" t="s">
        <v>52</v>
      </c>
      <c r="C8" s="661">
        <v>2200361.75</v>
      </c>
      <c r="D8" s="661"/>
      <c r="E8" s="661">
        <v>34000000</v>
      </c>
      <c r="F8" s="662"/>
      <c r="G8" s="661">
        <v>0</v>
      </c>
      <c r="H8" s="661"/>
      <c r="I8" s="661">
        <v>0</v>
      </c>
      <c r="J8" s="661"/>
      <c r="K8" s="661">
        <v>0</v>
      </c>
      <c r="L8" s="661"/>
      <c r="M8" s="661">
        <v>23237859.2797</v>
      </c>
      <c r="N8" s="661"/>
      <c r="O8" s="661">
        <v>0</v>
      </c>
      <c r="P8" s="661"/>
      <c r="Q8" s="661">
        <v>0</v>
      </c>
      <c r="R8" s="662"/>
      <c r="S8" s="207">
        <f>$C$6*SUM(C8:D8)+$E$6*SUM(E8:F8)+$G$6*SUM(G8:H8)+$I$6*SUM(I8:J8)+$K$6*SUM(K8:L8)+$M$6*SUM(M8:N8)+$O$6*SUM(O8:P8)+$Q$6*SUM(Q8:R8)</f>
        <v>30037859.2797</v>
      </c>
    </row>
    <row r="9" spans="1:19" s="87" customFormat="1">
      <c r="A9" s="85">
        <v>2</v>
      </c>
      <c r="B9" s="1" t="s">
        <v>53</v>
      </c>
      <c r="C9" s="661">
        <v>0</v>
      </c>
      <c r="D9" s="661"/>
      <c r="E9" s="661">
        <v>0</v>
      </c>
      <c r="F9" s="661"/>
      <c r="G9" s="661">
        <v>0</v>
      </c>
      <c r="H9" s="661"/>
      <c r="I9" s="661">
        <v>0</v>
      </c>
      <c r="J9" s="661"/>
      <c r="K9" s="661">
        <v>0</v>
      </c>
      <c r="L9" s="661"/>
      <c r="M9" s="661">
        <v>0</v>
      </c>
      <c r="N9" s="661"/>
      <c r="O9" s="661">
        <v>0</v>
      </c>
      <c r="P9" s="661"/>
      <c r="Q9" s="661">
        <v>0</v>
      </c>
      <c r="R9" s="662"/>
      <c r="S9" s="207">
        <f t="shared" ref="S9:S21" si="0">$C$6*SUM(C9:D9)+$E$6*SUM(E9:F9)+$G$6*SUM(G9:H9)+$I$6*SUM(I9:J9)+$K$6*SUM(K9:L9)+$M$6*SUM(M9:N9)+$O$6*SUM(O9:P9)+$Q$6*SUM(Q9:R9)</f>
        <v>0</v>
      </c>
    </row>
    <row r="10" spans="1:19" s="87" customFormat="1">
      <c r="A10" s="85">
        <v>3</v>
      </c>
      <c r="B10" s="1" t="s">
        <v>165</v>
      </c>
      <c r="C10" s="661">
        <v>0</v>
      </c>
      <c r="D10" s="661"/>
      <c r="E10" s="661">
        <v>0</v>
      </c>
      <c r="F10" s="661"/>
      <c r="G10" s="661">
        <v>0</v>
      </c>
      <c r="H10" s="661"/>
      <c r="I10" s="661">
        <v>0</v>
      </c>
      <c r="J10" s="661"/>
      <c r="K10" s="661">
        <v>0</v>
      </c>
      <c r="L10" s="661"/>
      <c r="M10" s="661">
        <v>0</v>
      </c>
      <c r="N10" s="661"/>
      <c r="O10" s="661">
        <v>0</v>
      </c>
      <c r="P10" s="661"/>
      <c r="Q10" s="661">
        <v>0</v>
      </c>
      <c r="R10" s="662"/>
      <c r="S10" s="207">
        <f t="shared" si="0"/>
        <v>0</v>
      </c>
    </row>
    <row r="11" spans="1:19" s="87" customFormat="1">
      <c r="A11" s="85">
        <v>4</v>
      </c>
      <c r="B11" s="1" t="s">
        <v>54</v>
      </c>
      <c r="C11" s="661">
        <v>0</v>
      </c>
      <c r="D11" s="661"/>
      <c r="E11" s="661">
        <v>0</v>
      </c>
      <c r="F11" s="661"/>
      <c r="G11" s="661">
        <v>0</v>
      </c>
      <c r="H11" s="661"/>
      <c r="I11" s="661">
        <v>0</v>
      </c>
      <c r="J11" s="661"/>
      <c r="K11" s="661">
        <v>0</v>
      </c>
      <c r="L11" s="661"/>
      <c r="M11" s="661">
        <v>0</v>
      </c>
      <c r="N11" s="661"/>
      <c r="O11" s="661">
        <v>0</v>
      </c>
      <c r="P11" s="661"/>
      <c r="Q11" s="661">
        <v>0</v>
      </c>
      <c r="R11" s="662"/>
      <c r="S11" s="207">
        <f t="shared" si="0"/>
        <v>0</v>
      </c>
    </row>
    <row r="12" spans="1:19" s="87" customFormat="1">
      <c r="A12" s="85">
        <v>5</v>
      </c>
      <c r="B12" s="1" t="s">
        <v>55</v>
      </c>
      <c r="C12" s="661">
        <v>0</v>
      </c>
      <c r="D12" s="661"/>
      <c r="E12" s="661">
        <v>0</v>
      </c>
      <c r="F12" s="661"/>
      <c r="G12" s="661">
        <v>0</v>
      </c>
      <c r="H12" s="661"/>
      <c r="I12" s="661">
        <v>0</v>
      </c>
      <c r="J12" s="661"/>
      <c r="K12" s="661">
        <v>0</v>
      </c>
      <c r="L12" s="661"/>
      <c r="M12" s="661">
        <v>0</v>
      </c>
      <c r="N12" s="661"/>
      <c r="O12" s="661">
        <v>0</v>
      </c>
      <c r="P12" s="661"/>
      <c r="Q12" s="661">
        <v>0</v>
      </c>
      <c r="R12" s="662"/>
      <c r="S12" s="207">
        <f t="shared" si="0"/>
        <v>0</v>
      </c>
    </row>
    <row r="13" spans="1:19" s="87" customFormat="1">
      <c r="A13" s="85">
        <v>6</v>
      </c>
      <c r="B13" s="1" t="s">
        <v>56</v>
      </c>
      <c r="C13" s="661">
        <v>0</v>
      </c>
      <c r="D13" s="661"/>
      <c r="E13" s="661">
        <v>27903.84</v>
      </c>
      <c r="F13" s="661"/>
      <c r="G13" s="661">
        <v>0</v>
      </c>
      <c r="H13" s="661"/>
      <c r="I13" s="661">
        <v>17759290.677700002</v>
      </c>
      <c r="J13" s="661"/>
      <c r="K13" s="661">
        <v>0</v>
      </c>
      <c r="L13" s="661"/>
      <c r="M13" s="661">
        <v>0</v>
      </c>
      <c r="N13" s="661"/>
      <c r="O13" s="661">
        <v>0</v>
      </c>
      <c r="P13" s="661"/>
      <c r="Q13" s="661">
        <v>0</v>
      </c>
      <c r="R13" s="662"/>
      <c r="S13" s="207">
        <f t="shared" si="0"/>
        <v>8885226.1068500001</v>
      </c>
    </row>
    <row r="14" spans="1:19" s="87" customFormat="1">
      <c r="A14" s="85">
        <v>7</v>
      </c>
      <c r="B14" s="1" t="s">
        <v>57</v>
      </c>
      <c r="C14" s="661">
        <v>0</v>
      </c>
      <c r="D14" s="661"/>
      <c r="E14" s="661">
        <v>0</v>
      </c>
      <c r="F14" s="661"/>
      <c r="G14" s="661">
        <v>0</v>
      </c>
      <c r="H14" s="661"/>
      <c r="I14" s="661">
        <v>0</v>
      </c>
      <c r="J14" s="661"/>
      <c r="K14" s="661">
        <v>0</v>
      </c>
      <c r="L14" s="661"/>
      <c r="M14" s="661">
        <v>63664302.344099998</v>
      </c>
      <c r="N14" s="661">
        <v>16317694.963889999</v>
      </c>
      <c r="O14" s="661">
        <v>0</v>
      </c>
      <c r="P14" s="661"/>
      <c r="Q14" s="661">
        <v>0</v>
      </c>
      <c r="R14" s="662"/>
      <c r="S14" s="207">
        <f t="shared" si="0"/>
        <v>79981997.30799</v>
      </c>
    </row>
    <row r="15" spans="1:19" s="87" customFormat="1">
      <c r="A15" s="85">
        <v>8</v>
      </c>
      <c r="B15" s="1" t="s">
        <v>58</v>
      </c>
      <c r="C15" s="661">
        <v>0</v>
      </c>
      <c r="D15" s="661"/>
      <c r="E15" s="661">
        <v>0</v>
      </c>
      <c r="F15" s="661"/>
      <c r="G15" s="661">
        <v>0</v>
      </c>
      <c r="H15" s="661"/>
      <c r="I15" s="661">
        <v>0</v>
      </c>
      <c r="J15" s="661"/>
      <c r="K15" s="661">
        <v>0</v>
      </c>
      <c r="L15" s="661"/>
      <c r="M15" s="661">
        <v>39089793.690099999</v>
      </c>
      <c r="N15" s="661">
        <v>5013102.4117699992</v>
      </c>
      <c r="O15" s="661">
        <v>0</v>
      </c>
      <c r="P15" s="661"/>
      <c r="Q15" s="661">
        <v>0</v>
      </c>
      <c r="R15" s="662"/>
      <c r="S15" s="207">
        <f t="shared" si="0"/>
        <v>44102896.10187</v>
      </c>
    </row>
    <row r="16" spans="1:19" s="87" customFormat="1">
      <c r="A16" s="85">
        <v>9</v>
      </c>
      <c r="B16" s="1" t="s">
        <v>59</v>
      </c>
      <c r="C16" s="661">
        <v>0</v>
      </c>
      <c r="D16" s="661"/>
      <c r="E16" s="661">
        <v>0</v>
      </c>
      <c r="F16" s="661"/>
      <c r="G16" s="661">
        <v>0</v>
      </c>
      <c r="H16" s="661"/>
      <c r="I16" s="661">
        <v>0</v>
      </c>
      <c r="J16" s="661"/>
      <c r="K16" s="661">
        <v>0</v>
      </c>
      <c r="L16" s="661"/>
      <c r="M16" s="661">
        <v>0</v>
      </c>
      <c r="N16" s="661"/>
      <c r="O16" s="661">
        <v>0</v>
      </c>
      <c r="P16" s="661"/>
      <c r="Q16" s="661">
        <v>0</v>
      </c>
      <c r="R16" s="662"/>
      <c r="S16" s="207">
        <f t="shared" si="0"/>
        <v>0</v>
      </c>
    </row>
    <row r="17" spans="1:19" s="87" customFormat="1">
      <c r="A17" s="85">
        <v>10</v>
      </c>
      <c r="B17" s="1" t="s">
        <v>60</v>
      </c>
      <c r="C17" s="661">
        <v>0</v>
      </c>
      <c r="D17" s="661"/>
      <c r="E17" s="661">
        <v>0</v>
      </c>
      <c r="F17" s="661"/>
      <c r="G17" s="661">
        <v>0</v>
      </c>
      <c r="H17" s="661"/>
      <c r="I17" s="661">
        <v>0</v>
      </c>
      <c r="J17" s="661"/>
      <c r="K17" s="661">
        <v>0</v>
      </c>
      <c r="L17" s="661"/>
      <c r="M17" s="661">
        <v>0</v>
      </c>
      <c r="N17" s="661"/>
      <c r="O17" s="661">
        <v>0</v>
      </c>
      <c r="P17" s="661"/>
      <c r="Q17" s="661">
        <v>0</v>
      </c>
      <c r="R17" s="662"/>
      <c r="S17" s="207">
        <f t="shared" si="0"/>
        <v>0</v>
      </c>
    </row>
    <row r="18" spans="1:19" s="87" customFormat="1">
      <c r="A18" s="85">
        <v>11</v>
      </c>
      <c r="B18" s="1" t="s">
        <v>61</v>
      </c>
      <c r="C18" s="661">
        <v>0</v>
      </c>
      <c r="D18" s="661"/>
      <c r="E18" s="661">
        <v>0</v>
      </c>
      <c r="F18" s="661"/>
      <c r="G18" s="661">
        <v>0</v>
      </c>
      <c r="H18" s="661"/>
      <c r="I18" s="661">
        <v>0</v>
      </c>
      <c r="J18" s="661"/>
      <c r="K18" s="661">
        <v>0</v>
      </c>
      <c r="L18" s="661"/>
      <c r="M18" s="661">
        <v>0</v>
      </c>
      <c r="N18" s="661"/>
      <c r="O18" s="661">
        <v>0</v>
      </c>
      <c r="P18" s="661"/>
      <c r="Q18" s="661">
        <v>0</v>
      </c>
      <c r="R18" s="662"/>
      <c r="S18" s="207">
        <f t="shared" si="0"/>
        <v>0</v>
      </c>
    </row>
    <row r="19" spans="1:19" s="87" customFormat="1">
      <c r="A19" s="85">
        <v>12</v>
      </c>
      <c r="B19" s="1" t="s">
        <v>62</v>
      </c>
      <c r="C19" s="661">
        <v>0</v>
      </c>
      <c r="D19" s="661"/>
      <c r="E19" s="661">
        <v>0</v>
      </c>
      <c r="F19" s="661"/>
      <c r="G19" s="661">
        <v>0</v>
      </c>
      <c r="H19" s="661"/>
      <c r="I19" s="661">
        <v>0</v>
      </c>
      <c r="J19" s="661"/>
      <c r="K19" s="661">
        <v>0</v>
      </c>
      <c r="L19" s="661"/>
      <c r="M19" s="661">
        <v>0</v>
      </c>
      <c r="N19" s="661"/>
      <c r="O19" s="661">
        <v>0</v>
      </c>
      <c r="P19" s="661"/>
      <c r="Q19" s="661">
        <v>0</v>
      </c>
      <c r="R19" s="662"/>
      <c r="S19" s="207">
        <f t="shared" si="0"/>
        <v>0</v>
      </c>
    </row>
    <row r="20" spans="1:19" s="87" customFormat="1">
      <c r="A20" s="85">
        <v>13</v>
      </c>
      <c r="B20" s="1" t="s">
        <v>145</v>
      </c>
      <c r="C20" s="661">
        <v>0</v>
      </c>
      <c r="D20" s="661"/>
      <c r="E20" s="661">
        <v>0</v>
      </c>
      <c r="F20" s="661"/>
      <c r="G20" s="661">
        <v>0</v>
      </c>
      <c r="H20" s="661"/>
      <c r="I20" s="661">
        <v>0</v>
      </c>
      <c r="J20" s="661"/>
      <c r="K20" s="661">
        <v>0</v>
      </c>
      <c r="L20" s="661"/>
      <c r="M20" s="661">
        <v>0</v>
      </c>
      <c r="N20" s="661"/>
      <c r="O20" s="661">
        <v>0</v>
      </c>
      <c r="P20" s="661"/>
      <c r="Q20" s="661">
        <v>0</v>
      </c>
      <c r="R20" s="662"/>
      <c r="S20" s="207">
        <f t="shared" si="0"/>
        <v>0</v>
      </c>
    </row>
    <row r="21" spans="1:19" s="87" customFormat="1">
      <c r="A21" s="85">
        <v>14</v>
      </c>
      <c r="B21" s="1" t="s">
        <v>64</v>
      </c>
      <c r="C21" s="661">
        <v>8305446.3011999996</v>
      </c>
      <c r="D21" s="661"/>
      <c r="E21" s="661">
        <v>308209.62</v>
      </c>
      <c r="F21" s="661"/>
      <c r="G21" s="661">
        <v>0</v>
      </c>
      <c r="H21" s="661"/>
      <c r="I21" s="661">
        <v>0</v>
      </c>
      <c r="J21" s="661"/>
      <c r="K21" s="661">
        <v>0</v>
      </c>
      <c r="L21" s="661"/>
      <c r="M21" s="661">
        <v>8351376.2219000002</v>
      </c>
      <c r="N21" s="661"/>
      <c r="O21" s="661">
        <v>0</v>
      </c>
      <c r="P21" s="661"/>
      <c r="Q21" s="661">
        <v>0</v>
      </c>
      <c r="R21" s="662"/>
      <c r="S21" s="207">
        <f t="shared" si="0"/>
        <v>8413018.1458999999</v>
      </c>
    </row>
    <row r="22" spans="1:19" ht="13.5" thickBot="1">
      <c r="A22" s="88"/>
      <c r="B22" s="89" t="s">
        <v>65</v>
      </c>
      <c r="C22" s="90">
        <f>SUM(C8:C21)</f>
        <v>10505808.051199999</v>
      </c>
      <c r="D22" s="90">
        <f t="shared" ref="D22:J22" si="1">SUM(D8:D21)</f>
        <v>0</v>
      </c>
      <c r="E22" s="90">
        <f t="shared" si="1"/>
        <v>34336113.460000001</v>
      </c>
      <c r="F22" s="90">
        <f t="shared" si="1"/>
        <v>0</v>
      </c>
      <c r="G22" s="90">
        <f t="shared" si="1"/>
        <v>0</v>
      </c>
      <c r="H22" s="90">
        <f t="shared" si="1"/>
        <v>0</v>
      </c>
      <c r="I22" s="90">
        <f t="shared" si="1"/>
        <v>17759290.677700002</v>
      </c>
      <c r="J22" s="90">
        <f t="shared" si="1"/>
        <v>0</v>
      </c>
      <c r="K22" s="90">
        <f t="shared" ref="K22:S22" si="2">SUM(K8:K21)</f>
        <v>0</v>
      </c>
      <c r="L22" s="90">
        <f t="shared" si="2"/>
        <v>0</v>
      </c>
      <c r="M22" s="90">
        <f t="shared" si="2"/>
        <v>134343331.53579998</v>
      </c>
      <c r="N22" s="90">
        <f t="shared" si="2"/>
        <v>21330797.375659999</v>
      </c>
      <c r="O22" s="90">
        <f t="shared" si="2"/>
        <v>0</v>
      </c>
      <c r="P22" s="90">
        <f t="shared" si="2"/>
        <v>0</v>
      </c>
      <c r="Q22" s="90">
        <f t="shared" si="2"/>
        <v>0</v>
      </c>
      <c r="R22" s="90">
        <f t="shared" si="2"/>
        <v>0</v>
      </c>
      <c r="S22" s="208">
        <f t="shared" si="2"/>
        <v>171420996.94231001</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31</v>
      </c>
      <c r="B1" s="3" t="str">
        <f>'Info '!C2</f>
        <v>JSC Ziraat Bank Georgia</v>
      </c>
    </row>
    <row r="2" spans="1:22">
      <c r="A2" s="2" t="s">
        <v>32</v>
      </c>
      <c r="B2" s="336">
        <f>'1. key ratios '!B2</f>
        <v>45016</v>
      </c>
    </row>
    <row r="4" spans="1:22" ht="13.5" thickBot="1">
      <c r="A4" s="4" t="s">
        <v>244</v>
      </c>
      <c r="B4" s="91" t="s">
        <v>51</v>
      </c>
      <c r="V4" s="18" t="s">
        <v>36</v>
      </c>
    </row>
    <row r="5" spans="1:22" ht="12.75" customHeight="1">
      <c r="A5" s="92"/>
      <c r="B5" s="93"/>
      <c r="C5" s="752" t="s">
        <v>170</v>
      </c>
      <c r="D5" s="753"/>
      <c r="E5" s="753"/>
      <c r="F5" s="753"/>
      <c r="G5" s="753"/>
      <c r="H5" s="753"/>
      <c r="I5" s="753"/>
      <c r="J5" s="753"/>
      <c r="K5" s="753"/>
      <c r="L5" s="754"/>
      <c r="M5" s="755" t="s">
        <v>171</v>
      </c>
      <c r="N5" s="756"/>
      <c r="O5" s="756"/>
      <c r="P5" s="756"/>
      <c r="Q5" s="756"/>
      <c r="R5" s="756"/>
      <c r="S5" s="757"/>
      <c r="T5" s="760" t="s">
        <v>242</v>
      </c>
      <c r="U5" s="760" t="s">
        <v>243</v>
      </c>
      <c r="V5" s="758" t="s">
        <v>77</v>
      </c>
    </row>
    <row r="6" spans="1:22" s="52" customFormat="1" ht="102">
      <c r="A6" s="49"/>
      <c r="B6" s="94"/>
      <c r="C6" s="95" t="s">
        <v>66</v>
      </c>
      <c r="D6" s="169" t="s">
        <v>67</v>
      </c>
      <c r="E6" s="122" t="s">
        <v>173</v>
      </c>
      <c r="F6" s="122" t="s">
        <v>174</v>
      </c>
      <c r="G6" s="169" t="s">
        <v>177</v>
      </c>
      <c r="H6" s="169" t="s">
        <v>172</v>
      </c>
      <c r="I6" s="169" t="s">
        <v>68</v>
      </c>
      <c r="J6" s="169" t="s">
        <v>69</v>
      </c>
      <c r="K6" s="96" t="s">
        <v>70</v>
      </c>
      <c r="L6" s="97" t="s">
        <v>71</v>
      </c>
      <c r="M6" s="95" t="s">
        <v>175</v>
      </c>
      <c r="N6" s="96" t="s">
        <v>72</v>
      </c>
      <c r="O6" s="96" t="s">
        <v>73</v>
      </c>
      <c r="P6" s="96" t="s">
        <v>74</v>
      </c>
      <c r="Q6" s="96" t="s">
        <v>75</v>
      </c>
      <c r="R6" s="96" t="s">
        <v>76</v>
      </c>
      <c r="S6" s="189" t="s">
        <v>176</v>
      </c>
      <c r="T6" s="761"/>
      <c r="U6" s="761"/>
      <c r="V6" s="759"/>
    </row>
    <row r="7" spans="1:22" s="87" customFormat="1">
      <c r="A7" s="98">
        <v>1</v>
      </c>
      <c r="B7" s="1" t="s">
        <v>52</v>
      </c>
      <c r="C7" s="99"/>
      <c r="D7" s="86"/>
      <c r="E7" s="86"/>
      <c r="F7" s="86"/>
      <c r="G7" s="86"/>
      <c r="H7" s="86"/>
      <c r="I7" s="86"/>
      <c r="J7" s="86"/>
      <c r="K7" s="86"/>
      <c r="L7" s="100"/>
      <c r="M7" s="99"/>
      <c r="N7" s="86"/>
      <c r="O7" s="86"/>
      <c r="P7" s="86"/>
      <c r="Q7" s="86"/>
      <c r="R7" s="86"/>
      <c r="S7" s="100"/>
      <c r="T7" s="197"/>
      <c r="U7" s="197"/>
      <c r="V7" s="101">
        <f>SUM(C7:S7)</f>
        <v>0</v>
      </c>
    </row>
    <row r="8" spans="1:22" s="87" customFormat="1">
      <c r="A8" s="98">
        <v>2</v>
      </c>
      <c r="B8" s="1" t="s">
        <v>53</v>
      </c>
      <c r="C8" s="99"/>
      <c r="D8" s="86"/>
      <c r="E8" s="86"/>
      <c r="F8" s="86"/>
      <c r="G8" s="86"/>
      <c r="H8" s="86"/>
      <c r="I8" s="86"/>
      <c r="J8" s="86"/>
      <c r="K8" s="86"/>
      <c r="L8" s="100"/>
      <c r="M8" s="99"/>
      <c r="N8" s="86"/>
      <c r="O8" s="86"/>
      <c r="P8" s="86"/>
      <c r="Q8" s="86"/>
      <c r="R8" s="86"/>
      <c r="S8" s="100"/>
      <c r="T8" s="197"/>
      <c r="U8" s="197"/>
      <c r="V8" s="101">
        <f t="shared" ref="V8:V20" si="0">SUM(C8:S8)</f>
        <v>0</v>
      </c>
    </row>
    <row r="9" spans="1:22" s="87" customFormat="1">
      <c r="A9" s="98">
        <v>3</v>
      </c>
      <c r="B9" s="1" t="s">
        <v>166</v>
      </c>
      <c r="C9" s="99"/>
      <c r="D9" s="86"/>
      <c r="E9" s="86"/>
      <c r="F9" s="86"/>
      <c r="G9" s="86"/>
      <c r="H9" s="86"/>
      <c r="I9" s="86"/>
      <c r="J9" s="86"/>
      <c r="K9" s="86"/>
      <c r="L9" s="100"/>
      <c r="M9" s="99"/>
      <c r="N9" s="86"/>
      <c r="O9" s="86"/>
      <c r="P9" s="86"/>
      <c r="Q9" s="86"/>
      <c r="R9" s="86"/>
      <c r="S9" s="100"/>
      <c r="T9" s="197"/>
      <c r="U9" s="197"/>
      <c r="V9" s="101">
        <f t="shared" si="0"/>
        <v>0</v>
      </c>
    </row>
    <row r="10" spans="1:22" s="87" customFormat="1">
      <c r="A10" s="98">
        <v>4</v>
      </c>
      <c r="B10" s="1" t="s">
        <v>54</v>
      </c>
      <c r="C10" s="99"/>
      <c r="D10" s="86"/>
      <c r="E10" s="86"/>
      <c r="F10" s="86"/>
      <c r="G10" s="86"/>
      <c r="H10" s="86"/>
      <c r="I10" s="86"/>
      <c r="J10" s="86"/>
      <c r="K10" s="86"/>
      <c r="L10" s="100"/>
      <c r="M10" s="99"/>
      <c r="N10" s="86"/>
      <c r="O10" s="86"/>
      <c r="P10" s="86"/>
      <c r="Q10" s="86"/>
      <c r="R10" s="86"/>
      <c r="S10" s="100"/>
      <c r="T10" s="197"/>
      <c r="U10" s="197"/>
      <c r="V10" s="101">
        <f t="shared" si="0"/>
        <v>0</v>
      </c>
    </row>
    <row r="11" spans="1:22" s="87" customFormat="1">
      <c r="A11" s="98">
        <v>5</v>
      </c>
      <c r="B11" s="1" t="s">
        <v>55</v>
      </c>
      <c r="C11" s="99"/>
      <c r="D11" s="86"/>
      <c r="E11" s="86"/>
      <c r="F11" s="86"/>
      <c r="G11" s="86"/>
      <c r="H11" s="86"/>
      <c r="I11" s="86"/>
      <c r="J11" s="86"/>
      <c r="K11" s="86"/>
      <c r="L11" s="100"/>
      <c r="M11" s="99"/>
      <c r="N11" s="86"/>
      <c r="O11" s="86"/>
      <c r="P11" s="86"/>
      <c r="Q11" s="86"/>
      <c r="R11" s="86"/>
      <c r="S11" s="100"/>
      <c r="T11" s="197"/>
      <c r="U11" s="197"/>
      <c r="V11" s="101">
        <f t="shared" si="0"/>
        <v>0</v>
      </c>
    </row>
    <row r="12" spans="1:22" s="87" customFormat="1">
      <c r="A12" s="98">
        <v>6</v>
      </c>
      <c r="B12" s="1" t="s">
        <v>56</v>
      </c>
      <c r="C12" s="99"/>
      <c r="D12" s="86"/>
      <c r="E12" s="86"/>
      <c r="F12" s="86"/>
      <c r="G12" s="86"/>
      <c r="H12" s="86"/>
      <c r="I12" s="86"/>
      <c r="J12" s="86"/>
      <c r="K12" s="86"/>
      <c r="L12" s="100"/>
      <c r="M12" s="99"/>
      <c r="N12" s="86"/>
      <c r="O12" s="86"/>
      <c r="P12" s="86"/>
      <c r="Q12" s="86"/>
      <c r="R12" s="86"/>
      <c r="S12" s="100"/>
      <c r="T12" s="197"/>
      <c r="U12" s="197"/>
      <c r="V12" s="101">
        <f t="shared" si="0"/>
        <v>0</v>
      </c>
    </row>
    <row r="13" spans="1:22" s="87" customFormat="1">
      <c r="A13" s="98">
        <v>7</v>
      </c>
      <c r="B13" s="1" t="s">
        <v>57</v>
      </c>
      <c r="C13" s="99"/>
      <c r="D13" s="86"/>
      <c r="E13" s="86"/>
      <c r="F13" s="86"/>
      <c r="G13" s="86"/>
      <c r="H13" s="86"/>
      <c r="I13" s="86"/>
      <c r="J13" s="86"/>
      <c r="K13" s="86"/>
      <c r="L13" s="100"/>
      <c r="M13" s="99"/>
      <c r="N13" s="86"/>
      <c r="O13" s="86"/>
      <c r="P13" s="86"/>
      <c r="Q13" s="86"/>
      <c r="R13" s="86"/>
      <c r="S13" s="100"/>
      <c r="T13" s="197"/>
      <c r="U13" s="197"/>
      <c r="V13" s="101">
        <f t="shared" si="0"/>
        <v>0</v>
      </c>
    </row>
    <row r="14" spans="1:22" s="87" customFormat="1">
      <c r="A14" s="98">
        <v>8</v>
      </c>
      <c r="B14" s="1" t="s">
        <v>58</v>
      </c>
      <c r="C14" s="99"/>
      <c r="D14" s="86"/>
      <c r="E14" s="86"/>
      <c r="F14" s="86"/>
      <c r="G14" s="86"/>
      <c r="H14" s="86"/>
      <c r="I14" s="86"/>
      <c r="J14" s="86"/>
      <c r="K14" s="86"/>
      <c r="L14" s="100"/>
      <c r="M14" s="99"/>
      <c r="N14" s="86"/>
      <c r="O14" s="86"/>
      <c r="P14" s="86"/>
      <c r="Q14" s="86"/>
      <c r="R14" s="86"/>
      <c r="S14" s="100"/>
      <c r="T14" s="197"/>
      <c r="U14" s="197"/>
      <c r="V14" s="101">
        <f t="shared" si="0"/>
        <v>0</v>
      </c>
    </row>
    <row r="15" spans="1:22" s="87" customFormat="1">
      <c r="A15" s="98">
        <v>9</v>
      </c>
      <c r="B15" s="1" t="s">
        <v>59</v>
      </c>
      <c r="C15" s="99"/>
      <c r="D15" s="86"/>
      <c r="E15" s="86"/>
      <c r="F15" s="86"/>
      <c r="G15" s="86"/>
      <c r="H15" s="86"/>
      <c r="I15" s="86"/>
      <c r="J15" s="86"/>
      <c r="K15" s="86"/>
      <c r="L15" s="100"/>
      <c r="M15" s="99"/>
      <c r="N15" s="86"/>
      <c r="O15" s="86"/>
      <c r="P15" s="86"/>
      <c r="Q15" s="86"/>
      <c r="R15" s="86"/>
      <c r="S15" s="100"/>
      <c r="T15" s="197"/>
      <c r="U15" s="197"/>
      <c r="V15" s="101">
        <f t="shared" si="0"/>
        <v>0</v>
      </c>
    </row>
    <row r="16" spans="1:22" s="87" customFormat="1">
      <c r="A16" s="98">
        <v>10</v>
      </c>
      <c r="B16" s="1" t="s">
        <v>60</v>
      </c>
      <c r="C16" s="99"/>
      <c r="D16" s="86"/>
      <c r="E16" s="86"/>
      <c r="F16" s="86"/>
      <c r="G16" s="86"/>
      <c r="H16" s="86"/>
      <c r="I16" s="86"/>
      <c r="J16" s="86"/>
      <c r="K16" s="86"/>
      <c r="L16" s="100"/>
      <c r="M16" s="99"/>
      <c r="N16" s="86"/>
      <c r="O16" s="86"/>
      <c r="P16" s="86"/>
      <c r="Q16" s="86"/>
      <c r="R16" s="86"/>
      <c r="S16" s="100"/>
      <c r="T16" s="197"/>
      <c r="U16" s="197"/>
      <c r="V16" s="101">
        <f t="shared" si="0"/>
        <v>0</v>
      </c>
    </row>
    <row r="17" spans="1:22" s="87" customFormat="1">
      <c r="A17" s="98">
        <v>11</v>
      </c>
      <c r="B17" s="1" t="s">
        <v>61</v>
      </c>
      <c r="C17" s="99"/>
      <c r="D17" s="86"/>
      <c r="E17" s="86"/>
      <c r="F17" s="86"/>
      <c r="G17" s="86"/>
      <c r="H17" s="86"/>
      <c r="I17" s="86"/>
      <c r="J17" s="86"/>
      <c r="K17" s="86"/>
      <c r="L17" s="100"/>
      <c r="M17" s="99"/>
      <c r="N17" s="86"/>
      <c r="O17" s="86"/>
      <c r="P17" s="86"/>
      <c r="Q17" s="86"/>
      <c r="R17" s="86"/>
      <c r="S17" s="100"/>
      <c r="T17" s="197"/>
      <c r="U17" s="197"/>
      <c r="V17" s="101">
        <f t="shared" si="0"/>
        <v>0</v>
      </c>
    </row>
    <row r="18" spans="1:22" s="87" customFormat="1">
      <c r="A18" s="98">
        <v>12</v>
      </c>
      <c r="B18" s="1" t="s">
        <v>62</v>
      </c>
      <c r="C18" s="99"/>
      <c r="D18" s="86"/>
      <c r="E18" s="86"/>
      <c r="F18" s="86"/>
      <c r="G18" s="86"/>
      <c r="H18" s="86"/>
      <c r="I18" s="86"/>
      <c r="J18" s="86"/>
      <c r="K18" s="86"/>
      <c r="L18" s="100"/>
      <c r="M18" s="99"/>
      <c r="N18" s="86"/>
      <c r="O18" s="86"/>
      <c r="P18" s="86"/>
      <c r="Q18" s="86"/>
      <c r="R18" s="86"/>
      <c r="S18" s="100"/>
      <c r="T18" s="197"/>
      <c r="U18" s="197"/>
      <c r="V18" s="101">
        <f t="shared" si="0"/>
        <v>0</v>
      </c>
    </row>
    <row r="19" spans="1:22" s="87" customFormat="1">
      <c r="A19" s="98">
        <v>13</v>
      </c>
      <c r="B19" s="1" t="s">
        <v>63</v>
      </c>
      <c r="C19" s="99"/>
      <c r="D19" s="86"/>
      <c r="E19" s="86"/>
      <c r="F19" s="86"/>
      <c r="G19" s="86"/>
      <c r="H19" s="86"/>
      <c r="I19" s="86"/>
      <c r="J19" s="86"/>
      <c r="K19" s="86"/>
      <c r="L19" s="100"/>
      <c r="M19" s="99"/>
      <c r="N19" s="86"/>
      <c r="O19" s="86"/>
      <c r="P19" s="86"/>
      <c r="Q19" s="86"/>
      <c r="R19" s="86"/>
      <c r="S19" s="100"/>
      <c r="T19" s="197"/>
      <c r="U19" s="197"/>
      <c r="V19" s="101">
        <f t="shared" si="0"/>
        <v>0</v>
      </c>
    </row>
    <row r="20" spans="1:22" s="87" customFormat="1">
      <c r="A20" s="98">
        <v>14</v>
      </c>
      <c r="B20" s="1" t="s">
        <v>64</v>
      </c>
      <c r="C20" s="99"/>
      <c r="D20" s="86"/>
      <c r="E20" s="86"/>
      <c r="F20" s="86"/>
      <c r="G20" s="86"/>
      <c r="H20" s="86"/>
      <c r="I20" s="86"/>
      <c r="J20" s="86"/>
      <c r="K20" s="86"/>
      <c r="L20" s="100"/>
      <c r="M20" s="99"/>
      <c r="N20" s="86"/>
      <c r="O20" s="86"/>
      <c r="P20" s="86"/>
      <c r="Q20" s="86"/>
      <c r="R20" s="86"/>
      <c r="S20" s="100"/>
      <c r="T20" s="197"/>
      <c r="U20" s="197"/>
      <c r="V20" s="101">
        <f t="shared" si="0"/>
        <v>0</v>
      </c>
    </row>
    <row r="21" spans="1:22" ht="13.5" thickBot="1">
      <c r="A21" s="88"/>
      <c r="B21" s="102" t="s">
        <v>65</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D27" sqref="D27"/>
    </sheetView>
  </sheetViews>
  <sheetFormatPr defaultColWidth="9.140625" defaultRowHeight="12.75"/>
  <cols>
    <col min="1" max="1" width="10.5703125" style="4" bestFit="1" customWidth="1"/>
    <col min="2" max="2" width="101.85546875" style="4" customWidth="1"/>
    <col min="3" max="3" width="13.7109375" style="198" customWidth="1"/>
    <col min="4" max="4" width="14.85546875" style="198" bestFit="1" customWidth="1"/>
    <col min="5" max="5" width="17.7109375" style="198" customWidth="1"/>
    <col min="6" max="6" width="15.85546875" style="198" customWidth="1"/>
    <col min="7" max="7" width="17.42578125" style="198" customWidth="1"/>
    <col min="8" max="8" width="15.28515625" style="198" customWidth="1"/>
    <col min="9" max="16384" width="9.140625" style="17"/>
  </cols>
  <sheetData>
    <row r="1" spans="1:9">
      <c r="A1" s="2" t="s">
        <v>31</v>
      </c>
      <c r="B1" s="4" t="str">
        <f>'Info '!C2</f>
        <v>JSC Ziraat Bank Georgia</v>
      </c>
      <c r="C1" s="3"/>
    </row>
    <row r="2" spans="1:9">
      <c r="A2" s="2" t="s">
        <v>32</v>
      </c>
      <c r="B2" s="336">
        <f>'1. key ratios '!B2</f>
        <v>45016</v>
      </c>
      <c r="C2" s="336"/>
    </row>
    <row r="4" spans="1:9" ht="13.5" thickBot="1">
      <c r="A4" s="2" t="s">
        <v>151</v>
      </c>
      <c r="B4" s="91" t="s">
        <v>253</v>
      </c>
    </row>
    <row r="5" spans="1:9">
      <c r="A5" s="92"/>
      <c r="B5" s="107"/>
      <c r="C5" s="199" t="s">
        <v>0</v>
      </c>
      <c r="D5" s="199" t="s">
        <v>1</v>
      </c>
      <c r="E5" s="199" t="s">
        <v>2</v>
      </c>
      <c r="F5" s="199" t="s">
        <v>3</v>
      </c>
      <c r="G5" s="200" t="s">
        <v>4</v>
      </c>
      <c r="H5" s="201" t="s">
        <v>5</v>
      </c>
      <c r="I5" s="108"/>
    </row>
    <row r="6" spans="1:9" s="108" customFormat="1" ht="12.75" customHeight="1">
      <c r="A6" s="109"/>
      <c r="B6" s="764" t="s">
        <v>150</v>
      </c>
      <c r="C6" s="766" t="s">
        <v>246</v>
      </c>
      <c r="D6" s="768" t="s">
        <v>245</v>
      </c>
      <c r="E6" s="769"/>
      <c r="F6" s="766" t="s">
        <v>250</v>
      </c>
      <c r="G6" s="766" t="s">
        <v>251</v>
      </c>
      <c r="H6" s="762" t="s">
        <v>249</v>
      </c>
    </row>
    <row r="7" spans="1:9" ht="38.25">
      <c r="A7" s="111"/>
      <c r="B7" s="765"/>
      <c r="C7" s="767"/>
      <c r="D7" s="202" t="s">
        <v>248</v>
      </c>
      <c r="E7" s="202" t="s">
        <v>247</v>
      </c>
      <c r="F7" s="767"/>
      <c r="G7" s="767"/>
      <c r="H7" s="763"/>
      <c r="I7" s="108"/>
    </row>
    <row r="8" spans="1:9">
      <c r="A8" s="109">
        <v>1</v>
      </c>
      <c r="B8" s="1" t="s">
        <v>52</v>
      </c>
      <c r="C8" s="661">
        <v>59438221.029699996</v>
      </c>
      <c r="D8" s="661">
        <v>0</v>
      </c>
      <c r="E8" s="661">
        <v>0</v>
      </c>
      <c r="F8" s="661">
        <v>30037859.2797</v>
      </c>
      <c r="G8" s="662">
        <v>30037859.2797</v>
      </c>
      <c r="H8" s="204">
        <f>G8/(C8+E8)</f>
        <v>0.5053626901903866</v>
      </c>
    </row>
    <row r="9" spans="1:9" ht="15" customHeight="1">
      <c r="A9" s="109">
        <v>2</v>
      </c>
      <c r="B9" s="1" t="s">
        <v>53</v>
      </c>
      <c r="C9" s="661">
        <v>0</v>
      </c>
      <c r="D9" s="661">
        <v>0</v>
      </c>
      <c r="E9" s="661">
        <v>0</v>
      </c>
      <c r="F9" s="661">
        <v>0</v>
      </c>
      <c r="G9" s="662">
        <v>0</v>
      </c>
      <c r="H9" s="204" t="e">
        <f t="shared" ref="H9:H21" si="0">G9/(C9+E9)</f>
        <v>#DIV/0!</v>
      </c>
    </row>
    <row r="10" spans="1:9">
      <c r="A10" s="109">
        <v>3</v>
      </c>
      <c r="B10" s="1" t="s">
        <v>166</v>
      </c>
      <c r="C10" s="661">
        <v>0</v>
      </c>
      <c r="D10" s="661">
        <v>0</v>
      </c>
      <c r="E10" s="661">
        <v>0</v>
      </c>
      <c r="F10" s="661">
        <v>0</v>
      </c>
      <c r="G10" s="662">
        <v>0</v>
      </c>
      <c r="H10" s="204" t="e">
        <f t="shared" si="0"/>
        <v>#DIV/0!</v>
      </c>
    </row>
    <row r="11" spans="1:9">
      <c r="A11" s="109">
        <v>4</v>
      </c>
      <c r="B11" s="1" t="s">
        <v>54</v>
      </c>
      <c r="C11" s="661">
        <v>0</v>
      </c>
      <c r="D11" s="661">
        <v>0</v>
      </c>
      <c r="E11" s="661">
        <v>0</v>
      </c>
      <c r="F11" s="661">
        <v>0</v>
      </c>
      <c r="G11" s="662">
        <v>0</v>
      </c>
      <c r="H11" s="204" t="e">
        <f t="shared" si="0"/>
        <v>#DIV/0!</v>
      </c>
    </row>
    <row r="12" spans="1:9">
      <c r="A12" s="109">
        <v>5</v>
      </c>
      <c r="B12" s="1" t="s">
        <v>55</v>
      </c>
      <c r="C12" s="661">
        <v>0</v>
      </c>
      <c r="D12" s="661">
        <v>0</v>
      </c>
      <c r="E12" s="661">
        <v>0</v>
      </c>
      <c r="F12" s="661">
        <v>0</v>
      </c>
      <c r="G12" s="662">
        <v>0</v>
      </c>
      <c r="H12" s="204" t="e">
        <f t="shared" si="0"/>
        <v>#DIV/0!</v>
      </c>
    </row>
    <row r="13" spans="1:9">
      <c r="A13" s="109">
        <v>6</v>
      </c>
      <c r="B13" s="1" t="s">
        <v>56</v>
      </c>
      <c r="C13" s="661">
        <v>17787194.517700002</v>
      </c>
      <c r="D13" s="661">
        <v>0</v>
      </c>
      <c r="E13" s="661">
        <v>0</v>
      </c>
      <c r="F13" s="661">
        <v>8885226.1068500001</v>
      </c>
      <c r="G13" s="662">
        <v>8885226.1068500001</v>
      </c>
      <c r="H13" s="204">
        <f t="shared" si="0"/>
        <v>0.49952937198771452</v>
      </c>
    </row>
    <row r="14" spans="1:9">
      <c r="A14" s="109">
        <v>7</v>
      </c>
      <c r="B14" s="1" t="s">
        <v>57</v>
      </c>
      <c r="C14" s="661">
        <v>63664302.344099998</v>
      </c>
      <c r="D14" s="661">
        <v>33305345.004900001</v>
      </c>
      <c r="E14" s="661">
        <v>16317694.963889999</v>
      </c>
      <c r="F14" s="661">
        <v>79981997.30799</v>
      </c>
      <c r="G14" s="662">
        <v>79981997.30799</v>
      </c>
      <c r="H14" s="204">
        <f t="shared" si="0"/>
        <v>1</v>
      </c>
    </row>
    <row r="15" spans="1:9">
      <c r="A15" s="109">
        <v>8</v>
      </c>
      <c r="B15" s="1" t="s">
        <v>58</v>
      </c>
      <c r="C15" s="661">
        <v>39089793.690099999</v>
      </c>
      <c r="D15" s="661">
        <v>11672887.441899998</v>
      </c>
      <c r="E15" s="661">
        <v>5013102.4117699992</v>
      </c>
      <c r="F15" s="661">
        <v>44102896.10187</v>
      </c>
      <c r="G15" s="662">
        <v>44102896.10187</v>
      </c>
      <c r="H15" s="204">
        <f t="shared" si="0"/>
        <v>1</v>
      </c>
    </row>
    <row r="16" spans="1:9">
      <c r="A16" s="109">
        <v>9</v>
      </c>
      <c r="B16" s="1" t="s">
        <v>59</v>
      </c>
      <c r="C16" s="661">
        <v>0</v>
      </c>
      <c r="D16" s="661">
        <v>0</v>
      </c>
      <c r="E16" s="661">
        <v>0</v>
      </c>
      <c r="F16" s="661">
        <v>0</v>
      </c>
      <c r="G16" s="662">
        <v>0</v>
      </c>
      <c r="H16" s="204" t="e">
        <f t="shared" si="0"/>
        <v>#DIV/0!</v>
      </c>
    </row>
    <row r="17" spans="1:8">
      <c r="A17" s="109">
        <v>10</v>
      </c>
      <c r="B17" s="1" t="s">
        <v>60</v>
      </c>
      <c r="C17" s="661">
        <v>0</v>
      </c>
      <c r="D17" s="661">
        <v>0</v>
      </c>
      <c r="E17" s="661">
        <v>0</v>
      </c>
      <c r="F17" s="661">
        <v>0</v>
      </c>
      <c r="G17" s="662">
        <v>0</v>
      </c>
      <c r="H17" s="204" t="e">
        <f t="shared" si="0"/>
        <v>#DIV/0!</v>
      </c>
    </row>
    <row r="18" spans="1:8">
      <c r="A18" s="109">
        <v>11</v>
      </c>
      <c r="B18" s="1" t="s">
        <v>61</v>
      </c>
      <c r="C18" s="661">
        <v>0</v>
      </c>
      <c r="D18" s="661">
        <v>0</v>
      </c>
      <c r="E18" s="661">
        <v>0</v>
      </c>
      <c r="F18" s="661">
        <v>0</v>
      </c>
      <c r="G18" s="662">
        <v>0</v>
      </c>
      <c r="H18" s="204" t="e">
        <f t="shared" si="0"/>
        <v>#DIV/0!</v>
      </c>
    </row>
    <row r="19" spans="1:8">
      <c r="A19" s="109">
        <v>12</v>
      </c>
      <c r="B19" s="1" t="s">
        <v>62</v>
      </c>
      <c r="C19" s="661">
        <v>0</v>
      </c>
      <c r="D19" s="661">
        <v>0</v>
      </c>
      <c r="E19" s="661">
        <v>0</v>
      </c>
      <c r="F19" s="661">
        <v>0</v>
      </c>
      <c r="G19" s="662">
        <v>0</v>
      </c>
      <c r="H19" s="204" t="e">
        <f t="shared" si="0"/>
        <v>#DIV/0!</v>
      </c>
    </row>
    <row r="20" spans="1:8">
      <c r="A20" s="109">
        <v>13</v>
      </c>
      <c r="B20" s="1" t="s">
        <v>145</v>
      </c>
      <c r="C20" s="661">
        <v>0</v>
      </c>
      <c r="D20" s="661">
        <v>0</v>
      </c>
      <c r="E20" s="661">
        <v>0</v>
      </c>
      <c r="F20" s="661">
        <v>0</v>
      </c>
      <c r="G20" s="662">
        <v>0</v>
      </c>
      <c r="H20" s="204" t="e">
        <f t="shared" si="0"/>
        <v>#DIV/0!</v>
      </c>
    </row>
    <row r="21" spans="1:8">
      <c r="A21" s="109">
        <v>14</v>
      </c>
      <c r="B21" s="1" t="s">
        <v>64</v>
      </c>
      <c r="C21" s="661">
        <v>16965032.143100001</v>
      </c>
      <c r="D21" s="661">
        <v>0</v>
      </c>
      <c r="E21" s="661">
        <v>0</v>
      </c>
      <c r="F21" s="661">
        <v>8413018.1458999999</v>
      </c>
      <c r="G21" s="662">
        <v>8413018.1458999999</v>
      </c>
      <c r="H21" s="204">
        <f t="shared" si="0"/>
        <v>0.49590346042001066</v>
      </c>
    </row>
    <row r="22" spans="1:8" ht="13.5" thickBot="1">
      <c r="A22" s="112"/>
      <c r="B22" s="113" t="s">
        <v>65</v>
      </c>
      <c r="C22" s="203">
        <f>SUM(C8:C21)</f>
        <v>196944543.7247</v>
      </c>
      <c r="D22" s="203">
        <f>SUM(D8:D21)</f>
        <v>44978232.446800001</v>
      </c>
      <c r="E22" s="203">
        <f>SUM(E8:E21)</f>
        <v>21330797.375659999</v>
      </c>
      <c r="F22" s="203">
        <f>SUM(F8:F21)</f>
        <v>171420996.94231001</v>
      </c>
      <c r="G22" s="203">
        <f>SUM(G8:G21)</f>
        <v>171420996.94231001</v>
      </c>
      <c r="H22" s="205">
        <f>G22/(C22+E22)</f>
        <v>0.78534293465377281</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D19" sqref="D19"/>
    </sheetView>
  </sheetViews>
  <sheetFormatPr defaultColWidth="9.140625" defaultRowHeight="12.75"/>
  <cols>
    <col min="1" max="1" width="10.5703125" style="198" bestFit="1" customWidth="1"/>
    <col min="2" max="2" width="104.140625" style="198" customWidth="1"/>
    <col min="3" max="11" width="12.7109375" style="198" customWidth="1"/>
    <col min="12" max="16384" width="9.140625" style="198"/>
  </cols>
  <sheetData>
    <row r="1" spans="1:11">
      <c r="A1" s="198" t="s">
        <v>31</v>
      </c>
      <c r="B1" s="3" t="str">
        <f>'Info '!C2</f>
        <v>JSC Ziraat Bank Georgia</v>
      </c>
    </row>
    <row r="2" spans="1:11">
      <c r="A2" s="198" t="s">
        <v>32</v>
      </c>
      <c r="B2" s="336">
        <f>'1. key ratios '!B2</f>
        <v>45016</v>
      </c>
      <c r="C2" s="217"/>
      <c r="D2" s="217"/>
    </row>
    <row r="3" spans="1:11">
      <c r="B3" s="217"/>
      <c r="C3" s="217"/>
      <c r="D3" s="217"/>
    </row>
    <row r="4" spans="1:11" ht="13.5" thickBot="1">
      <c r="A4" s="198" t="s">
        <v>147</v>
      </c>
      <c r="B4" s="247" t="s">
        <v>254</v>
      </c>
      <c r="C4" s="217"/>
      <c r="D4" s="217"/>
    </row>
    <row r="5" spans="1:11" ht="30" customHeight="1">
      <c r="A5" s="770"/>
      <c r="B5" s="771"/>
      <c r="C5" s="772" t="s">
        <v>304</v>
      </c>
      <c r="D5" s="772"/>
      <c r="E5" s="772"/>
      <c r="F5" s="772" t="s">
        <v>305</v>
      </c>
      <c r="G5" s="772"/>
      <c r="H5" s="772"/>
      <c r="I5" s="772" t="s">
        <v>306</v>
      </c>
      <c r="J5" s="772"/>
      <c r="K5" s="773"/>
    </row>
    <row r="6" spans="1:11">
      <c r="A6" s="218"/>
      <c r="B6" s="219"/>
      <c r="C6" s="19" t="s">
        <v>33</v>
      </c>
      <c r="D6" s="19" t="s">
        <v>34</v>
      </c>
      <c r="E6" s="19" t="s">
        <v>35</v>
      </c>
      <c r="F6" s="19" t="s">
        <v>33</v>
      </c>
      <c r="G6" s="19" t="s">
        <v>34</v>
      </c>
      <c r="H6" s="19" t="s">
        <v>35</v>
      </c>
      <c r="I6" s="19" t="s">
        <v>33</v>
      </c>
      <c r="J6" s="19" t="s">
        <v>34</v>
      </c>
      <c r="K6" s="19" t="s">
        <v>35</v>
      </c>
    </row>
    <row r="7" spans="1:11">
      <c r="A7" s="220" t="s">
        <v>257</v>
      </c>
      <c r="B7" s="221"/>
      <c r="C7" s="221"/>
      <c r="D7" s="221"/>
      <c r="E7" s="221"/>
      <c r="F7" s="221"/>
      <c r="G7" s="221"/>
      <c r="H7" s="221"/>
      <c r="I7" s="221"/>
      <c r="J7" s="221"/>
      <c r="K7" s="222"/>
    </row>
    <row r="8" spans="1:11">
      <c r="A8" s="223">
        <v>1</v>
      </c>
      <c r="B8" s="224" t="s">
        <v>255</v>
      </c>
      <c r="C8" s="570"/>
      <c r="D8" s="570"/>
      <c r="E8" s="570"/>
      <c r="F8" s="225">
        <v>33196552.358241696</v>
      </c>
      <c r="G8" s="225">
        <v>51543986.958010904</v>
      </c>
      <c r="H8" s="225">
        <v>84740539.316252604</v>
      </c>
      <c r="I8" s="225">
        <v>26828574.379670396</v>
      </c>
      <c r="J8" s="225">
        <v>31240342.761425301</v>
      </c>
      <c r="K8" s="226">
        <v>58068917.141095698</v>
      </c>
    </row>
    <row r="9" spans="1:11">
      <c r="A9" s="220" t="s">
        <v>258</v>
      </c>
      <c r="B9" s="221"/>
      <c r="C9" s="669"/>
      <c r="D9" s="669"/>
      <c r="E9" s="669"/>
      <c r="F9" s="669"/>
      <c r="G9" s="669"/>
      <c r="H9" s="669"/>
      <c r="I9" s="669"/>
      <c r="J9" s="669"/>
      <c r="K9" s="222"/>
    </row>
    <row r="10" spans="1:11">
      <c r="A10" s="227">
        <v>2</v>
      </c>
      <c r="B10" s="228" t="s">
        <v>266</v>
      </c>
      <c r="C10" s="670">
        <v>1584865.1617562</v>
      </c>
      <c r="D10" s="671">
        <v>30734397.509276703</v>
      </c>
      <c r="E10" s="671">
        <v>32319262.671032902</v>
      </c>
      <c r="F10" s="671">
        <v>495020.27670111554</v>
      </c>
      <c r="G10" s="671">
        <v>14944217.869323086</v>
      </c>
      <c r="H10" s="671">
        <v>15439238.146024201</v>
      </c>
      <c r="I10" s="671">
        <v>115583.14978007998</v>
      </c>
      <c r="J10" s="671">
        <v>2817644.1724909451</v>
      </c>
      <c r="K10" s="229">
        <v>2933227.3222710253</v>
      </c>
    </row>
    <row r="11" spans="1:11">
      <c r="A11" s="227">
        <v>3</v>
      </c>
      <c r="B11" s="228" t="s">
        <v>260</v>
      </c>
      <c r="C11" s="670">
        <v>23039183.311755598</v>
      </c>
      <c r="D11" s="671">
        <v>61523893.402404785</v>
      </c>
      <c r="E11" s="671">
        <v>84563076.714160383</v>
      </c>
      <c r="F11" s="671">
        <v>8608811.2316007651</v>
      </c>
      <c r="G11" s="671">
        <v>26022544.814840157</v>
      </c>
      <c r="H11" s="671">
        <v>34631356.046440922</v>
      </c>
      <c r="I11" s="671">
        <v>6308980.743850938</v>
      </c>
      <c r="J11" s="671">
        <v>27608749.080306359</v>
      </c>
      <c r="K11" s="229">
        <v>33917729.824157298</v>
      </c>
    </row>
    <row r="12" spans="1:11">
      <c r="A12" s="227">
        <v>4</v>
      </c>
      <c r="B12" s="228" t="s">
        <v>261</v>
      </c>
      <c r="C12" s="670">
        <v>0</v>
      </c>
      <c r="D12" s="671">
        <v>0</v>
      </c>
      <c r="E12" s="671">
        <v>0</v>
      </c>
      <c r="F12" s="671">
        <v>0</v>
      </c>
      <c r="G12" s="671">
        <v>0</v>
      </c>
      <c r="H12" s="671">
        <v>0</v>
      </c>
      <c r="I12" s="671">
        <v>0</v>
      </c>
      <c r="J12" s="671">
        <v>0</v>
      </c>
      <c r="K12" s="229">
        <v>0</v>
      </c>
    </row>
    <row r="13" spans="1:11">
      <c r="A13" s="227">
        <v>5</v>
      </c>
      <c r="B13" s="228" t="s">
        <v>269</v>
      </c>
      <c r="C13" s="670">
        <v>16700630.816152999</v>
      </c>
      <c r="D13" s="671">
        <v>25763788.0674202</v>
      </c>
      <c r="E13" s="671">
        <v>42464418.883573197</v>
      </c>
      <c r="F13" s="671">
        <v>2800746.0573717919</v>
      </c>
      <c r="G13" s="671">
        <v>3345151.6199782407</v>
      </c>
      <c r="H13" s="671">
        <v>6145897.6773500331</v>
      </c>
      <c r="I13" s="671">
        <v>1036514.942857085</v>
      </c>
      <c r="J13" s="671">
        <v>1442280.7541557751</v>
      </c>
      <c r="K13" s="229">
        <v>2478795.6970128603</v>
      </c>
    </row>
    <row r="14" spans="1:11">
      <c r="A14" s="227">
        <v>6</v>
      </c>
      <c r="B14" s="228" t="s">
        <v>300</v>
      </c>
      <c r="C14" s="670"/>
      <c r="D14" s="671"/>
      <c r="E14" s="671"/>
      <c r="F14" s="671">
        <v>0</v>
      </c>
      <c r="G14" s="671">
        <v>0</v>
      </c>
      <c r="H14" s="671">
        <v>0</v>
      </c>
      <c r="I14" s="671"/>
      <c r="J14" s="671"/>
      <c r="K14" s="229"/>
    </row>
    <row r="15" spans="1:11">
      <c r="A15" s="227">
        <v>7</v>
      </c>
      <c r="B15" s="228" t="s">
        <v>301</v>
      </c>
      <c r="C15" s="670">
        <v>572047.56803000008</v>
      </c>
      <c r="D15" s="671">
        <v>554141.08464670007</v>
      </c>
      <c r="E15" s="671">
        <v>1126188.6526767001</v>
      </c>
      <c r="F15" s="671">
        <v>46561.027362499997</v>
      </c>
      <c r="G15" s="671">
        <v>0</v>
      </c>
      <c r="H15" s="671">
        <v>46561.027362499997</v>
      </c>
      <c r="I15" s="671">
        <v>46561.027362499997</v>
      </c>
      <c r="J15" s="671">
        <v>0</v>
      </c>
      <c r="K15" s="229">
        <v>46561.027362499997</v>
      </c>
    </row>
    <row r="16" spans="1:11">
      <c r="A16" s="227">
        <v>8</v>
      </c>
      <c r="B16" s="230" t="s">
        <v>262</v>
      </c>
      <c r="C16" s="670">
        <v>41896726.857694797</v>
      </c>
      <c r="D16" s="671">
        <v>118576220.06374839</v>
      </c>
      <c r="E16" s="671">
        <v>160472946.92144319</v>
      </c>
      <c r="F16" s="671">
        <v>11951138.593036171</v>
      </c>
      <c r="G16" s="671">
        <v>44311914.304141484</v>
      </c>
      <c r="H16" s="671">
        <v>56263052.897177659</v>
      </c>
      <c r="I16" s="671">
        <v>7507639.8638506029</v>
      </c>
      <c r="J16" s="671">
        <v>31868674.006953079</v>
      </c>
      <c r="K16" s="229">
        <v>39376313.870803691</v>
      </c>
    </row>
    <row r="17" spans="1:11">
      <c r="A17" s="220" t="s">
        <v>259</v>
      </c>
      <c r="B17" s="221"/>
      <c r="C17" s="669"/>
      <c r="D17" s="669"/>
      <c r="E17" s="669"/>
      <c r="F17" s="669"/>
      <c r="G17" s="669"/>
      <c r="H17" s="669"/>
      <c r="I17" s="669"/>
      <c r="J17" s="669"/>
      <c r="K17" s="222"/>
    </row>
    <row r="18" spans="1:11">
      <c r="A18" s="227">
        <v>9</v>
      </c>
      <c r="B18" s="228" t="s">
        <v>265</v>
      </c>
      <c r="C18" s="670">
        <v>0</v>
      </c>
      <c r="D18" s="671">
        <v>0</v>
      </c>
      <c r="E18" s="671">
        <v>0</v>
      </c>
      <c r="F18" s="671"/>
      <c r="G18" s="671"/>
      <c r="H18" s="671">
        <v>0</v>
      </c>
      <c r="I18" s="671">
        <v>0</v>
      </c>
      <c r="J18" s="671">
        <v>0</v>
      </c>
      <c r="K18" s="229">
        <v>0</v>
      </c>
    </row>
    <row r="19" spans="1:11">
      <c r="A19" s="227">
        <v>10</v>
      </c>
      <c r="B19" s="228" t="s">
        <v>302</v>
      </c>
      <c r="C19" s="670">
        <v>27784740.3263795</v>
      </c>
      <c r="D19" s="671">
        <v>33938873.541233294</v>
      </c>
      <c r="E19" s="671">
        <v>61723613.867612794</v>
      </c>
      <c r="F19" s="671">
        <v>739044.48020859994</v>
      </c>
      <c r="G19" s="671">
        <v>454425.48414229997</v>
      </c>
      <c r="H19" s="671">
        <v>1193469.9643508999</v>
      </c>
      <c r="I19" s="671">
        <v>7107022.4587798994</v>
      </c>
      <c r="J19" s="671">
        <v>21662897.116264097</v>
      </c>
      <c r="K19" s="229">
        <v>28769919.575043999</v>
      </c>
    </row>
    <row r="20" spans="1:11">
      <c r="A20" s="227">
        <v>11</v>
      </c>
      <c r="B20" s="228" t="s">
        <v>264</v>
      </c>
      <c r="C20" s="670">
        <v>91290.391318200011</v>
      </c>
      <c r="D20" s="671">
        <v>12699.114145899999</v>
      </c>
      <c r="E20" s="671">
        <v>103989.50546410002</v>
      </c>
      <c r="F20" s="671">
        <v>30009.890109800002</v>
      </c>
      <c r="G20" s="671">
        <v>0</v>
      </c>
      <c r="H20" s="671">
        <v>30009.890109800002</v>
      </c>
      <c r="I20" s="671">
        <v>30009.890109800002</v>
      </c>
      <c r="J20" s="671">
        <v>0</v>
      </c>
      <c r="K20" s="229">
        <v>30009.890109800002</v>
      </c>
    </row>
    <row r="21" spans="1:11" ht="13.5" thickBot="1">
      <c r="A21" s="231">
        <v>12</v>
      </c>
      <c r="B21" s="232" t="s">
        <v>263</v>
      </c>
      <c r="C21" s="233">
        <v>27876030.717697699</v>
      </c>
      <c r="D21" s="234">
        <v>33951572.655379191</v>
      </c>
      <c r="E21" s="233">
        <v>61827603.373076893</v>
      </c>
      <c r="F21" s="234">
        <v>769054.37031839998</v>
      </c>
      <c r="G21" s="234">
        <v>454425.48414229997</v>
      </c>
      <c r="H21" s="234">
        <v>1223479.8544606999</v>
      </c>
      <c r="I21" s="234">
        <v>7137032.3488896992</v>
      </c>
      <c r="J21" s="234">
        <v>21662897.116264097</v>
      </c>
      <c r="K21" s="235">
        <v>28799929.465153798</v>
      </c>
    </row>
    <row r="22" spans="1:11" ht="38.25" customHeight="1" thickBot="1">
      <c r="A22" s="236"/>
      <c r="B22" s="237"/>
      <c r="C22" s="237"/>
      <c r="D22" s="237"/>
      <c r="E22" s="237"/>
      <c r="F22" s="774" t="s">
        <v>733</v>
      </c>
      <c r="G22" s="772"/>
      <c r="H22" s="772"/>
      <c r="I22" s="774" t="s">
        <v>734</v>
      </c>
      <c r="J22" s="772"/>
      <c r="K22" s="773"/>
    </row>
    <row r="23" spans="1:11">
      <c r="A23" s="238">
        <v>13</v>
      </c>
      <c r="B23" s="239" t="s">
        <v>255</v>
      </c>
      <c r="C23" s="672"/>
      <c r="D23" s="672"/>
      <c r="E23" s="672"/>
      <c r="F23" s="240">
        <v>33196552.358241696</v>
      </c>
      <c r="G23" s="240">
        <v>51543986.958010904</v>
      </c>
      <c r="H23" s="240">
        <v>84740539.316252604</v>
      </c>
      <c r="I23" s="240">
        <v>26828574.379670396</v>
      </c>
      <c r="J23" s="240">
        <v>31240342.761425301</v>
      </c>
      <c r="K23" s="241">
        <v>58068917.141095698</v>
      </c>
    </row>
    <row r="24" spans="1:11" ht="13.5" thickBot="1">
      <c r="A24" s="242">
        <v>14</v>
      </c>
      <c r="B24" s="243" t="s">
        <v>267</v>
      </c>
      <c r="C24" s="673"/>
      <c r="D24" s="674"/>
      <c r="E24" s="675"/>
      <c r="F24" s="676">
        <v>11182084.222717773</v>
      </c>
      <c r="G24" s="676">
        <v>43857488.819999181</v>
      </c>
      <c r="H24" s="676">
        <v>55039573.042716958</v>
      </c>
      <c r="I24" s="676">
        <v>1876909.9659626507</v>
      </c>
      <c r="J24" s="676">
        <v>10205776.890688982</v>
      </c>
      <c r="K24" s="244">
        <v>10576384.405649886</v>
      </c>
    </row>
    <row r="25" spans="1:11" ht="13.5" thickBot="1">
      <c r="A25" s="245">
        <v>15</v>
      </c>
      <c r="B25" s="246" t="s">
        <v>268</v>
      </c>
      <c r="C25" s="677"/>
      <c r="D25" s="677"/>
      <c r="E25" s="677"/>
      <c r="F25" s="678">
        <v>2.9687267326066848</v>
      </c>
      <c r="G25" s="678">
        <v>1.1752607900000569</v>
      </c>
      <c r="H25" s="678">
        <v>1.5396293000035506</v>
      </c>
      <c r="I25" s="678">
        <v>14.294012427980398</v>
      </c>
      <c r="J25" s="678">
        <v>3.0610450430213447</v>
      </c>
      <c r="K25" s="679">
        <v>5.4904317878305733</v>
      </c>
    </row>
    <row r="27" spans="1:11" ht="25.5">
      <c r="B27" s="216"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31</v>
      </c>
      <c r="B1" s="3" t="str">
        <f>'Info '!C2</f>
        <v>JSC Ziraat Bank Georgia</v>
      </c>
    </row>
    <row r="2" spans="1:14" ht="14.25" customHeight="1">
      <c r="A2" s="4" t="s">
        <v>32</v>
      </c>
      <c r="B2" s="336">
        <f>'1. key ratios '!B2</f>
        <v>45016</v>
      </c>
    </row>
    <row r="3" spans="1:14" ht="14.25" customHeight="1"/>
    <row r="4" spans="1:14" ht="13.5" thickBot="1">
      <c r="A4" s="4" t="s">
        <v>163</v>
      </c>
      <c r="B4" s="168" t="s">
        <v>29</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162</v>
      </c>
      <c r="D6" s="123" t="s">
        <v>161</v>
      </c>
      <c r="E6" s="124" t="s">
        <v>160</v>
      </c>
      <c r="F6" s="125">
        <v>0</v>
      </c>
      <c r="G6" s="125">
        <v>0.2</v>
      </c>
      <c r="H6" s="125">
        <v>0.35</v>
      </c>
      <c r="I6" s="125">
        <v>0.5</v>
      </c>
      <c r="J6" s="125">
        <v>0.75</v>
      </c>
      <c r="K6" s="125">
        <v>1</v>
      </c>
      <c r="L6" s="125">
        <v>1.5</v>
      </c>
      <c r="M6" s="125">
        <v>2.5</v>
      </c>
      <c r="N6" s="167" t="s">
        <v>169</v>
      </c>
    </row>
    <row r="7" spans="1:14" ht="15">
      <c r="A7" s="126">
        <v>1</v>
      </c>
      <c r="B7" s="127" t="s">
        <v>159</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157</v>
      </c>
      <c r="C8" s="130">
        <v>0</v>
      </c>
      <c r="D8" s="133">
        <v>0.02</v>
      </c>
      <c r="E8" s="129">
        <f>C8*D8</f>
        <v>0</v>
      </c>
      <c r="F8" s="130"/>
      <c r="G8" s="130"/>
      <c r="H8" s="130"/>
      <c r="I8" s="130"/>
      <c r="J8" s="130"/>
      <c r="K8" s="130"/>
      <c r="L8" s="130"/>
      <c r="M8" s="130"/>
      <c r="N8" s="131">
        <f>SUMPRODUCT($F$6:$M$6,F8:M8)</f>
        <v>0</v>
      </c>
    </row>
    <row r="9" spans="1:14" ht="14.25">
      <c r="A9" s="126">
        <v>1.2</v>
      </c>
      <c r="B9" s="132" t="s">
        <v>156</v>
      </c>
      <c r="C9" s="130">
        <v>0</v>
      </c>
      <c r="D9" s="133">
        <v>0.05</v>
      </c>
      <c r="E9" s="129">
        <f>C9*D9</f>
        <v>0</v>
      </c>
      <c r="F9" s="130"/>
      <c r="G9" s="130"/>
      <c r="H9" s="130"/>
      <c r="I9" s="130"/>
      <c r="J9" s="130"/>
      <c r="K9" s="130"/>
      <c r="L9" s="130"/>
      <c r="M9" s="130"/>
      <c r="N9" s="131">
        <f t="shared" ref="N9:N12" si="1">SUMPRODUCT($F$6:$M$6,F9:M9)</f>
        <v>0</v>
      </c>
    </row>
    <row r="10" spans="1:14" ht="14.25">
      <c r="A10" s="126">
        <v>1.3</v>
      </c>
      <c r="B10" s="132" t="s">
        <v>155</v>
      </c>
      <c r="C10" s="130">
        <v>0</v>
      </c>
      <c r="D10" s="133">
        <v>0.08</v>
      </c>
      <c r="E10" s="129">
        <f>C10*D10</f>
        <v>0</v>
      </c>
      <c r="F10" s="130"/>
      <c r="G10" s="130"/>
      <c r="H10" s="130"/>
      <c r="I10" s="130"/>
      <c r="J10" s="130"/>
      <c r="K10" s="130"/>
      <c r="L10" s="130"/>
      <c r="M10" s="130"/>
      <c r="N10" s="131">
        <f>SUMPRODUCT($F$6:$M$6,F10:M10)</f>
        <v>0</v>
      </c>
    </row>
    <row r="11" spans="1:14" ht="14.25">
      <c r="A11" s="126">
        <v>1.4</v>
      </c>
      <c r="B11" s="132" t="s">
        <v>154</v>
      </c>
      <c r="C11" s="130">
        <v>0</v>
      </c>
      <c r="D11" s="133">
        <v>0.11</v>
      </c>
      <c r="E11" s="129">
        <f>C11*D11</f>
        <v>0</v>
      </c>
      <c r="F11" s="130"/>
      <c r="G11" s="130"/>
      <c r="H11" s="130"/>
      <c r="I11" s="130"/>
      <c r="J11" s="130"/>
      <c r="K11" s="130"/>
      <c r="L11" s="130"/>
      <c r="M11" s="130"/>
      <c r="N11" s="131">
        <f t="shared" si="1"/>
        <v>0</v>
      </c>
    </row>
    <row r="12" spans="1:14" ht="14.25">
      <c r="A12" s="126">
        <v>1.5</v>
      </c>
      <c r="B12" s="132" t="s">
        <v>153</v>
      </c>
      <c r="C12" s="130">
        <v>0</v>
      </c>
      <c r="D12" s="133">
        <v>0.14000000000000001</v>
      </c>
      <c r="E12" s="129">
        <f>C12*D12</f>
        <v>0</v>
      </c>
      <c r="F12" s="130"/>
      <c r="G12" s="130"/>
      <c r="H12" s="130"/>
      <c r="I12" s="130"/>
      <c r="J12" s="130"/>
      <c r="K12" s="130"/>
      <c r="L12" s="130"/>
      <c r="M12" s="130"/>
      <c r="N12" s="131">
        <f t="shared" si="1"/>
        <v>0</v>
      </c>
    </row>
    <row r="13" spans="1:14" ht="14.25">
      <c r="A13" s="126">
        <v>1.6</v>
      </c>
      <c r="B13" s="134" t="s">
        <v>152</v>
      </c>
      <c r="C13" s="130">
        <v>0</v>
      </c>
      <c r="D13" s="135"/>
      <c r="E13" s="130"/>
      <c r="F13" s="130"/>
      <c r="G13" s="130"/>
      <c r="H13" s="130"/>
      <c r="I13" s="130"/>
      <c r="J13" s="130"/>
      <c r="K13" s="130"/>
      <c r="L13" s="130"/>
      <c r="M13" s="130"/>
      <c r="N13" s="131">
        <f>SUMPRODUCT($F$6:$M$6,F13:M13)</f>
        <v>0</v>
      </c>
    </row>
    <row r="14" spans="1:14" ht="15">
      <c r="A14" s="126">
        <v>2</v>
      </c>
      <c r="B14" s="136" t="s">
        <v>158</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157</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156</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155</v>
      </c>
      <c r="C17" s="130"/>
      <c r="D17" s="133">
        <v>0.02</v>
      </c>
      <c r="E17" s="129">
        <f>C17*D17</f>
        <v>0</v>
      </c>
      <c r="F17" s="130"/>
      <c r="G17" s="130"/>
      <c r="H17" s="130"/>
      <c r="I17" s="130"/>
      <c r="J17" s="130"/>
      <c r="K17" s="130"/>
      <c r="L17" s="130"/>
      <c r="M17" s="130"/>
      <c r="N17" s="131">
        <f t="shared" si="3"/>
        <v>0</v>
      </c>
    </row>
    <row r="18" spans="1:14" ht="14.25">
      <c r="A18" s="126">
        <v>2.4</v>
      </c>
      <c r="B18" s="134" t="s">
        <v>154</v>
      </c>
      <c r="C18" s="130"/>
      <c r="D18" s="133">
        <v>0.03</v>
      </c>
      <c r="E18" s="129">
        <f>C18*D18</f>
        <v>0</v>
      </c>
      <c r="F18" s="130"/>
      <c r="G18" s="130"/>
      <c r="H18" s="130"/>
      <c r="I18" s="130"/>
      <c r="J18" s="130"/>
      <c r="K18" s="130"/>
      <c r="L18" s="130"/>
      <c r="M18" s="130"/>
      <c r="N18" s="131">
        <f t="shared" si="3"/>
        <v>0</v>
      </c>
    </row>
    <row r="19" spans="1:14" ht="14.25">
      <c r="A19" s="126">
        <v>2.5</v>
      </c>
      <c r="B19" s="134" t="s">
        <v>153</v>
      </c>
      <c r="C19" s="130"/>
      <c r="D19" s="133">
        <v>0.04</v>
      </c>
      <c r="E19" s="129">
        <f>C19*D19</f>
        <v>0</v>
      </c>
      <c r="F19" s="130"/>
      <c r="G19" s="130"/>
      <c r="H19" s="130"/>
      <c r="I19" s="130"/>
      <c r="J19" s="130"/>
      <c r="K19" s="130"/>
      <c r="L19" s="130"/>
      <c r="M19" s="130"/>
      <c r="N19" s="131">
        <f t="shared" si="3"/>
        <v>0</v>
      </c>
    </row>
    <row r="20" spans="1:14" ht="14.25">
      <c r="A20" s="126">
        <v>2.6</v>
      </c>
      <c r="B20" s="134" t="s">
        <v>152</v>
      </c>
      <c r="C20" s="130"/>
      <c r="D20" s="135"/>
      <c r="E20" s="137"/>
      <c r="F20" s="130"/>
      <c r="G20" s="130"/>
      <c r="H20" s="130"/>
      <c r="I20" s="130"/>
      <c r="J20" s="130"/>
      <c r="K20" s="130"/>
      <c r="L20" s="130"/>
      <c r="M20" s="130"/>
      <c r="N20" s="131">
        <f t="shared" si="3"/>
        <v>0</v>
      </c>
    </row>
    <row r="21" spans="1:14" ht="15.75" thickBot="1">
      <c r="A21" s="138"/>
      <c r="B21" s="139" t="s">
        <v>65</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F30" sqref="F30"/>
    </sheetView>
  </sheetViews>
  <sheetFormatPr defaultRowHeight="15"/>
  <cols>
    <col min="1" max="1" width="11.42578125" customWidth="1"/>
    <col min="2" max="2" width="76.85546875" style="275" customWidth="1"/>
    <col min="3" max="3" width="22.85546875" customWidth="1"/>
  </cols>
  <sheetData>
    <row r="1" spans="1:3">
      <c r="A1" s="2" t="s">
        <v>31</v>
      </c>
      <c r="B1" s="3" t="str">
        <f>'Info '!C2</f>
        <v>JSC Ziraat Bank Georgia</v>
      </c>
    </row>
    <row r="2" spans="1:3">
      <c r="A2" s="2" t="s">
        <v>32</v>
      </c>
      <c r="B2" s="336">
        <f>'1. key ratios '!B2</f>
        <v>45016</v>
      </c>
    </row>
    <row r="3" spans="1:3">
      <c r="A3" s="4"/>
      <c r="B3"/>
    </row>
    <row r="4" spans="1:3">
      <c r="A4" s="4" t="s">
        <v>307</v>
      </c>
      <c r="B4" t="s">
        <v>308</v>
      </c>
    </row>
    <row r="5" spans="1:3">
      <c r="A5" s="276" t="s">
        <v>309</v>
      </c>
      <c r="B5" s="277"/>
      <c r="C5" s="278"/>
    </row>
    <row r="6" spans="1:3" ht="24">
      <c r="A6" s="279">
        <v>1</v>
      </c>
      <c r="B6" s="280" t="s">
        <v>360</v>
      </c>
      <c r="C6" s="663">
        <v>197881469.0747</v>
      </c>
    </row>
    <row r="7" spans="1:3">
      <c r="A7" s="279">
        <v>2</v>
      </c>
      <c r="B7" s="280" t="s">
        <v>310</v>
      </c>
      <c r="C7" s="663">
        <v>-936925.35</v>
      </c>
    </row>
    <row r="8" spans="1:3" ht="24">
      <c r="A8" s="281">
        <v>3</v>
      </c>
      <c r="B8" s="282" t="s">
        <v>311</v>
      </c>
      <c r="C8" s="664">
        <v>196944543.7247</v>
      </c>
    </row>
    <row r="9" spans="1:3">
      <c r="A9" s="276" t="s">
        <v>312</v>
      </c>
      <c r="B9" s="277"/>
      <c r="C9" s="665"/>
    </row>
    <row r="10" spans="1:3" ht="24">
      <c r="A10" s="283">
        <v>4</v>
      </c>
      <c r="B10" s="284" t="s">
        <v>313</v>
      </c>
      <c r="C10" s="663"/>
    </row>
    <row r="11" spans="1:3">
      <c r="A11" s="283">
        <v>5</v>
      </c>
      <c r="B11" s="285" t="s">
        <v>314</v>
      </c>
      <c r="C11" s="663"/>
    </row>
    <row r="12" spans="1:3">
      <c r="A12" s="283" t="s">
        <v>315</v>
      </c>
      <c r="B12" s="285" t="s">
        <v>316</v>
      </c>
      <c r="C12" s="664">
        <v>0</v>
      </c>
    </row>
    <row r="13" spans="1:3" ht="24">
      <c r="A13" s="286">
        <v>6</v>
      </c>
      <c r="B13" s="284" t="s">
        <v>317</v>
      </c>
      <c r="C13" s="663"/>
    </row>
    <row r="14" spans="1:3">
      <c r="A14" s="286">
        <v>7</v>
      </c>
      <c r="B14" s="287" t="s">
        <v>318</v>
      </c>
      <c r="C14" s="663"/>
    </row>
    <row r="15" spans="1:3">
      <c r="A15" s="288">
        <v>8</v>
      </c>
      <c r="B15" s="289" t="s">
        <v>319</v>
      </c>
      <c r="C15" s="663"/>
    </row>
    <row r="16" spans="1:3">
      <c r="A16" s="286">
        <v>9</v>
      </c>
      <c r="B16" s="287" t="s">
        <v>320</v>
      </c>
      <c r="C16" s="663"/>
    </row>
    <row r="17" spans="1:3">
      <c r="A17" s="286">
        <v>10</v>
      </c>
      <c r="B17" s="287" t="s">
        <v>321</v>
      </c>
      <c r="C17" s="663"/>
    </row>
    <row r="18" spans="1:3">
      <c r="A18" s="290">
        <v>11</v>
      </c>
      <c r="B18" s="291" t="s">
        <v>322</v>
      </c>
      <c r="C18" s="664">
        <v>0</v>
      </c>
    </row>
    <row r="19" spans="1:3">
      <c r="A19" s="292" t="s">
        <v>323</v>
      </c>
      <c r="B19" s="293"/>
      <c r="C19" s="666"/>
    </row>
    <row r="20" spans="1:3" ht="24">
      <c r="A20" s="294">
        <v>12</v>
      </c>
      <c r="B20" s="284" t="s">
        <v>324</v>
      </c>
      <c r="C20" s="663"/>
    </row>
    <row r="21" spans="1:3">
      <c r="A21" s="294">
        <v>13</v>
      </c>
      <c r="B21" s="284" t="s">
        <v>325</v>
      </c>
      <c r="C21" s="663"/>
    </row>
    <row r="22" spans="1:3">
      <c r="A22" s="294">
        <v>14</v>
      </c>
      <c r="B22" s="284" t="s">
        <v>326</v>
      </c>
      <c r="C22" s="663"/>
    </row>
    <row r="23" spans="1:3" ht="24">
      <c r="A23" s="294" t="s">
        <v>327</v>
      </c>
      <c r="B23" s="284" t="s">
        <v>328</v>
      </c>
      <c r="C23" s="663"/>
    </row>
    <row r="24" spans="1:3">
      <c r="A24" s="294">
        <v>15</v>
      </c>
      <c r="B24" s="284" t="s">
        <v>329</v>
      </c>
      <c r="C24" s="663"/>
    </row>
    <row r="25" spans="1:3">
      <c r="A25" s="294" t="s">
        <v>330</v>
      </c>
      <c r="B25" s="284" t="s">
        <v>331</v>
      </c>
      <c r="C25" s="663"/>
    </row>
    <row r="26" spans="1:3">
      <c r="A26" s="295">
        <v>16</v>
      </c>
      <c r="B26" s="296" t="s">
        <v>332</v>
      </c>
      <c r="C26" s="664">
        <v>0</v>
      </c>
    </row>
    <row r="27" spans="1:3">
      <c r="A27" s="276" t="s">
        <v>333</v>
      </c>
      <c r="B27" s="277"/>
      <c r="C27" s="665"/>
    </row>
    <row r="28" spans="1:3">
      <c r="A28" s="297">
        <v>17</v>
      </c>
      <c r="B28" s="285" t="s">
        <v>334</v>
      </c>
      <c r="C28" s="663">
        <v>44978232.446799994</v>
      </c>
    </row>
    <row r="29" spans="1:3">
      <c r="A29" s="297">
        <v>18</v>
      </c>
      <c r="B29" s="285" t="s">
        <v>335</v>
      </c>
      <c r="C29" s="663">
        <v>-23647435.071139999</v>
      </c>
    </row>
    <row r="30" spans="1:3">
      <c r="A30" s="295">
        <v>19</v>
      </c>
      <c r="B30" s="296" t="s">
        <v>336</v>
      </c>
      <c r="C30" s="664">
        <v>21330797.375659995</v>
      </c>
    </row>
    <row r="31" spans="1:3">
      <c r="A31" s="276" t="s">
        <v>337</v>
      </c>
      <c r="B31" s="277"/>
      <c r="C31" s="665"/>
    </row>
    <row r="32" spans="1:3" ht="24">
      <c r="A32" s="297" t="s">
        <v>338</v>
      </c>
      <c r="B32" s="284" t="s">
        <v>339</v>
      </c>
      <c r="C32" s="667"/>
    </row>
    <row r="33" spans="1:3">
      <c r="A33" s="297" t="s">
        <v>340</v>
      </c>
      <c r="B33" s="285" t="s">
        <v>341</v>
      </c>
      <c r="C33" s="667"/>
    </row>
    <row r="34" spans="1:3">
      <c r="A34" s="276" t="s">
        <v>342</v>
      </c>
      <c r="B34" s="277"/>
      <c r="C34" s="665"/>
    </row>
    <row r="35" spans="1:3">
      <c r="A35" s="298">
        <v>20</v>
      </c>
      <c r="B35" s="299" t="s">
        <v>343</v>
      </c>
      <c r="C35" s="664">
        <v>68701450.83510001</v>
      </c>
    </row>
    <row r="36" spans="1:3">
      <c r="A36" s="295">
        <v>21</v>
      </c>
      <c r="B36" s="296" t="s">
        <v>344</v>
      </c>
      <c r="C36" s="664">
        <v>218275341.10036001</v>
      </c>
    </row>
    <row r="37" spans="1:3">
      <c r="A37" s="276" t="s">
        <v>345</v>
      </c>
      <c r="B37" s="277"/>
      <c r="C37" s="665"/>
    </row>
    <row r="38" spans="1:3">
      <c r="A38" s="295">
        <v>22</v>
      </c>
      <c r="B38" s="296" t="s">
        <v>345</v>
      </c>
      <c r="C38" s="668">
        <v>0.31474673450864993</v>
      </c>
    </row>
    <row r="39" spans="1:3">
      <c r="A39" s="276" t="s">
        <v>346</v>
      </c>
      <c r="B39" s="277"/>
      <c r="C39" s="665"/>
    </row>
    <row r="40" spans="1:3">
      <c r="A40" s="300" t="s">
        <v>347</v>
      </c>
      <c r="B40" s="284" t="s">
        <v>348</v>
      </c>
      <c r="C40" s="667"/>
    </row>
    <row r="41" spans="1:3" ht="24">
      <c r="A41" s="301" t="s">
        <v>349</v>
      </c>
      <c r="B41" s="280" t="s">
        <v>350</v>
      </c>
      <c r="C41" s="667"/>
    </row>
    <row r="43" spans="1:3">
      <c r="B43" s="275" t="s">
        <v>361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C8" sqref="C8:G39"/>
    </sheetView>
  </sheetViews>
  <sheetFormatPr defaultRowHeight="15"/>
  <cols>
    <col min="1" max="1" width="8.7109375" style="198"/>
    <col min="2" max="2" width="82.5703125" style="343" customWidth="1"/>
    <col min="3" max="7" width="17.5703125" style="198" customWidth="1"/>
  </cols>
  <sheetData>
    <row r="1" spans="1:7">
      <c r="A1" s="198" t="s">
        <v>31</v>
      </c>
      <c r="B1" s="3" t="str">
        <f>'Info '!C2</f>
        <v>JSC Ziraat Bank Georgia</v>
      </c>
    </row>
    <row r="2" spans="1:7">
      <c r="A2" s="198" t="s">
        <v>32</v>
      </c>
      <c r="B2" s="336">
        <f>'1. key ratios '!B2</f>
        <v>45016</v>
      </c>
    </row>
    <row r="4" spans="1:7" ht="15.75" thickBot="1">
      <c r="A4" s="198" t="s">
        <v>411</v>
      </c>
      <c r="B4" s="344" t="s">
        <v>372</v>
      </c>
    </row>
    <row r="5" spans="1:7">
      <c r="A5" s="345"/>
      <c r="B5" s="346"/>
      <c r="C5" s="775" t="s">
        <v>373</v>
      </c>
      <c r="D5" s="775"/>
      <c r="E5" s="775"/>
      <c r="F5" s="775"/>
      <c r="G5" s="776" t="s">
        <v>374</v>
      </c>
    </row>
    <row r="6" spans="1:7">
      <c r="A6" s="347"/>
      <c r="B6" s="348"/>
      <c r="C6" s="349" t="s">
        <v>375</v>
      </c>
      <c r="D6" s="350" t="s">
        <v>376</v>
      </c>
      <c r="E6" s="350" t="s">
        <v>377</v>
      </c>
      <c r="F6" s="350" t="s">
        <v>378</v>
      </c>
      <c r="G6" s="777"/>
    </row>
    <row r="7" spans="1:7">
      <c r="A7" s="351"/>
      <c r="B7" s="352" t="s">
        <v>379</v>
      </c>
      <c r="C7" s="353"/>
      <c r="D7" s="353"/>
      <c r="E7" s="353"/>
      <c r="F7" s="353"/>
      <c r="G7" s="354"/>
    </row>
    <row r="8" spans="1:7">
      <c r="A8" s="355">
        <v>1</v>
      </c>
      <c r="B8" s="356" t="s">
        <v>380</v>
      </c>
      <c r="C8" s="680">
        <v>68701450.83510001</v>
      </c>
      <c r="D8" s="680">
        <v>0</v>
      </c>
      <c r="E8" s="680">
        <v>0</v>
      </c>
      <c r="F8" s="680">
        <v>895026.61739999906</v>
      </c>
      <c r="G8" s="681">
        <v>69596477.452500015</v>
      </c>
    </row>
    <row r="9" spans="1:7">
      <c r="A9" s="355">
        <v>2</v>
      </c>
      <c r="B9" s="357" t="s">
        <v>381</v>
      </c>
      <c r="C9" s="682">
        <v>68701450.83510001</v>
      </c>
      <c r="D9" s="682">
        <v>0</v>
      </c>
      <c r="E9" s="682">
        <v>0</v>
      </c>
      <c r="F9" s="682">
        <v>0</v>
      </c>
      <c r="G9" s="683">
        <v>68701450.83510001</v>
      </c>
    </row>
    <row r="10" spans="1:7">
      <c r="A10" s="355">
        <v>3</v>
      </c>
      <c r="B10" s="357" t="s">
        <v>382</v>
      </c>
      <c r="C10" s="684"/>
      <c r="D10" s="684"/>
      <c r="E10" s="684"/>
      <c r="F10" s="682">
        <v>895026.61739999906</v>
      </c>
      <c r="G10" s="683">
        <v>895026.61739999941</v>
      </c>
    </row>
    <row r="11" spans="1:7" ht="14.45" customHeight="1">
      <c r="A11" s="355">
        <v>4</v>
      </c>
      <c r="B11" s="356" t="s">
        <v>383</v>
      </c>
      <c r="C11" s="680">
        <v>13626893.3057</v>
      </c>
      <c r="D11" s="680">
        <v>5638114.4089000011</v>
      </c>
      <c r="E11" s="680">
        <v>3547788.5208000001</v>
      </c>
      <c r="F11" s="680">
        <v>4318114.6000000006</v>
      </c>
      <c r="G11" s="681">
        <v>15977010.03452</v>
      </c>
    </row>
    <row r="12" spans="1:7">
      <c r="A12" s="355">
        <v>5</v>
      </c>
      <c r="B12" s="357" t="s">
        <v>384</v>
      </c>
      <c r="C12" s="682">
        <v>1887252.6126999999</v>
      </c>
      <c r="D12" s="685">
        <v>2106046.7261000006</v>
      </c>
      <c r="E12" s="682">
        <v>1299140.5208000001</v>
      </c>
      <c r="F12" s="682">
        <v>66570.399999999994</v>
      </c>
      <c r="G12" s="683">
        <v>5091059.7466200003</v>
      </c>
    </row>
    <row r="13" spans="1:7">
      <c r="A13" s="355">
        <v>6</v>
      </c>
      <c r="B13" s="357" t="s">
        <v>385</v>
      </c>
      <c r="C13" s="682">
        <v>11739640.693</v>
      </c>
      <c r="D13" s="685">
        <v>3532067.6828000005</v>
      </c>
      <c r="E13" s="682">
        <v>2248648</v>
      </c>
      <c r="F13" s="682">
        <v>4251544.2</v>
      </c>
      <c r="G13" s="683">
        <v>10885950.287899999</v>
      </c>
    </row>
    <row r="14" spans="1:7">
      <c r="A14" s="355">
        <v>7</v>
      </c>
      <c r="B14" s="356" t="s">
        <v>386</v>
      </c>
      <c r="C14" s="680">
        <v>56609018.621900007</v>
      </c>
      <c r="D14" s="680">
        <v>6969566.2779999897</v>
      </c>
      <c r="E14" s="680">
        <v>1257644.95</v>
      </c>
      <c r="F14" s="680">
        <v>0</v>
      </c>
      <c r="G14" s="681">
        <v>31457965.056249999</v>
      </c>
    </row>
    <row r="15" spans="1:7" ht="39">
      <c r="A15" s="355">
        <v>8</v>
      </c>
      <c r="B15" s="357" t="s">
        <v>387</v>
      </c>
      <c r="C15" s="680">
        <v>56609018.621900007</v>
      </c>
      <c r="D15" s="680">
        <v>5049266.2779999897</v>
      </c>
      <c r="E15" s="680">
        <v>1257644.95</v>
      </c>
      <c r="F15" s="680"/>
      <c r="G15" s="681">
        <v>31457965.056249999</v>
      </c>
    </row>
    <row r="16" spans="1:7" ht="26.25">
      <c r="A16" s="355">
        <v>9</v>
      </c>
      <c r="B16" s="357" t="s">
        <v>388</v>
      </c>
      <c r="C16" s="680">
        <v>0</v>
      </c>
      <c r="D16" s="680">
        <v>1920300</v>
      </c>
      <c r="E16" s="680">
        <v>0</v>
      </c>
      <c r="F16" s="680">
        <v>0</v>
      </c>
      <c r="G16" s="681">
        <v>0</v>
      </c>
    </row>
    <row r="17" spans="1:7">
      <c r="A17" s="355">
        <v>10</v>
      </c>
      <c r="B17" s="356" t="s">
        <v>389</v>
      </c>
      <c r="C17" s="680"/>
      <c r="D17" s="680"/>
      <c r="E17" s="680"/>
      <c r="F17" s="680"/>
      <c r="G17" s="681">
        <v>0</v>
      </c>
    </row>
    <row r="18" spans="1:7">
      <c r="A18" s="355">
        <v>11</v>
      </c>
      <c r="B18" s="356" t="s">
        <v>390</v>
      </c>
      <c r="C18" s="680">
        <v>1281464.96248875</v>
      </c>
      <c r="D18" s="680">
        <v>4085016.1205000002</v>
      </c>
      <c r="E18" s="680">
        <v>447944.78940000007</v>
      </c>
      <c r="F18" s="680">
        <v>29566501.184806313</v>
      </c>
      <c r="G18" s="681">
        <v>0</v>
      </c>
    </row>
    <row r="19" spans="1:7">
      <c r="A19" s="355">
        <v>12</v>
      </c>
      <c r="B19" s="357" t="s">
        <v>391</v>
      </c>
      <c r="C19" s="680"/>
      <c r="D19" s="680"/>
      <c r="E19" s="680"/>
      <c r="F19" s="680"/>
      <c r="G19" s="681"/>
    </row>
    <row r="20" spans="1:7">
      <c r="A20" s="355">
        <v>13</v>
      </c>
      <c r="B20" s="357" t="s">
        <v>392</v>
      </c>
      <c r="C20" s="680">
        <v>1281464.96248875</v>
      </c>
      <c r="D20" s="680">
        <v>4085016.1205000002</v>
      </c>
      <c r="E20" s="680">
        <v>447944.78940000007</v>
      </c>
      <c r="F20" s="680">
        <v>29566501.184806313</v>
      </c>
      <c r="G20" s="681">
        <v>0</v>
      </c>
    </row>
    <row r="21" spans="1:7">
      <c r="A21" s="358">
        <v>14</v>
      </c>
      <c r="B21" s="359" t="s">
        <v>393</v>
      </c>
      <c r="C21" s="684"/>
      <c r="D21" s="684"/>
      <c r="E21" s="684"/>
      <c r="F21" s="684"/>
      <c r="G21" s="681">
        <v>117031452.54327002</v>
      </c>
    </row>
    <row r="22" spans="1:7">
      <c r="A22" s="360"/>
      <c r="B22" s="361" t="s">
        <v>394</v>
      </c>
      <c r="C22" s="362"/>
      <c r="D22" s="363"/>
      <c r="E22" s="362"/>
      <c r="F22" s="362"/>
      <c r="G22" s="364"/>
    </row>
    <row r="23" spans="1:7">
      <c r="A23" s="355">
        <v>15</v>
      </c>
      <c r="B23" s="356" t="s">
        <v>395</v>
      </c>
      <c r="C23" s="680">
        <v>84842054.742399991</v>
      </c>
      <c r="D23" s="680">
        <v>0</v>
      </c>
      <c r="E23" s="680">
        <v>0</v>
      </c>
      <c r="F23" s="680">
        <v>0</v>
      </c>
      <c r="G23" s="681">
        <v>962756.15857499989</v>
      </c>
    </row>
    <row r="24" spans="1:7">
      <c r="A24" s="355">
        <v>16</v>
      </c>
      <c r="B24" s="356" t="s">
        <v>396</v>
      </c>
      <c r="C24" s="680">
        <v>99003.3462</v>
      </c>
      <c r="D24" s="680">
        <v>19178767.911867999</v>
      </c>
      <c r="E24" s="680">
        <v>25342624.856828</v>
      </c>
      <c r="F24" s="680">
        <v>48946758.5603</v>
      </c>
      <c r="G24" s="681">
        <v>63892395.362533003</v>
      </c>
    </row>
    <row r="25" spans="1:7">
      <c r="A25" s="355">
        <v>17</v>
      </c>
      <c r="B25" s="357" t="s">
        <v>397</v>
      </c>
      <c r="C25" s="682">
        <v>0</v>
      </c>
      <c r="D25" s="685">
        <v>0</v>
      </c>
      <c r="E25" s="682">
        <v>0</v>
      </c>
      <c r="F25" s="682">
        <v>0</v>
      </c>
      <c r="G25" s="683">
        <v>0</v>
      </c>
    </row>
    <row r="26" spans="1:7" ht="26.25">
      <c r="A26" s="355">
        <v>18</v>
      </c>
      <c r="B26" s="357" t="s">
        <v>398</v>
      </c>
      <c r="C26" s="682">
        <v>64421.3462</v>
      </c>
      <c r="D26" s="685">
        <v>0</v>
      </c>
      <c r="E26" s="682">
        <v>0</v>
      </c>
      <c r="F26" s="682">
        <v>0</v>
      </c>
      <c r="G26" s="683">
        <v>9663.2019299999993</v>
      </c>
    </row>
    <row r="27" spans="1:7">
      <c r="A27" s="355">
        <v>19</v>
      </c>
      <c r="B27" s="357" t="s">
        <v>399</v>
      </c>
      <c r="C27" s="680">
        <v>34582</v>
      </c>
      <c r="D27" s="680">
        <v>19144185.911867999</v>
      </c>
      <c r="E27" s="680">
        <v>25342624.856828</v>
      </c>
      <c r="F27" s="680">
        <v>48946758.5603</v>
      </c>
      <c r="G27" s="681">
        <v>63865441.160603002</v>
      </c>
    </row>
    <row r="28" spans="1:7">
      <c r="A28" s="355">
        <v>20</v>
      </c>
      <c r="B28" s="365" t="s">
        <v>400</v>
      </c>
      <c r="C28" s="682"/>
      <c r="D28" s="685"/>
      <c r="E28" s="682"/>
      <c r="F28" s="682"/>
      <c r="G28" s="683"/>
    </row>
    <row r="29" spans="1:7">
      <c r="A29" s="355">
        <v>21</v>
      </c>
      <c r="B29" s="357" t="s">
        <v>401</v>
      </c>
      <c r="C29" s="682"/>
      <c r="D29" s="685"/>
      <c r="E29" s="682"/>
      <c r="F29" s="682"/>
      <c r="G29" s="683"/>
    </row>
    <row r="30" spans="1:7">
      <c r="A30" s="355">
        <v>22</v>
      </c>
      <c r="B30" s="365" t="s">
        <v>400</v>
      </c>
      <c r="C30" s="682"/>
      <c r="D30" s="685"/>
      <c r="E30" s="682"/>
      <c r="F30" s="682"/>
      <c r="G30" s="683"/>
    </row>
    <row r="31" spans="1:7">
      <c r="A31" s="355">
        <v>23</v>
      </c>
      <c r="B31" s="357" t="s">
        <v>402</v>
      </c>
      <c r="C31" s="682">
        <v>0</v>
      </c>
      <c r="D31" s="685">
        <v>34582</v>
      </c>
      <c r="E31" s="682">
        <v>0</v>
      </c>
      <c r="F31" s="682">
        <v>0</v>
      </c>
      <c r="G31" s="683">
        <v>17291</v>
      </c>
    </row>
    <row r="32" spans="1:7">
      <c r="A32" s="355">
        <v>24</v>
      </c>
      <c r="B32" s="356" t="s">
        <v>403</v>
      </c>
      <c r="C32" s="682"/>
      <c r="D32" s="685"/>
      <c r="E32" s="682"/>
      <c r="F32" s="682"/>
      <c r="G32" s="683"/>
    </row>
    <row r="33" spans="1:7">
      <c r="A33" s="355">
        <v>25</v>
      </c>
      <c r="B33" s="356" t="s">
        <v>404</v>
      </c>
      <c r="C33" s="682">
        <v>10088666.101299999</v>
      </c>
      <c r="D33" s="682">
        <v>6571219.6647999994</v>
      </c>
      <c r="E33" s="682">
        <v>1429206.3754</v>
      </c>
      <c r="F33" s="682">
        <v>447006.22790391929</v>
      </c>
      <c r="G33" s="683">
        <v>14822803.625403918</v>
      </c>
    </row>
    <row r="34" spans="1:7">
      <c r="A34" s="355">
        <v>26</v>
      </c>
      <c r="B34" s="357" t="s">
        <v>405</v>
      </c>
      <c r="C34" s="684"/>
      <c r="D34" s="685"/>
      <c r="E34" s="682"/>
      <c r="F34" s="682"/>
      <c r="G34" s="683"/>
    </row>
    <row r="35" spans="1:7">
      <c r="A35" s="355">
        <v>27</v>
      </c>
      <c r="B35" s="357" t="s">
        <v>406</v>
      </c>
      <c r="C35" s="682">
        <v>10088666.101299999</v>
      </c>
      <c r="D35" s="685">
        <v>6571219.6647999994</v>
      </c>
      <c r="E35" s="682">
        <v>1429206.3754</v>
      </c>
      <c r="F35" s="682">
        <v>447006.22790391929</v>
      </c>
      <c r="G35" s="683">
        <v>14822803.625403918</v>
      </c>
    </row>
    <row r="36" spans="1:7">
      <c r="A36" s="355">
        <v>28</v>
      </c>
      <c r="B36" s="356" t="s">
        <v>407</v>
      </c>
      <c r="C36" s="682">
        <v>0</v>
      </c>
      <c r="D36" s="685">
        <v>11249673.820999999</v>
      </c>
      <c r="E36" s="682">
        <v>8645949.7022000011</v>
      </c>
      <c r="F36" s="682">
        <v>25082608.923599999</v>
      </c>
      <c r="G36" s="683">
        <v>5172107.0030700006</v>
      </c>
    </row>
    <row r="37" spans="1:7">
      <c r="A37" s="358">
        <v>29</v>
      </c>
      <c r="B37" s="359" t="s">
        <v>408</v>
      </c>
      <c r="C37" s="684"/>
      <c r="D37" s="684"/>
      <c r="E37" s="684"/>
      <c r="F37" s="684"/>
      <c r="G37" s="681">
        <v>84850062.149581909</v>
      </c>
    </row>
    <row r="38" spans="1:7">
      <c r="A38" s="351"/>
      <c r="B38" s="366"/>
      <c r="C38" s="367"/>
      <c r="D38" s="367"/>
      <c r="E38" s="367"/>
      <c r="F38" s="367"/>
      <c r="G38" s="368"/>
    </row>
    <row r="39" spans="1:7" ht="15.75" thickBot="1">
      <c r="A39" s="369">
        <v>30</v>
      </c>
      <c r="B39" s="370" t="s">
        <v>409</v>
      </c>
      <c r="C39" s="673"/>
      <c r="D39" s="674"/>
      <c r="E39" s="674"/>
      <c r="F39" s="675"/>
      <c r="G39" s="686">
        <v>1.379273621944503</v>
      </c>
    </row>
    <row r="42" spans="1:7" ht="39">
      <c r="B42" s="343" t="s">
        <v>410</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90" zoomScaleNormal="90" workbookViewId="0">
      <pane xSplit="1" ySplit="5" topLeftCell="B15" activePane="bottomRight" state="frozen"/>
      <selection activeCell="B9" sqref="B9"/>
      <selection pane="topRight" activeCell="B9" sqref="B9"/>
      <selection pane="bottomLeft" activeCell="B9" sqref="B9"/>
      <selection pane="bottomRight" activeCell="J44" sqref="J4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31</v>
      </c>
      <c r="B1" s="3" t="str">
        <f>'Info '!C2</f>
        <v>JSC Ziraat Bank Georgia</v>
      </c>
    </row>
    <row r="2" spans="1:12">
      <c r="A2" s="2" t="s">
        <v>32</v>
      </c>
      <c r="B2" s="336">
        <v>45016</v>
      </c>
      <c r="C2" s="6"/>
      <c r="D2" s="7"/>
      <c r="E2" s="7"/>
      <c r="F2" s="7"/>
      <c r="G2" s="7"/>
      <c r="H2" s="8"/>
    </row>
    <row r="3" spans="1:12" ht="15" thickBot="1">
      <c r="A3" s="2"/>
      <c r="B3" s="6"/>
      <c r="C3" s="6"/>
      <c r="D3" s="7"/>
      <c r="E3" s="7"/>
      <c r="F3" s="7"/>
      <c r="G3" s="7"/>
      <c r="H3" s="8"/>
    </row>
    <row r="4" spans="1:12" ht="15" customHeight="1" thickBot="1">
      <c r="A4" s="9" t="s">
        <v>94</v>
      </c>
      <c r="B4" s="10" t="s">
        <v>93</v>
      </c>
      <c r="C4" s="10"/>
      <c r="D4" s="715" t="s">
        <v>699</v>
      </c>
      <c r="E4" s="716"/>
      <c r="F4" s="716"/>
      <c r="G4" s="717"/>
      <c r="H4" s="8"/>
      <c r="I4" s="718" t="s">
        <v>700</v>
      </c>
      <c r="J4" s="719"/>
      <c r="K4" s="719"/>
      <c r="L4" s="720"/>
    </row>
    <row r="5" spans="1:12">
      <c r="A5" s="11" t="s">
        <v>6</v>
      </c>
      <c r="B5" s="12"/>
      <c r="C5" s="334" t="str">
        <f>INT((MONTH($B$2))/3)&amp;"Q"&amp;"-"&amp;YEAR($B$2)</f>
        <v>1Q-2023</v>
      </c>
      <c r="D5" s="334" t="str">
        <f>IF(INT(MONTH($B$2))=3, "4"&amp;"Q"&amp;"-"&amp;YEAR($B$2)-1, IF(INT(MONTH($B$2))=6, "1"&amp;"Q"&amp;"-"&amp;YEAR($B$2), IF(INT(MONTH($B$2))=9, "2"&amp;"Q"&amp;"-"&amp;YEAR($B$2),IF(INT(MONTH($B$2))=12, "3"&amp;"Q"&amp;"-"&amp;YEAR($B$2), 0))))</f>
        <v>4Q-2022</v>
      </c>
      <c r="E5" s="334" t="str">
        <f>IF(INT(MONTH($B$2))=3, "3"&amp;"Q"&amp;"-"&amp;YEAR($B$2)-1, IF(INT(MONTH($B$2))=6, "4"&amp;"Q"&amp;"-"&amp;YEAR($B$2)-1, IF(INT(MONTH($B$2))=9, "1"&amp;"Q"&amp;"-"&amp;YEAR($B$2),IF(INT(MONTH($B$2))=12, "2"&amp;"Q"&amp;"-"&amp;YEAR($B$2), 0))))</f>
        <v>3Q-2022</v>
      </c>
      <c r="F5" s="334" t="str">
        <f>IF(INT(MONTH($B$2))=3, "2"&amp;"Q"&amp;"-"&amp;YEAR($B$2)-1, IF(INT(MONTH($B$2))=6, "3"&amp;"Q"&amp;"-"&amp;YEAR($B$2)-1, IF(INT(MONTH($B$2))=9, "4"&amp;"Q"&amp;"-"&amp;YEAR($B$2)-1,IF(INT(MONTH($B$2))=12, "1"&amp;"Q"&amp;"-"&amp;YEAR($B$2), 0))))</f>
        <v>2Q-2022</v>
      </c>
      <c r="G5" s="335" t="str">
        <f>IF(INT(MONTH($B$2))=3, "1"&amp;"Q"&amp;"-"&amp;YEAR($B$2)-1, IF(INT(MONTH($B$2))=6, "2"&amp;"Q"&amp;"-"&amp;YEAR($B$2)-1, IF(INT(MONTH($B$2))=9, "3"&amp;"Q"&amp;"-"&amp;YEAR($B$2)-1,IF(INT(MONTH($B$2))=12, "4"&amp;"Q"&amp;"-"&amp;YEAR($B$2)-1, 0))))</f>
        <v>1Q-2022</v>
      </c>
      <c r="I5" s="563" t="str">
        <f>D5</f>
        <v>4Q-2022</v>
      </c>
      <c r="J5" s="334" t="str">
        <f t="shared" ref="J5:L5" si="0">E5</f>
        <v>3Q-2022</v>
      </c>
      <c r="K5" s="334" t="str">
        <f t="shared" si="0"/>
        <v>2Q-2022</v>
      </c>
      <c r="L5" s="335" t="str">
        <f t="shared" si="0"/>
        <v>1Q-2022</v>
      </c>
    </row>
    <row r="6" spans="1:12">
      <c r="B6" s="151" t="s">
        <v>92</v>
      </c>
      <c r="C6" s="337"/>
      <c r="D6" s="337"/>
      <c r="E6" s="337"/>
      <c r="F6" s="337"/>
      <c r="G6" s="338"/>
      <c r="I6" s="564"/>
      <c r="J6" s="337"/>
      <c r="K6" s="337"/>
      <c r="L6" s="338"/>
    </row>
    <row r="7" spans="1:12">
      <c r="A7" s="13"/>
      <c r="B7" s="152" t="s">
        <v>90</v>
      </c>
      <c r="C7" s="337"/>
      <c r="D7" s="337"/>
      <c r="E7" s="337"/>
      <c r="F7" s="337"/>
      <c r="G7" s="338"/>
      <c r="I7" s="564"/>
      <c r="J7" s="337"/>
      <c r="K7" s="337"/>
      <c r="L7" s="338"/>
    </row>
    <row r="8" spans="1:12">
      <c r="A8" s="339">
        <v>1</v>
      </c>
      <c r="B8" s="14" t="s">
        <v>362</v>
      </c>
      <c r="C8" s="567">
        <v>68701450.83510001</v>
      </c>
      <c r="D8" s="568">
        <v>67914369.171800002</v>
      </c>
      <c r="E8" s="568">
        <v>68237055.330341607</v>
      </c>
      <c r="F8" s="568">
        <v>65744769.978399999</v>
      </c>
      <c r="G8" s="569">
        <v>64062837.722100005</v>
      </c>
      <c r="I8" s="594">
        <v>64939308.741399996</v>
      </c>
      <c r="J8" s="595">
        <v>61929824.051799998</v>
      </c>
      <c r="K8" s="595">
        <v>60638949.802100003</v>
      </c>
      <c r="L8" s="596">
        <v>59020420.612399995</v>
      </c>
    </row>
    <row r="9" spans="1:12">
      <c r="A9" s="339">
        <v>2</v>
      </c>
      <c r="B9" s="14" t="s">
        <v>363</v>
      </c>
      <c r="C9" s="567">
        <v>68701450.83510001</v>
      </c>
      <c r="D9" s="568">
        <v>67914369.171800002</v>
      </c>
      <c r="E9" s="568">
        <v>68237055.330341607</v>
      </c>
      <c r="F9" s="568">
        <v>65744769.978399999</v>
      </c>
      <c r="G9" s="569">
        <v>64062837.722100005</v>
      </c>
      <c r="I9" s="594">
        <v>64939308.741399996</v>
      </c>
      <c r="J9" s="595">
        <v>61929824.051799998</v>
      </c>
      <c r="K9" s="595">
        <v>60638949.802100003</v>
      </c>
      <c r="L9" s="596">
        <v>59020420.612399995</v>
      </c>
    </row>
    <row r="10" spans="1:12">
      <c r="A10" s="339">
        <v>3</v>
      </c>
      <c r="B10" s="14" t="s">
        <v>143</v>
      </c>
      <c r="C10" s="567">
        <v>68701450.83510001</v>
      </c>
      <c r="D10" s="568">
        <v>67914369.171800002</v>
      </c>
      <c r="E10" s="568">
        <v>68237055.330341607</v>
      </c>
      <c r="F10" s="568">
        <v>65744769.978399999</v>
      </c>
      <c r="G10" s="569">
        <v>64062837.722100005</v>
      </c>
      <c r="I10" s="594">
        <v>67062035.900080748</v>
      </c>
      <c r="J10" s="595">
        <v>63698330.341399997</v>
      </c>
      <c r="K10" s="595">
        <v>62683528.875700004</v>
      </c>
      <c r="L10" s="596">
        <v>60849535.33694762</v>
      </c>
    </row>
    <row r="11" spans="1:12">
      <c r="A11" s="339">
        <v>4</v>
      </c>
      <c r="B11" s="14" t="s">
        <v>365</v>
      </c>
      <c r="C11" s="567">
        <v>17696645.905731201</v>
      </c>
      <c r="D11" s="568">
        <v>14863068.758983808</v>
      </c>
      <c r="E11" s="568">
        <v>15624901.144053699</v>
      </c>
      <c r="F11" s="568">
        <v>15162764.794881759</v>
      </c>
      <c r="G11" s="569">
        <v>13062316.688081212</v>
      </c>
      <c r="I11" s="594">
        <v>13062596.089033945</v>
      </c>
      <c r="J11" s="595">
        <v>11637787.981103646</v>
      </c>
      <c r="K11" s="595">
        <v>12846786.010012439</v>
      </c>
      <c r="L11" s="596">
        <v>10531117.395251229</v>
      </c>
    </row>
    <row r="12" spans="1:12">
      <c r="A12" s="339">
        <v>5</v>
      </c>
      <c r="B12" s="14" t="s">
        <v>366</v>
      </c>
      <c r="C12" s="567">
        <v>23009259.350178763</v>
      </c>
      <c r="D12" s="568">
        <v>19150780.345311746</v>
      </c>
      <c r="E12" s="568">
        <v>19606287.858738266</v>
      </c>
      <c r="F12" s="568">
        <v>19024352.726509012</v>
      </c>
      <c r="G12" s="569">
        <v>17267486.25077495</v>
      </c>
      <c r="I12" s="594">
        <v>17419077.371625457</v>
      </c>
      <c r="J12" s="595">
        <v>15519252.221491393</v>
      </c>
      <c r="K12" s="595">
        <v>17131149.175555103</v>
      </c>
      <c r="L12" s="596">
        <v>14043605.506411072</v>
      </c>
    </row>
    <row r="13" spans="1:12">
      <c r="A13" s="339">
        <v>6</v>
      </c>
      <c r="B13" s="14" t="s">
        <v>364</v>
      </c>
      <c r="C13" s="567">
        <v>30050820.466905016</v>
      </c>
      <c r="D13" s="568">
        <v>26737884.973558109</v>
      </c>
      <c r="E13" s="568">
        <v>26700328.554135904</v>
      </c>
      <c r="F13" s="568">
        <v>25903705.644039448</v>
      </c>
      <c r="G13" s="569">
        <v>24793443.201492358</v>
      </c>
      <c r="I13" s="594">
        <v>25059680.248211566</v>
      </c>
      <c r="J13" s="595">
        <v>22354404.379186705</v>
      </c>
      <c r="K13" s="595">
        <v>24759207.928419642</v>
      </c>
      <c r="L13" s="596">
        <v>23105551.218791731</v>
      </c>
    </row>
    <row r="14" spans="1:12">
      <c r="A14" s="13"/>
      <c r="B14" s="151" t="s">
        <v>368</v>
      </c>
      <c r="C14" s="570"/>
      <c r="D14" s="570"/>
      <c r="E14" s="570"/>
      <c r="F14" s="570"/>
      <c r="G14" s="570"/>
      <c r="I14" s="597"/>
      <c r="J14" s="598"/>
      <c r="K14" s="598"/>
      <c r="L14" s="599"/>
    </row>
    <row r="15" spans="1:12" ht="15" customHeight="1">
      <c r="A15" s="339">
        <v>7</v>
      </c>
      <c r="B15" s="14" t="s">
        <v>367</v>
      </c>
      <c r="C15" s="571">
        <v>194865021.32186204</v>
      </c>
      <c r="D15" s="572">
        <v>192339646.76474002</v>
      </c>
      <c r="E15" s="572">
        <v>176149527.1880604</v>
      </c>
      <c r="F15" s="572">
        <v>170910745.00711203</v>
      </c>
      <c r="G15" s="573">
        <v>184391427.48996121</v>
      </c>
      <c r="I15" s="594">
        <v>190046070.13245997</v>
      </c>
      <c r="J15" s="595">
        <v>167294874.42378101</v>
      </c>
      <c r="K15" s="595">
        <v>181756009.93915996</v>
      </c>
      <c r="L15" s="596">
        <v>163544363.60371</v>
      </c>
    </row>
    <row r="16" spans="1:12">
      <c r="A16" s="13"/>
      <c r="B16" s="151" t="s">
        <v>369</v>
      </c>
      <c r="C16" s="574"/>
      <c r="D16" s="575"/>
      <c r="E16" s="575"/>
      <c r="F16" s="575"/>
      <c r="G16" s="576"/>
      <c r="I16" s="597"/>
      <c r="J16" s="598"/>
      <c r="K16" s="598"/>
      <c r="L16" s="599"/>
    </row>
    <row r="17" spans="1:12" s="15" customFormat="1">
      <c r="A17" s="339"/>
      <c r="B17" s="152" t="s">
        <v>353</v>
      </c>
      <c r="C17" s="577"/>
      <c r="D17" s="578"/>
      <c r="E17" s="578"/>
      <c r="F17" s="578"/>
      <c r="G17" s="579"/>
      <c r="I17" s="597"/>
      <c r="J17" s="598"/>
      <c r="K17" s="598"/>
      <c r="L17" s="599"/>
    </row>
    <row r="18" spans="1:12">
      <c r="A18" s="11">
        <v>8</v>
      </c>
      <c r="B18" s="14" t="s">
        <v>362</v>
      </c>
      <c r="C18" s="580">
        <v>0.3525591733655708</v>
      </c>
      <c r="D18" s="581">
        <v>0.35309604813234047</v>
      </c>
      <c r="E18" s="581">
        <v>0.38738142769744993</v>
      </c>
      <c r="F18" s="581">
        <v>0.38467312266214854</v>
      </c>
      <c r="G18" s="582">
        <v>0.34742850355984023</v>
      </c>
      <c r="I18" s="600">
        <v>0.34170298126205939</v>
      </c>
      <c r="J18" s="601">
        <v>0.37317322941268083</v>
      </c>
      <c r="K18" s="601">
        <v>0.37018363093972145</v>
      </c>
      <c r="L18" s="602">
        <v>0.33362830655447356</v>
      </c>
    </row>
    <row r="19" spans="1:12" ht="15" customHeight="1">
      <c r="A19" s="11">
        <v>9</v>
      </c>
      <c r="B19" s="14" t="s">
        <v>363</v>
      </c>
      <c r="C19" s="583">
        <v>0.3525591733655708</v>
      </c>
      <c r="D19" s="584">
        <v>0.35309604813234047</v>
      </c>
      <c r="E19" s="584">
        <v>0.38738142769744993</v>
      </c>
      <c r="F19" s="584">
        <v>0.38467312266214854</v>
      </c>
      <c r="G19" s="585">
        <v>0.34742850355984023</v>
      </c>
      <c r="I19" s="600">
        <v>0.34170298126205939</v>
      </c>
      <c r="J19" s="601">
        <v>0.37317322941268083</v>
      </c>
      <c r="K19" s="601">
        <v>0.37018363093972145</v>
      </c>
      <c r="L19" s="602">
        <v>0.33362830655447356</v>
      </c>
    </row>
    <row r="20" spans="1:12">
      <c r="A20" s="11">
        <v>10</v>
      </c>
      <c r="B20" s="14" t="s">
        <v>143</v>
      </c>
      <c r="C20" s="583">
        <v>0.3525591733655708</v>
      </c>
      <c r="D20" s="584">
        <v>0.35309604813234047</v>
      </c>
      <c r="E20" s="584">
        <v>0.38738142769744993</v>
      </c>
      <c r="F20" s="584">
        <v>0.38467312266214854</v>
      </c>
      <c r="G20" s="585">
        <v>0.34742850355984023</v>
      </c>
      <c r="I20" s="600">
        <v>0.35287252113837064</v>
      </c>
      <c r="J20" s="601">
        <v>0.38444503494889704</v>
      </c>
      <c r="K20" s="601">
        <v>0.38075482324726417</v>
      </c>
      <c r="L20" s="602">
        <v>0.34487733801309983</v>
      </c>
    </row>
    <row r="21" spans="1:12">
      <c r="A21" s="11">
        <v>11</v>
      </c>
      <c r="B21" s="14" t="s">
        <v>365</v>
      </c>
      <c r="C21" s="583">
        <v>9.0814892204287997E-2</v>
      </c>
      <c r="D21" s="584">
        <v>7.7275117267754739E-2</v>
      </c>
      <c r="E21" s="584">
        <v>8.8702486992044402E-2</v>
      </c>
      <c r="F21" s="584">
        <v>8.871744602278106E-2</v>
      </c>
      <c r="G21" s="585">
        <v>7.0840151659395126E-2</v>
      </c>
      <c r="I21" s="600">
        <v>6.8733839536536917E-2</v>
      </c>
      <c r="J21" s="601">
        <v>7.2584580052117403E-2</v>
      </c>
      <c r="K21" s="601">
        <v>6.9564522052382297E-2</v>
      </c>
      <c r="L21" s="602">
        <v>7.0681492261591261E-2</v>
      </c>
    </row>
    <row r="22" spans="1:12">
      <c r="A22" s="11">
        <v>12</v>
      </c>
      <c r="B22" s="14" t="s">
        <v>366</v>
      </c>
      <c r="C22" s="583">
        <v>0.11807793514760126</v>
      </c>
      <c r="D22" s="584">
        <v>9.9567513341313335E-2</v>
      </c>
      <c r="E22" s="584">
        <v>0.11130479980117255</v>
      </c>
      <c r="F22" s="584">
        <v>0.11131162482333899</v>
      </c>
      <c r="G22" s="585">
        <v>9.3645819037411815E-2</v>
      </c>
      <c r="I22" s="600">
        <v>9.1657130081587879E-2</v>
      </c>
      <c r="J22" s="601">
        <v>9.6792619519082801E-2</v>
      </c>
      <c r="K22" s="601">
        <v>9.2765855947140291E-2</v>
      </c>
      <c r="L22" s="602">
        <v>9.4253550027256286E-2</v>
      </c>
    </row>
    <row r="23" spans="1:12">
      <c r="A23" s="11">
        <v>13</v>
      </c>
      <c r="B23" s="14" t="s">
        <v>364</v>
      </c>
      <c r="C23" s="583">
        <v>0.15421351796775029</v>
      </c>
      <c r="D23" s="584">
        <v>0.1390139028708029</v>
      </c>
      <c r="E23" s="584">
        <v>0.15157763395884766</v>
      </c>
      <c r="F23" s="584">
        <v>0.15156276829149348</v>
      </c>
      <c r="G23" s="585">
        <v>0.13446093204545631</v>
      </c>
      <c r="I23" s="600">
        <v>0.13186108100391264</v>
      </c>
      <c r="J23" s="601">
        <v>0.14033257381233352</v>
      </c>
      <c r="K23" s="601">
        <v>0.13362276911461085</v>
      </c>
      <c r="L23" s="602">
        <v>0.13622222416033125</v>
      </c>
    </row>
    <row r="24" spans="1:12">
      <c r="A24" s="13"/>
      <c r="B24" s="151" t="s">
        <v>89</v>
      </c>
      <c r="C24" s="570"/>
      <c r="D24" s="570"/>
      <c r="E24" s="586"/>
      <c r="F24" s="570"/>
      <c r="G24" s="587"/>
      <c r="I24" s="597"/>
      <c r="J24" s="598"/>
      <c r="K24" s="598"/>
      <c r="L24" s="599"/>
    </row>
    <row r="25" spans="1:12" ht="15" customHeight="1">
      <c r="A25" s="340">
        <v>14</v>
      </c>
      <c r="B25" s="14" t="s">
        <v>88</v>
      </c>
      <c r="C25" s="588">
        <v>7.5128832760441494E-2</v>
      </c>
      <c r="D25" s="588">
        <v>7.2310545488942501E-2</v>
      </c>
      <c r="E25" s="588">
        <v>7.1080812811373031E-2</v>
      </c>
      <c r="F25" s="588">
        <v>7.0179818924545459E-2</v>
      </c>
      <c r="G25" s="588">
        <v>6.8079685421746472E-2</v>
      </c>
      <c r="I25" s="600">
        <v>7.3068981061585478E-2</v>
      </c>
      <c r="J25" s="601">
        <v>7.2437841777855047E-2</v>
      </c>
      <c r="K25" s="601">
        <v>6.7179255332323981E-2</v>
      </c>
      <c r="L25" s="602">
        <v>6.6211767100934418E-2</v>
      </c>
    </row>
    <row r="26" spans="1:12">
      <c r="A26" s="340">
        <v>15</v>
      </c>
      <c r="B26" s="14" t="s">
        <v>87</v>
      </c>
      <c r="C26" s="588">
        <v>1.1166288166905004E-2</v>
      </c>
      <c r="D26" s="588">
        <v>7.1965464536527697E-3</v>
      </c>
      <c r="E26" s="588">
        <v>6.4134409695668498E-3</v>
      </c>
      <c r="F26" s="588">
        <v>5.84391582246091E-3</v>
      </c>
      <c r="G26" s="588">
        <v>5.2076950947085596E-3</v>
      </c>
      <c r="I26" s="600">
        <v>7.1124818294527421E-3</v>
      </c>
      <c r="J26" s="601">
        <v>6.3215683380952944E-3</v>
      </c>
      <c r="K26" s="601">
        <v>5.667282086198832E-3</v>
      </c>
      <c r="L26" s="602">
        <v>5.0845412147318223E-3</v>
      </c>
    </row>
    <row r="27" spans="1:12">
      <c r="A27" s="340">
        <v>16</v>
      </c>
      <c r="B27" s="14" t="s">
        <v>86</v>
      </c>
      <c r="C27" s="588">
        <v>4.3440700572582536E-2</v>
      </c>
      <c r="D27" s="588">
        <v>4.3306946006420717E-2</v>
      </c>
      <c r="E27" s="588">
        <v>4.2576851017680557E-2</v>
      </c>
      <c r="F27" s="588">
        <v>4.2098716094672653E-2</v>
      </c>
      <c r="G27" s="588">
        <v>4.0735192803557488E-2</v>
      </c>
      <c r="I27" s="600">
        <v>4.2611346862422371E-2</v>
      </c>
      <c r="J27" s="601">
        <v>4.2671038462859502E-2</v>
      </c>
      <c r="K27" s="601">
        <v>3.7809819929982454E-2</v>
      </c>
      <c r="L27" s="602">
        <v>3.6982524190620938E-2</v>
      </c>
    </row>
    <row r="28" spans="1:12">
      <c r="A28" s="340">
        <v>17</v>
      </c>
      <c r="B28" s="14" t="s">
        <v>85</v>
      </c>
      <c r="C28" s="588">
        <v>6.3962544593536494E-2</v>
      </c>
      <c r="D28" s="588">
        <v>6.5113999035289735E-2</v>
      </c>
      <c r="E28" s="588">
        <v>6.4667371841806182E-2</v>
      </c>
      <c r="F28" s="588">
        <v>6.4335903102084535E-2</v>
      </c>
      <c r="G28" s="588">
        <v>6.2871990327037913E-2</v>
      </c>
      <c r="I28" s="600">
        <v>6.5956499232132731E-2</v>
      </c>
      <c r="J28" s="601">
        <v>6.611627343975976E-2</v>
      </c>
      <c r="K28" s="601">
        <v>6.1511973246125159E-2</v>
      </c>
      <c r="L28" s="602">
        <v>6.1127225886202591E-2</v>
      </c>
    </row>
    <row r="29" spans="1:12">
      <c r="A29" s="340">
        <v>18</v>
      </c>
      <c r="B29" s="14" t="s">
        <v>167</v>
      </c>
      <c r="C29" s="588">
        <v>7.0760627124492213E-3</v>
      </c>
      <c r="D29" s="588">
        <v>3.0343180426338413E-2</v>
      </c>
      <c r="E29" s="588">
        <v>4.3572845545468385E-2</v>
      </c>
      <c r="F29" s="588">
        <v>3.723226330881238E-2</v>
      </c>
      <c r="G29" s="588">
        <v>2.3921057874978904E-2</v>
      </c>
      <c r="I29" s="600">
        <v>3.5298406250330441E-2</v>
      </c>
      <c r="J29" s="601">
        <v>4.3930189693015834E-2</v>
      </c>
      <c r="K29" s="601">
        <v>3.6962934434400269E-2</v>
      </c>
      <c r="L29" s="602">
        <v>4.0286270298406729E-2</v>
      </c>
    </row>
    <row r="30" spans="1:12">
      <c r="A30" s="340">
        <v>19</v>
      </c>
      <c r="B30" s="14" t="s">
        <v>168</v>
      </c>
      <c r="C30" s="588">
        <v>1.9895039356463664E-2</v>
      </c>
      <c r="D30" s="588">
        <v>8.0438720102820133E-2</v>
      </c>
      <c r="E30" s="588">
        <v>0.11475409701229097</v>
      </c>
      <c r="F30" s="588">
        <v>9.7445467969328084E-2</v>
      </c>
      <c r="G30" s="588">
        <v>6.1676604306965081E-2</v>
      </c>
      <c r="I30" s="600">
        <v>9.6486184250426488E-2</v>
      </c>
      <c r="J30" s="601">
        <v>0.11941992493100087</v>
      </c>
      <c r="K30" s="601">
        <v>9.9943411119940304E-2</v>
      </c>
      <c r="L30" s="602">
        <v>0.10713783736766806</v>
      </c>
    </row>
    <row r="31" spans="1:12">
      <c r="A31" s="13"/>
      <c r="B31" s="151" t="s">
        <v>230</v>
      </c>
      <c r="C31" s="588"/>
      <c r="D31" s="588"/>
      <c r="E31" s="588"/>
      <c r="F31" s="588"/>
      <c r="G31" s="588"/>
      <c r="I31" s="597"/>
      <c r="J31" s="598"/>
      <c r="K31" s="598"/>
      <c r="L31" s="599"/>
    </row>
    <row r="32" spans="1:12">
      <c r="A32" s="340">
        <v>20</v>
      </c>
      <c r="B32" s="14" t="s">
        <v>84</v>
      </c>
      <c r="C32" s="588">
        <v>0.11645621465138611</v>
      </c>
      <c r="D32" s="588">
        <v>8.5571842186823066E-2</v>
      </c>
      <c r="E32" s="588">
        <v>1.5260399666296508E-2</v>
      </c>
      <c r="F32" s="588">
        <v>1.6086107996407008E-2</v>
      </c>
      <c r="G32" s="588">
        <v>2.5331005887150274E-2</v>
      </c>
      <c r="I32" s="600">
        <v>8.1416031777507544E-2</v>
      </c>
      <c r="J32" s="601">
        <v>9.395471847779259E-2</v>
      </c>
      <c r="K32" s="601">
        <v>0.11311604523094475</v>
      </c>
      <c r="L32" s="602">
        <v>8.6875339283167943E-2</v>
      </c>
    </row>
    <row r="33" spans="1:12" ht="15" customHeight="1">
      <c r="A33" s="340">
        <v>21</v>
      </c>
      <c r="B33" s="14" t="s">
        <v>711</v>
      </c>
      <c r="C33" s="588">
        <v>3.9199282699205321E-2</v>
      </c>
      <c r="D33" s="588">
        <v>3.0824027530067414E-2</v>
      </c>
      <c r="E33" s="588">
        <v>1.6090383671821896E-2</v>
      </c>
      <c r="F33" s="588">
        <v>2.2592727594080913E-2</v>
      </c>
      <c r="G33" s="588">
        <v>2.4191225289381873E-2</v>
      </c>
      <c r="I33" s="600">
        <v>5.0133063263227085E-2</v>
      </c>
      <c r="J33" s="601">
        <v>5.313611015220579E-2</v>
      </c>
      <c r="K33" s="601">
        <v>5.9044313571056287E-2</v>
      </c>
      <c r="L33" s="602">
        <v>5.2145184006387381E-2</v>
      </c>
    </row>
    <row r="34" spans="1:12">
      <c r="A34" s="340">
        <v>22</v>
      </c>
      <c r="B34" s="14" t="s">
        <v>83</v>
      </c>
      <c r="C34" s="588">
        <v>0.44420106194890874</v>
      </c>
      <c r="D34" s="588">
        <v>0.42636039995761005</v>
      </c>
      <c r="E34" s="588">
        <v>0.41483276351307036</v>
      </c>
      <c r="F34" s="588">
        <v>0.43293993893595495</v>
      </c>
      <c r="G34" s="588">
        <v>0.40241473095107777</v>
      </c>
      <c r="I34" s="600">
        <v>0.4287870529131429</v>
      </c>
      <c r="J34" s="601">
        <v>0.41621169379105366</v>
      </c>
      <c r="K34" s="601">
        <v>0.43531151796960366</v>
      </c>
      <c r="L34" s="602">
        <v>0.40370302455629364</v>
      </c>
    </row>
    <row r="35" spans="1:12" ht="15" customHeight="1">
      <c r="A35" s="340">
        <v>23</v>
      </c>
      <c r="B35" s="14" t="s">
        <v>82</v>
      </c>
      <c r="C35" s="588">
        <v>0.47265038389922714</v>
      </c>
      <c r="D35" s="588">
        <v>0.53943180355456988</v>
      </c>
      <c r="E35" s="588">
        <v>0.50969633934105341</v>
      </c>
      <c r="F35" s="588">
        <v>0.52335142247551314</v>
      </c>
      <c r="G35" s="588">
        <v>0.54933175267862933</v>
      </c>
      <c r="I35" s="600">
        <v>0.54356465967157108</v>
      </c>
      <c r="J35" s="601">
        <v>0.51579423699977434</v>
      </c>
      <c r="K35" s="601">
        <v>0.53152344973900978</v>
      </c>
      <c r="L35" s="602">
        <v>0.55287870782645121</v>
      </c>
    </row>
    <row r="36" spans="1:12">
      <c r="A36" s="340">
        <v>24</v>
      </c>
      <c r="B36" s="14" t="s">
        <v>81</v>
      </c>
      <c r="C36" s="588">
        <v>6.9736573609740823E-2</v>
      </c>
      <c r="D36" s="588">
        <v>1.6872819026982518E-2</v>
      </c>
      <c r="E36" s="588">
        <v>4.3010374210378073E-2</v>
      </c>
      <c r="F36" s="588">
        <v>-1.1522509287159947E-2</v>
      </c>
      <c r="G36" s="588">
        <v>3.5164771253597606E-2</v>
      </c>
      <c r="I36" s="600">
        <v>1.3547047668128889E-2</v>
      </c>
      <c r="J36" s="601">
        <v>4.2425912934275445E-2</v>
      </c>
      <c r="K36" s="601">
        <v>-1.4815027707104828E-2</v>
      </c>
      <c r="L36" s="602">
        <v>3.4701559243455651E-2</v>
      </c>
    </row>
    <row r="37" spans="1:12" ht="15" customHeight="1">
      <c r="A37" s="13"/>
      <c r="B37" s="151" t="s">
        <v>231</v>
      </c>
      <c r="C37" s="588"/>
      <c r="D37" s="588"/>
      <c r="E37" s="588"/>
      <c r="F37" s="588"/>
      <c r="G37" s="588"/>
      <c r="I37" s="597"/>
      <c r="J37" s="598"/>
      <c r="K37" s="598"/>
      <c r="L37" s="599"/>
    </row>
    <row r="38" spans="1:12" ht="15" customHeight="1">
      <c r="A38" s="340">
        <v>25</v>
      </c>
      <c r="B38" s="14" t="s">
        <v>80</v>
      </c>
      <c r="C38" s="588">
        <v>0.37083524983533761</v>
      </c>
      <c r="D38" s="588">
        <v>0.47124136005419787</v>
      </c>
      <c r="E38" s="588">
        <v>0.38825733080731301</v>
      </c>
      <c r="F38" s="588">
        <v>0.39788620538515951</v>
      </c>
      <c r="G38" s="588">
        <v>0.41257567106694015</v>
      </c>
      <c r="I38" s="600">
        <v>0.47807700236021572</v>
      </c>
      <c r="J38" s="601">
        <v>0.39714137433996349</v>
      </c>
      <c r="K38" s="601">
        <v>0.408071266062836</v>
      </c>
      <c r="L38" s="602">
        <v>0.41997477941978595</v>
      </c>
    </row>
    <row r="39" spans="1:12" ht="15" customHeight="1">
      <c r="A39" s="340">
        <v>26</v>
      </c>
      <c r="B39" s="14" t="s">
        <v>79</v>
      </c>
      <c r="C39" s="588">
        <v>0.75311389577040544</v>
      </c>
      <c r="D39" s="588">
        <v>0.83266747184604506</v>
      </c>
      <c r="E39" s="588">
        <v>0.80774031252934297</v>
      </c>
      <c r="F39" s="588">
        <v>0.86362680790902868</v>
      </c>
      <c r="G39" s="588">
        <v>0.8531840552720793</v>
      </c>
      <c r="I39" s="600">
        <v>0.83317999460281644</v>
      </c>
      <c r="J39" s="601">
        <v>0.81198674847013674</v>
      </c>
      <c r="K39" s="601">
        <v>0.86906148756104029</v>
      </c>
      <c r="L39" s="602">
        <v>0.85665103214740546</v>
      </c>
    </row>
    <row r="40" spans="1:12" ht="15" customHeight="1">
      <c r="A40" s="340">
        <v>27</v>
      </c>
      <c r="B40" s="14" t="s">
        <v>78</v>
      </c>
      <c r="C40" s="588">
        <v>0.35535394678899951</v>
      </c>
      <c r="D40" s="588">
        <v>0.40969722252841179</v>
      </c>
      <c r="E40" s="588">
        <v>0.43535072334457886</v>
      </c>
      <c r="F40" s="588">
        <v>0.42219664320730904</v>
      </c>
      <c r="G40" s="588">
        <v>0.44935377721257674</v>
      </c>
      <c r="I40" s="600">
        <v>0.41492972933546751</v>
      </c>
      <c r="J40" s="601">
        <v>0.44531234629802635</v>
      </c>
      <c r="K40" s="601">
        <v>0.43300399606707718</v>
      </c>
      <c r="L40" s="602">
        <v>0.45785085889809157</v>
      </c>
    </row>
    <row r="41" spans="1:12" ht="15" customHeight="1" thickBot="1">
      <c r="A41" s="341"/>
      <c r="B41" s="151" t="s">
        <v>271</v>
      </c>
      <c r="C41" s="570"/>
      <c r="D41" s="570"/>
      <c r="E41" s="570"/>
      <c r="F41" s="570"/>
      <c r="G41" s="587"/>
      <c r="I41" s="597"/>
      <c r="J41" s="598"/>
      <c r="K41" s="598"/>
      <c r="L41" s="599"/>
    </row>
    <row r="42" spans="1:12" ht="15">
      <c r="A42" s="340">
        <v>28</v>
      </c>
      <c r="B42" s="14" t="s">
        <v>255</v>
      </c>
      <c r="C42" s="589">
        <v>84740539.316252604</v>
      </c>
      <c r="D42" s="589">
        <v>86881913.263500005</v>
      </c>
      <c r="E42" s="589">
        <v>75887983.243599996</v>
      </c>
      <c r="F42" s="589">
        <v>66782178.6351</v>
      </c>
      <c r="G42" s="590">
        <v>73186200.715800002</v>
      </c>
      <c r="I42" s="603">
        <v>72581381.187383398</v>
      </c>
      <c r="J42" s="604">
        <v>72861641.754640087</v>
      </c>
      <c r="K42" s="604">
        <v>65775662.228213005</v>
      </c>
      <c r="L42" s="605">
        <v>57170353.842358693</v>
      </c>
    </row>
    <row r="43" spans="1:12" ht="15" customHeight="1">
      <c r="A43" s="340">
        <v>29</v>
      </c>
      <c r="B43" s="14" t="s">
        <v>267</v>
      </c>
      <c r="C43" s="589">
        <v>55039573.042716958</v>
      </c>
      <c r="D43" s="591">
        <v>54698303.922359988</v>
      </c>
      <c r="E43" s="591">
        <v>49551746.368353501</v>
      </c>
      <c r="F43" s="591">
        <v>44214960.997358494</v>
      </c>
      <c r="G43" s="592">
        <v>52616125.814640999</v>
      </c>
      <c r="I43" s="594">
        <v>49271385.584469236</v>
      </c>
      <c r="J43" s="595">
        <v>49643521.163465798</v>
      </c>
      <c r="K43" s="595">
        <v>48829621.439022042</v>
      </c>
      <c r="L43" s="596">
        <v>44190737.672954045</v>
      </c>
    </row>
    <row r="44" spans="1:12" ht="15" customHeight="1" thickBot="1">
      <c r="A44" s="371">
        <v>30</v>
      </c>
      <c r="B44" s="372" t="s">
        <v>256</v>
      </c>
      <c r="C44" s="588">
        <v>1.5396293000035506</v>
      </c>
      <c r="D44" s="588">
        <f>D42/D43</f>
        <v>1.588384045450882</v>
      </c>
      <c r="E44" s="588">
        <f>E42/E43</f>
        <v>1.5314895801950237</v>
      </c>
      <c r="F44" s="588">
        <f>F42/F43</f>
        <v>1.5103977732580094</v>
      </c>
      <c r="G44" s="588">
        <f>G42/G43</f>
        <v>1.3909462086514008</v>
      </c>
      <c r="I44" s="606">
        <v>1.4730939738431401</v>
      </c>
      <c r="J44" s="607">
        <v>1.4676968927067411</v>
      </c>
      <c r="K44" s="607">
        <v>1.3470442794718984</v>
      </c>
      <c r="L44" s="608">
        <v>1.2937180244752631</v>
      </c>
    </row>
    <row r="45" spans="1:12" ht="15" customHeight="1" thickBot="1">
      <c r="A45" s="371"/>
      <c r="B45" s="151" t="s">
        <v>372</v>
      </c>
      <c r="C45" s="570"/>
      <c r="D45" s="570"/>
      <c r="E45" s="570"/>
      <c r="F45" s="570"/>
      <c r="G45" s="587"/>
      <c r="I45" s="597"/>
      <c r="J45" s="598"/>
      <c r="K45" s="598"/>
      <c r="L45" s="599"/>
    </row>
    <row r="46" spans="1:12" ht="15" customHeight="1">
      <c r="A46" s="371">
        <v>31</v>
      </c>
      <c r="B46" s="372" t="s">
        <v>379</v>
      </c>
      <c r="C46" s="589">
        <v>117031452.54327002</v>
      </c>
      <c r="D46" s="589">
        <v>123161000.25957499</v>
      </c>
      <c r="E46" s="589">
        <v>126652108.7911016</v>
      </c>
      <c r="F46" s="589">
        <v>114739842.33971</v>
      </c>
      <c r="G46" s="589">
        <v>119291416.09441501</v>
      </c>
      <c r="I46" s="603">
        <v>120333560.829175</v>
      </c>
      <c r="J46" s="604">
        <v>122850671.91226</v>
      </c>
      <c r="K46" s="604">
        <v>110924896.41310999</v>
      </c>
      <c r="L46" s="605">
        <v>115867527.334415</v>
      </c>
    </row>
    <row r="47" spans="1:12" ht="15" customHeight="1">
      <c r="A47" s="371">
        <v>32</v>
      </c>
      <c r="B47" s="372" t="s">
        <v>394</v>
      </c>
      <c r="C47" s="589">
        <v>84850062.149581909</v>
      </c>
      <c r="D47" s="589">
        <v>79777336.040219471</v>
      </c>
      <c r="E47" s="589">
        <v>83272914.480661511</v>
      </c>
      <c r="F47" s="589">
        <v>85065152.327659875</v>
      </c>
      <c r="G47" s="589">
        <v>89616361.346872792</v>
      </c>
      <c r="I47" s="594">
        <v>75974892.468975037</v>
      </c>
      <c r="J47" s="595">
        <v>80500243.125565022</v>
      </c>
      <c r="K47" s="595">
        <v>80705665.611544967</v>
      </c>
      <c r="L47" s="596">
        <v>84482745.964189962</v>
      </c>
    </row>
    <row r="48" spans="1:12" ht="15.75" thickBot="1">
      <c r="A48" s="342">
        <v>33</v>
      </c>
      <c r="B48" s="153" t="s">
        <v>412</v>
      </c>
      <c r="C48" s="593">
        <v>1.379273621944503</v>
      </c>
      <c r="D48" s="593">
        <f>D46/D47</f>
        <v>1.5438093871357625</v>
      </c>
      <c r="E48" s="593">
        <f>E46/E47</f>
        <v>1.5209280182034945</v>
      </c>
      <c r="F48" s="593">
        <f>F46/F47</f>
        <v>1.3488466099225578</v>
      </c>
      <c r="G48" s="593">
        <f>G46/G47</f>
        <v>1.3311343408898373</v>
      </c>
      <c r="I48" s="606">
        <v>1.5838595741127792</v>
      </c>
      <c r="J48" s="607">
        <v>1.5260906941689156</v>
      </c>
      <c r="K48" s="607">
        <v>1.3744375388342271</v>
      </c>
      <c r="L48" s="608">
        <v>1.371493386158734</v>
      </c>
    </row>
    <row r="49" spans="1:2">
      <c r="A49" s="16"/>
    </row>
    <row r="50" spans="1:2" ht="38.25">
      <c r="B50" s="216" t="s">
        <v>708</v>
      </c>
    </row>
    <row r="51" spans="1:2" ht="51">
      <c r="B51" s="216" t="s">
        <v>270</v>
      </c>
    </row>
    <row r="53" spans="1:2">
      <c r="B53" s="215"/>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G29" sqref="G29"/>
    </sheetView>
  </sheetViews>
  <sheetFormatPr defaultColWidth="9.140625" defaultRowHeight="12.75"/>
  <cols>
    <col min="1" max="1" width="11.85546875" style="452" bestFit="1" customWidth="1"/>
    <col min="2" max="2" width="105.140625" style="452" bestFit="1" customWidth="1"/>
    <col min="3" max="3" width="13.85546875" style="452" bestFit="1" customWidth="1"/>
    <col min="4" max="4" width="8.7109375" style="452" bestFit="1" customWidth="1"/>
    <col min="5" max="5" width="17.42578125" style="452" bestFit="1" customWidth="1"/>
    <col min="6" max="6" width="8.7109375" style="452" bestFit="1" customWidth="1"/>
    <col min="7" max="7" width="30.42578125" style="452" customWidth="1"/>
    <col min="8" max="8" width="9.7109375" style="452" customWidth="1"/>
    <col min="9" max="16384" width="9.140625" style="452"/>
  </cols>
  <sheetData>
    <row r="1" spans="1:8" ht="13.5">
      <c r="A1" s="373" t="s">
        <v>31</v>
      </c>
      <c r="B1" s="462" t="str">
        <f>'Info '!C2</f>
        <v>JSC Ziraat Bank Georgia</v>
      </c>
    </row>
    <row r="2" spans="1:8">
      <c r="A2" s="374" t="s">
        <v>32</v>
      </c>
      <c r="B2" s="461">
        <f>'1. key ratios '!B2</f>
        <v>45016</v>
      </c>
    </row>
    <row r="3" spans="1:8">
      <c r="A3" s="375" t="s">
        <v>415</v>
      </c>
    </row>
    <row r="5" spans="1:8" ht="12" customHeight="1">
      <c r="A5" s="778" t="s">
        <v>416</v>
      </c>
      <c r="B5" s="779"/>
      <c r="C5" s="784" t="s">
        <v>417</v>
      </c>
      <c r="D5" s="785"/>
      <c r="E5" s="785"/>
      <c r="F5" s="785"/>
      <c r="G5" s="785"/>
      <c r="H5" s="786"/>
    </row>
    <row r="6" spans="1:8">
      <c r="A6" s="780"/>
      <c r="B6" s="781"/>
      <c r="C6" s="787"/>
      <c r="D6" s="788"/>
      <c r="E6" s="788"/>
      <c r="F6" s="788"/>
      <c r="G6" s="788"/>
      <c r="H6" s="789"/>
    </row>
    <row r="7" spans="1:8">
      <c r="A7" s="782"/>
      <c r="B7" s="783"/>
      <c r="C7" s="460" t="s">
        <v>418</v>
      </c>
      <c r="D7" s="460" t="s">
        <v>419</v>
      </c>
      <c r="E7" s="460" t="s">
        <v>420</v>
      </c>
      <c r="F7" s="460" t="s">
        <v>421</v>
      </c>
      <c r="G7" s="460" t="s">
        <v>422</v>
      </c>
      <c r="H7" s="460" t="s">
        <v>65</v>
      </c>
    </row>
    <row r="8" spans="1:8">
      <c r="A8" s="456">
        <v>1</v>
      </c>
      <c r="B8" s="455" t="s">
        <v>52</v>
      </c>
      <c r="C8" s="687">
        <v>57871289.029700004</v>
      </c>
      <c r="D8" s="687">
        <v>1566932.01</v>
      </c>
      <c r="E8" s="687"/>
      <c r="F8" s="687"/>
      <c r="G8" s="687"/>
      <c r="H8" s="687">
        <v>59438221.039700001</v>
      </c>
    </row>
    <row r="9" spans="1:8">
      <c r="A9" s="456">
        <v>2</v>
      </c>
      <c r="B9" s="455" t="s">
        <v>53</v>
      </c>
      <c r="C9" s="687"/>
      <c r="D9" s="687"/>
      <c r="E9" s="687"/>
      <c r="F9" s="687"/>
      <c r="G9" s="687"/>
      <c r="H9" s="687">
        <v>0</v>
      </c>
    </row>
    <row r="10" spans="1:8">
      <c r="A10" s="456">
        <v>3</v>
      </c>
      <c r="B10" s="455" t="s">
        <v>165</v>
      </c>
      <c r="C10" s="687"/>
      <c r="D10" s="687"/>
      <c r="E10" s="687"/>
      <c r="F10" s="687"/>
      <c r="G10" s="687"/>
      <c r="H10" s="687">
        <v>0</v>
      </c>
    </row>
    <row r="11" spans="1:8">
      <c r="A11" s="456">
        <v>4</v>
      </c>
      <c r="B11" s="455" t="s">
        <v>54</v>
      </c>
      <c r="C11" s="687"/>
      <c r="D11" s="687"/>
      <c r="E11" s="687"/>
      <c r="F11" s="687"/>
      <c r="G11" s="687"/>
      <c r="H11" s="687">
        <v>0</v>
      </c>
    </row>
    <row r="12" spans="1:8">
      <c r="A12" s="456">
        <v>5</v>
      </c>
      <c r="B12" s="455" t="s">
        <v>55</v>
      </c>
      <c r="C12" s="687"/>
      <c r="D12" s="687"/>
      <c r="E12" s="687"/>
      <c r="F12" s="687"/>
      <c r="G12" s="687"/>
      <c r="H12" s="687">
        <v>0</v>
      </c>
    </row>
    <row r="13" spans="1:8">
      <c r="A13" s="456">
        <v>6</v>
      </c>
      <c r="B13" s="455" t="s">
        <v>56</v>
      </c>
      <c r="C13" s="687">
        <v>6262514.0676999995</v>
      </c>
      <c r="D13" s="687">
        <v>11524680.449999999</v>
      </c>
      <c r="E13" s="687"/>
      <c r="F13" s="687"/>
      <c r="G13" s="687"/>
      <c r="H13" s="687">
        <v>17787194.517699998</v>
      </c>
    </row>
    <row r="14" spans="1:8">
      <c r="A14" s="456">
        <v>7</v>
      </c>
      <c r="B14" s="455" t="s">
        <v>57</v>
      </c>
      <c r="C14" s="687"/>
      <c r="D14" s="687">
        <v>18085421.060699999</v>
      </c>
      <c r="E14" s="687">
        <v>30664357.038800001</v>
      </c>
      <c r="F14" s="687">
        <v>14914524.2446</v>
      </c>
      <c r="G14" s="687"/>
      <c r="H14" s="687">
        <v>63664302.344099998</v>
      </c>
    </row>
    <row r="15" spans="1:8">
      <c r="A15" s="456">
        <v>8</v>
      </c>
      <c r="B15" s="457" t="s">
        <v>58</v>
      </c>
      <c r="C15" s="687"/>
      <c r="D15" s="687">
        <v>13359231.1779</v>
      </c>
      <c r="E15" s="687">
        <v>17676123.629299998</v>
      </c>
      <c r="F15" s="687">
        <v>8046813.6228999998</v>
      </c>
      <c r="G15" s="687">
        <v>7625.26</v>
      </c>
      <c r="H15" s="687">
        <v>39089793.690099999</v>
      </c>
    </row>
    <row r="16" spans="1:8">
      <c r="A16" s="456">
        <v>9</v>
      </c>
      <c r="B16" s="455" t="s">
        <v>59</v>
      </c>
      <c r="C16" s="687"/>
      <c r="D16" s="687"/>
      <c r="E16" s="687"/>
      <c r="F16" s="687"/>
      <c r="G16" s="687"/>
      <c r="H16" s="687">
        <v>0</v>
      </c>
    </row>
    <row r="17" spans="1:8">
      <c r="A17" s="456">
        <v>10</v>
      </c>
      <c r="B17" s="459" t="s">
        <v>430</v>
      </c>
      <c r="C17" s="687"/>
      <c r="D17" s="687"/>
      <c r="E17" s="687"/>
      <c r="F17" s="687"/>
      <c r="G17" s="687"/>
      <c r="H17" s="687">
        <v>0</v>
      </c>
    </row>
    <row r="18" spans="1:8">
      <c r="A18" s="456">
        <v>11</v>
      </c>
      <c r="B18" s="455" t="s">
        <v>61</v>
      </c>
      <c r="C18" s="687"/>
      <c r="D18" s="687"/>
      <c r="E18" s="687"/>
      <c r="F18" s="687"/>
      <c r="G18" s="687"/>
      <c r="H18" s="687">
        <v>0</v>
      </c>
    </row>
    <row r="19" spans="1:8">
      <c r="A19" s="456">
        <v>12</v>
      </c>
      <c r="B19" s="455" t="s">
        <v>62</v>
      </c>
      <c r="C19" s="687"/>
      <c r="D19" s="687"/>
      <c r="E19" s="687"/>
      <c r="F19" s="687"/>
      <c r="G19" s="687"/>
      <c r="H19" s="687">
        <v>0</v>
      </c>
    </row>
    <row r="20" spans="1:8">
      <c r="A20" s="458">
        <v>13</v>
      </c>
      <c r="B20" s="457" t="s">
        <v>145</v>
      </c>
      <c r="C20" s="687"/>
      <c r="D20" s="687"/>
      <c r="E20" s="687"/>
      <c r="F20" s="687"/>
      <c r="G20" s="687"/>
      <c r="H20" s="687">
        <v>0</v>
      </c>
    </row>
    <row r="21" spans="1:8">
      <c r="A21" s="456">
        <v>14</v>
      </c>
      <c r="B21" s="455" t="s">
        <v>64</v>
      </c>
      <c r="C21" s="687">
        <v>7783282.5411999999</v>
      </c>
      <c r="D21" s="687">
        <v>3033207.7574</v>
      </c>
      <c r="E21" s="687">
        <v>530188.54</v>
      </c>
      <c r="F21" s="687">
        <v>1101933.1144999999</v>
      </c>
      <c r="G21" s="687">
        <v>4516420.1900000004</v>
      </c>
      <c r="H21" s="687">
        <v>16965032.143099997</v>
      </c>
    </row>
    <row r="22" spans="1:8">
      <c r="A22" s="454">
        <v>15</v>
      </c>
      <c r="B22" s="453" t="s">
        <v>65</v>
      </c>
      <c r="C22" s="687">
        <v>71917085.638600007</v>
      </c>
      <c r="D22" s="687">
        <v>47569472.456</v>
      </c>
      <c r="E22" s="687">
        <v>48870669.208099999</v>
      </c>
      <c r="F22" s="687">
        <v>24063270.982000001</v>
      </c>
      <c r="G22" s="687">
        <v>4524045.45</v>
      </c>
      <c r="H22" s="687">
        <v>196944543.73469999</v>
      </c>
    </row>
    <row r="26" spans="1:8" ht="25.5">
      <c r="B26" s="379" t="s">
        <v>517</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7" sqref="C7:G23"/>
    </sheetView>
  </sheetViews>
  <sheetFormatPr defaultColWidth="9.140625" defaultRowHeight="12.75"/>
  <cols>
    <col min="1" max="1" width="11.85546875" style="463" bestFit="1" customWidth="1"/>
    <col min="2" max="2" width="86.85546875" style="452" customWidth="1"/>
    <col min="3" max="4" width="31.5703125" style="452" customWidth="1"/>
    <col min="5" max="5" width="15.140625" style="376" bestFit="1" customWidth="1"/>
    <col min="6" max="6" width="11.85546875" style="376" bestFit="1" customWidth="1"/>
    <col min="7" max="7" width="21.5703125" style="452" bestFit="1" customWidth="1"/>
    <col min="8" max="8" width="41.42578125" style="452" customWidth="1"/>
    <col min="9" max="16384" width="9.140625" style="452"/>
  </cols>
  <sheetData>
    <row r="1" spans="1:8" ht="13.5">
      <c r="A1" s="373" t="s">
        <v>31</v>
      </c>
      <c r="B1" s="462" t="str">
        <f>'Info '!C2</f>
        <v>JSC Ziraat Bank Georgia</v>
      </c>
      <c r="C1" s="477"/>
      <c r="D1" s="477"/>
      <c r="E1" s="477"/>
      <c r="F1" s="477"/>
      <c r="G1" s="477"/>
      <c r="H1" s="477"/>
    </row>
    <row r="2" spans="1:8">
      <c r="A2" s="374" t="s">
        <v>32</v>
      </c>
      <c r="B2" s="461">
        <f>'1. key ratios '!B2</f>
        <v>45016</v>
      </c>
      <c r="C2" s="477"/>
      <c r="D2" s="477"/>
      <c r="E2" s="477"/>
      <c r="F2" s="477"/>
      <c r="G2" s="477"/>
      <c r="H2" s="477"/>
    </row>
    <row r="3" spans="1:8">
      <c r="A3" s="375" t="s">
        <v>423</v>
      </c>
      <c r="B3" s="477"/>
      <c r="C3" s="477"/>
      <c r="D3" s="477"/>
      <c r="E3" s="477"/>
      <c r="F3" s="477"/>
      <c r="G3" s="477"/>
      <c r="H3" s="477"/>
    </row>
    <row r="4" spans="1:8">
      <c r="A4" s="478"/>
      <c r="B4" s="477"/>
      <c r="C4" s="476" t="s">
        <v>0</v>
      </c>
      <c r="D4" s="476" t="s">
        <v>1</v>
      </c>
      <c r="E4" s="476" t="s">
        <v>2</v>
      </c>
      <c r="F4" s="476" t="s">
        <v>3</v>
      </c>
      <c r="G4" s="476" t="s">
        <v>4</v>
      </c>
      <c r="H4" s="476" t="s">
        <v>5</v>
      </c>
    </row>
    <row r="5" spans="1:8" ht="33.950000000000003" customHeight="1">
      <c r="A5" s="778" t="s">
        <v>424</v>
      </c>
      <c r="B5" s="779"/>
      <c r="C5" s="792" t="s">
        <v>425</v>
      </c>
      <c r="D5" s="792"/>
      <c r="E5" s="792" t="s">
        <v>662</v>
      </c>
      <c r="F5" s="790" t="s">
        <v>426</v>
      </c>
      <c r="G5" s="790" t="s">
        <v>427</v>
      </c>
      <c r="H5" s="474" t="s">
        <v>661</v>
      </c>
    </row>
    <row r="6" spans="1:8" ht="25.5">
      <c r="A6" s="782"/>
      <c r="B6" s="783"/>
      <c r="C6" s="475" t="s">
        <v>428</v>
      </c>
      <c r="D6" s="475" t="s">
        <v>429</v>
      </c>
      <c r="E6" s="792"/>
      <c r="F6" s="791"/>
      <c r="G6" s="791"/>
      <c r="H6" s="474" t="s">
        <v>660</v>
      </c>
    </row>
    <row r="7" spans="1:8">
      <c r="A7" s="472">
        <v>1</v>
      </c>
      <c r="B7" s="455" t="s">
        <v>52</v>
      </c>
      <c r="C7" s="466"/>
      <c r="D7" s="466">
        <v>59438221.039700001</v>
      </c>
      <c r="E7" s="466"/>
      <c r="F7" s="466"/>
      <c r="G7" s="466"/>
      <c r="H7" s="464">
        <f>C7+D7-E7-F7</f>
        <v>59438221.039700001</v>
      </c>
    </row>
    <row r="8" spans="1:8">
      <c r="A8" s="472">
        <v>2</v>
      </c>
      <c r="B8" s="455" t="s">
        <v>53</v>
      </c>
      <c r="C8" s="466"/>
      <c r="D8" s="466"/>
      <c r="E8" s="466"/>
      <c r="F8" s="466"/>
      <c r="G8" s="466"/>
      <c r="H8" s="464">
        <f t="shared" ref="H8:H20" si="0">C8+D8-E8-F8</f>
        <v>0</v>
      </c>
    </row>
    <row r="9" spans="1:8">
      <c r="A9" s="472">
        <v>3</v>
      </c>
      <c r="B9" s="455" t="s">
        <v>165</v>
      </c>
      <c r="C9" s="466"/>
      <c r="D9" s="466"/>
      <c r="E9" s="466"/>
      <c r="F9" s="466"/>
      <c r="G9" s="466"/>
      <c r="H9" s="464">
        <f t="shared" si="0"/>
        <v>0</v>
      </c>
    </row>
    <row r="10" spans="1:8">
      <c r="A10" s="472">
        <v>4</v>
      </c>
      <c r="B10" s="455" t="s">
        <v>54</v>
      </c>
      <c r="C10" s="466"/>
      <c r="D10" s="466"/>
      <c r="E10" s="466"/>
      <c r="F10" s="466"/>
      <c r="G10" s="466"/>
      <c r="H10" s="464">
        <f t="shared" si="0"/>
        <v>0</v>
      </c>
    </row>
    <row r="11" spans="1:8">
      <c r="A11" s="472">
        <v>5</v>
      </c>
      <c r="B11" s="455" t="s">
        <v>55</v>
      </c>
      <c r="C11" s="466"/>
      <c r="D11" s="466"/>
      <c r="E11" s="466"/>
      <c r="F11" s="466"/>
      <c r="G11" s="466"/>
      <c r="H11" s="464">
        <f t="shared" si="0"/>
        <v>0</v>
      </c>
    </row>
    <row r="12" spans="1:8">
      <c r="A12" s="472">
        <v>6</v>
      </c>
      <c r="B12" s="455" t="s">
        <v>56</v>
      </c>
      <c r="C12" s="466"/>
      <c r="D12" s="466">
        <v>17787194.517700002</v>
      </c>
      <c r="E12" s="466"/>
      <c r="F12" s="466"/>
      <c r="G12" s="466"/>
      <c r="H12" s="464">
        <f t="shared" si="0"/>
        <v>17787194.517700002</v>
      </c>
    </row>
    <row r="13" spans="1:8">
      <c r="A13" s="472">
        <v>7</v>
      </c>
      <c r="B13" s="455" t="s">
        <v>57</v>
      </c>
      <c r="C13" s="466">
        <v>10768246.5645</v>
      </c>
      <c r="D13" s="466">
        <v>55989611.919600002</v>
      </c>
      <c r="E13" s="466">
        <v>3093556.14</v>
      </c>
      <c r="F13" s="466"/>
      <c r="G13" s="466"/>
      <c r="H13" s="464">
        <f t="shared" si="0"/>
        <v>63664302.344099998</v>
      </c>
    </row>
    <row r="14" spans="1:8">
      <c r="A14" s="472">
        <v>8</v>
      </c>
      <c r="B14" s="457" t="s">
        <v>58</v>
      </c>
      <c r="C14" s="466">
        <v>1686316.9480999999</v>
      </c>
      <c r="D14" s="466">
        <v>38502139.431999996</v>
      </c>
      <c r="E14" s="466">
        <v>1098662.69</v>
      </c>
      <c r="F14" s="466"/>
      <c r="G14" s="466">
        <v>213688.592</v>
      </c>
      <c r="H14" s="464">
        <f t="shared" si="0"/>
        <v>39089793.690099999</v>
      </c>
    </row>
    <row r="15" spans="1:8">
      <c r="A15" s="472">
        <v>9</v>
      </c>
      <c r="B15" s="455" t="s">
        <v>59</v>
      </c>
      <c r="C15" s="466"/>
      <c r="D15" s="466"/>
      <c r="E15" s="466"/>
      <c r="F15" s="466"/>
      <c r="G15" s="466"/>
      <c r="H15" s="464">
        <f t="shared" si="0"/>
        <v>0</v>
      </c>
    </row>
    <row r="16" spans="1:8">
      <c r="A16" s="472">
        <v>10</v>
      </c>
      <c r="B16" s="459" t="s">
        <v>430</v>
      </c>
      <c r="C16" s="466"/>
      <c r="D16" s="466"/>
      <c r="E16" s="466"/>
      <c r="F16" s="466"/>
      <c r="G16" s="466"/>
      <c r="H16" s="464">
        <f t="shared" si="0"/>
        <v>0</v>
      </c>
    </row>
    <row r="17" spans="1:8">
      <c r="A17" s="472">
        <v>11</v>
      </c>
      <c r="B17" s="455" t="s">
        <v>61</v>
      </c>
      <c r="C17" s="466"/>
      <c r="D17" s="466"/>
      <c r="E17" s="466"/>
      <c r="F17" s="466"/>
      <c r="G17" s="466"/>
      <c r="H17" s="464">
        <f t="shared" si="0"/>
        <v>0</v>
      </c>
    </row>
    <row r="18" spans="1:8">
      <c r="A18" s="472">
        <v>12</v>
      </c>
      <c r="B18" s="455" t="s">
        <v>62</v>
      </c>
      <c r="C18" s="466"/>
      <c r="D18" s="466"/>
      <c r="E18" s="466"/>
      <c r="F18" s="466"/>
      <c r="G18" s="466"/>
      <c r="H18" s="464">
        <f t="shared" si="0"/>
        <v>0</v>
      </c>
    </row>
    <row r="19" spans="1:8">
      <c r="A19" s="473">
        <v>13</v>
      </c>
      <c r="B19" s="457" t="s">
        <v>145</v>
      </c>
      <c r="C19" s="466"/>
      <c r="D19" s="466"/>
      <c r="E19" s="466"/>
      <c r="F19" s="466"/>
      <c r="G19" s="466"/>
      <c r="H19" s="464">
        <f t="shared" si="0"/>
        <v>0</v>
      </c>
    </row>
    <row r="20" spans="1:8">
      <c r="A20" s="472">
        <v>14</v>
      </c>
      <c r="B20" s="455" t="s">
        <v>64</v>
      </c>
      <c r="C20" s="466">
        <v>67640</v>
      </c>
      <c r="D20" s="466">
        <v>17834317.493099999</v>
      </c>
      <c r="E20" s="466"/>
      <c r="F20" s="466"/>
      <c r="G20" s="466"/>
      <c r="H20" s="464">
        <f t="shared" si="0"/>
        <v>17901957.493099999</v>
      </c>
    </row>
    <row r="21" spans="1:8" s="469" customFormat="1">
      <c r="A21" s="471">
        <v>15</v>
      </c>
      <c r="B21" s="470" t="s">
        <v>65</v>
      </c>
      <c r="C21" s="482">
        <v>12522203.512600001</v>
      </c>
      <c r="D21" s="482">
        <v>189551484.40209997</v>
      </c>
      <c r="E21" s="482">
        <v>4192218.83</v>
      </c>
      <c r="F21" s="482">
        <v>0</v>
      </c>
      <c r="G21" s="482">
        <v>213688.592</v>
      </c>
      <c r="H21" s="464">
        <f t="shared" ref="H21" si="1">SUM(H7:H15)+SUM(H17:H20)</f>
        <v>197881469.08469999</v>
      </c>
    </row>
    <row r="22" spans="1:8">
      <c r="A22" s="468">
        <v>16</v>
      </c>
      <c r="B22" s="467" t="s">
        <v>431</v>
      </c>
      <c r="C22" s="495">
        <v>12454563.512600001</v>
      </c>
      <c r="D22" s="495">
        <v>94491751.351599991</v>
      </c>
      <c r="E22" s="495">
        <v>4192218.83</v>
      </c>
      <c r="F22" s="495">
        <v>0</v>
      </c>
      <c r="G22" s="495">
        <v>213688.592</v>
      </c>
      <c r="H22" s="464">
        <f>C22+D22-E22-F22</f>
        <v>102754096.0342</v>
      </c>
    </row>
    <row r="23" spans="1:8">
      <c r="A23" s="468">
        <v>17</v>
      </c>
      <c r="B23" s="467" t="s">
        <v>432</v>
      </c>
      <c r="C23" s="466"/>
      <c r="D23" s="466">
        <v>1566932.01</v>
      </c>
      <c r="E23" s="466"/>
      <c r="F23" s="466"/>
      <c r="G23" s="466"/>
      <c r="H23" s="464">
        <f>C23+D23-E23-F23</f>
        <v>1566932.01</v>
      </c>
    </row>
    <row r="25" spans="1:8">
      <c r="E25" s="452"/>
      <c r="F25" s="452"/>
    </row>
    <row r="26" spans="1:8" ht="42.6" customHeight="1">
      <c r="B26" s="379" t="s">
        <v>517</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G34"/>
    </sheetView>
  </sheetViews>
  <sheetFormatPr defaultColWidth="9.140625" defaultRowHeight="12.75"/>
  <cols>
    <col min="1" max="1" width="11" style="452" bestFit="1" customWidth="1"/>
    <col min="2" max="2" width="93.42578125" style="452" customWidth="1"/>
    <col min="3" max="4" width="35" style="452" customWidth="1"/>
    <col min="5" max="5" width="15.140625" style="452" bestFit="1" customWidth="1"/>
    <col min="6" max="6" width="11.85546875" style="452" bestFit="1" customWidth="1"/>
    <col min="7" max="7" width="22" style="452" customWidth="1"/>
    <col min="8" max="8" width="19.85546875" style="452" customWidth="1"/>
    <col min="9" max="16384" width="9.140625" style="452"/>
  </cols>
  <sheetData>
    <row r="1" spans="1:8" ht="13.5">
      <c r="A1" s="373" t="s">
        <v>31</v>
      </c>
      <c r="B1" s="462" t="str">
        <f>'Info '!C2</f>
        <v>JSC Ziraat Bank Georgia</v>
      </c>
      <c r="C1" s="477"/>
      <c r="D1" s="477"/>
      <c r="E1" s="477"/>
      <c r="F1" s="477"/>
      <c r="G1" s="477"/>
      <c r="H1" s="477"/>
    </row>
    <row r="2" spans="1:8">
      <c r="A2" s="374" t="s">
        <v>32</v>
      </c>
      <c r="B2" s="461">
        <f>'1. key ratios '!B2</f>
        <v>45016</v>
      </c>
      <c r="C2" s="477"/>
      <c r="D2" s="477"/>
      <c r="E2" s="477"/>
      <c r="F2" s="477"/>
      <c r="G2" s="477"/>
      <c r="H2" s="477"/>
    </row>
    <row r="3" spans="1:8">
      <c r="A3" s="375" t="s">
        <v>433</v>
      </c>
      <c r="B3" s="477"/>
      <c r="C3" s="477"/>
      <c r="D3" s="477"/>
      <c r="E3" s="477"/>
      <c r="F3" s="477"/>
      <c r="G3" s="477"/>
      <c r="H3" s="477"/>
    </row>
    <row r="4" spans="1:8">
      <c r="A4" s="478"/>
      <c r="B4" s="477"/>
      <c r="C4" s="476" t="s">
        <v>0</v>
      </c>
      <c r="D4" s="476" t="s">
        <v>1</v>
      </c>
      <c r="E4" s="476" t="s">
        <v>2</v>
      </c>
      <c r="F4" s="476" t="s">
        <v>3</v>
      </c>
      <c r="G4" s="476" t="s">
        <v>4</v>
      </c>
      <c r="H4" s="476" t="s">
        <v>5</v>
      </c>
    </row>
    <row r="5" spans="1:8" ht="41.45" customHeight="1">
      <c r="A5" s="778" t="s">
        <v>424</v>
      </c>
      <c r="B5" s="779"/>
      <c r="C5" s="792" t="s">
        <v>425</v>
      </c>
      <c r="D5" s="792"/>
      <c r="E5" s="792" t="s">
        <v>662</v>
      </c>
      <c r="F5" s="790" t="s">
        <v>426</v>
      </c>
      <c r="G5" s="790" t="s">
        <v>427</v>
      </c>
      <c r="H5" s="474" t="s">
        <v>661</v>
      </c>
    </row>
    <row r="6" spans="1:8" ht="25.5">
      <c r="A6" s="782"/>
      <c r="B6" s="783"/>
      <c r="C6" s="475" t="s">
        <v>428</v>
      </c>
      <c r="D6" s="475" t="s">
        <v>429</v>
      </c>
      <c r="E6" s="792"/>
      <c r="F6" s="791"/>
      <c r="G6" s="791"/>
      <c r="H6" s="474" t="s">
        <v>660</v>
      </c>
    </row>
    <row r="7" spans="1:8">
      <c r="A7" s="465">
        <v>1</v>
      </c>
      <c r="B7" s="483" t="s">
        <v>521</v>
      </c>
      <c r="C7" s="466"/>
      <c r="D7" s="466">
        <v>62368587.378899999</v>
      </c>
      <c r="E7" s="466">
        <v>25251.66</v>
      </c>
      <c r="F7" s="466"/>
      <c r="G7" s="466"/>
      <c r="H7" s="464">
        <f t="shared" ref="H7:H34" si="0">C7+D7-E7-F7</f>
        <v>62343335.718900003</v>
      </c>
    </row>
    <row r="8" spans="1:8">
      <c r="A8" s="465">
        <v>2</v>
      </c>
      <c r="B8" s="483" t="s">
        <v>434</v>
      </c>
      <c r="C8" s="466"/>
      <c r="D8" s="466">
        <v>18760099.226599999</v>
      </c>
      <c r="E8" s="466">
        <v>6835.22</v>
      </c>
      <c r="F8" s="466"/>
      <c r="G8" s="466"/>
      <c r="H8" s="464">
        <f t="shared" si="0"/>
        <v>18753264.0066</v>
      </c>
    </row>
    <row r="9" spans="1:8">
      <c r="A9" s="465">
        <v>3</v>
      </c>
      <c r="B9" s="483" t="s">
        <v>435</v>
      </c>
      <c r="C9" s="466"/>
      <c r="D9" s="466"/>
      <c r="E9" s="466"/>
      <c r="F9" s="466"/>
      <c r="G9" s="466"/>
      <c r="H9" s="464">
        <f t="shared" si="0"/>
        <v>0</v>
      </c>
    </row>
    <row r="10" spans="1:8">
      <c r="A10" s="465">
        <v>4</v>
      </c>
      <c r="B10" s="483" t="s">
        <v>522</v>
      </c>
      <c r="C10" s="466"/>
      <c r="D10" s="466">
        <v>4476073.5120999999</v>
      </c>
      <c r="E10" s="466">
        <v>12600.35</v>
      </c>
      <c r="F10" s="466"/>
      <c r="G10" s="466"/>
      <c r="H10" s="464">
        <f t="shared" si="0"/>
        <v>4463473.1621000003</v>
      </c>
    </row>
    <row r="11" spans="1:8">
      <c r="A11" s="465">
        <v>5</v>
      </c>
      <c r="B11" s="483" t="s">
        <v>436</v>
      </c>
      <c r="C11" s="466">
        <v>512222.23019999999</v>
      </c>
      <c r="D11" s="466">
        <v>2840967.83</v>
      </c>
      <c r="E11" s="466">
        <v>77343.460000000006</v>
      </c>
      <c r="F11" s="466"/>
      <c r="G11" s="466"/>
      <c r="H11" s="464">
        <f t="shared" si="0"/>
        <v>3275846.6002000002</v>
      </c>
    </row>
    <row r="12" spans="1:8">
      <c r="A12" s="465">
        <v>6</v>
      </c>
      <c r="B12" s="483" t="s">
        <v>437</v>
      </c>
      <c r="C12" s="466"/>
      <c r="D12" s="466">
        <v>6383838.1239999998</v>
      </c>
      <c r="E12" s="466">
        <v>36041.15</v>
      </c>
      <c r="F12" s="466"/>
      <c r="G12" s="466">
        <v>213688.592</v>
      </c>
      <c r="H12" s="464">
        <f t="shared" si="0"/>
        <v>6347796.9739999995</v>
      </c>
    </row>
    <row r="13" spans="1:8">
      <c r="A13" s="465">
        <v>7</v>
      </c>
      <c r="B13" s="483" t="s">
        <v>438</v>
      </c>
      <c r="C13" s="466">
        <v>362287.5442</v>
      </c>
      <c r="D13" s="466">
        <v>8170593.0593999997</v>
      </c>
      <c r="E13" s="466">
        <v>118275.99</v>
      </c>
      <c r="F13" s="466"/>
      <c r="G13" s="466"/>
      <c r="H13" s="464">
        <f t="shared" si="0"/>
        <v>8414604.6135999989</v>
      </c>
    </row>
    <row r="14" spans="1:8">
      <c r="A14" s="465">
        <v>8</v>
      </c>
      <c r="B14" s="483" t="s">
        <v>439</v>
      </c>
      <c r="C14" s="466">
        <v>596275.76229999994</v>
      </c>
      <c r="D14" s="466">
        <v>3571046.2692999998</v>
      </c>
      <c r="E14" s="466">
        <v>312875.03999999998</v>
      </c>
      <c r="F14" s="466"/>
      <c r="G14" s="466"/>
      <c r="H14" s="464">
        <f t="shared" si="0"/>
        <v>3854446.9915999998</v>
      </c>
    </row>
    <row r="15" spans="1:8">
      <c r="A15" s="465">
        <v>9</v>
      </c>
      <c r="B15" s="483" t="s">
        <v>440</v>
      </c>
      <c r="C15" s="466"/>
      <c r="D15" s="466">
        <v>2634284.9544000002</v>
      </c>
      <c r="E15" s="466">
        <v>17245.990000000002</v>
      </c>
      <c r="F15" s="466"/>
      <c r="G15" s="466"/>
      <c r="H15" s="464">
        <f t="shared" si="0"/>
        <v>2617038.9643999999</v>
      </c>
    </row>
    <row r="16" spans="1:8">
      <c r="A16" s="465">
        <v>10</v>
      </c>
      <c r="B16" s="483" t="s">
        <v>441</v>
      </c>
      <c r="C16" s="466">
        <v>87478.165500000003</v>
      </c>
      <c r="D16" s="466">
        <v>773764.91170000006</v>
      </c>
      <c r="E16" s="466">
        <v>63847.17</v>
      </c>
      <c r="F16" s="466"/>
      <c r="G16" s="466"/>
      <c r="H16" s="464">
        <f t="shared" si="0"/>
        <v>797395.90720000002</v>
      </c>
    </row>
    <row r="17" spans="1:9">
      <c r="A17" s="465">
        <v>11</v>
      </c>
      <c r="B17" s="483" t="s">
        <v>442</v>
      </c>
      <c r="C17" s="466"/>
      <c r="D17" s="466">
        <v>10163685.378599999</v>
      </c>
      <c r="E17" s="466">
        <v>14781.42</v>
      </c>
      <c r="F17" s="466"/>
      <c r="G17" s="466"/>
      <c r="H17" s="464">
        <f t="shared" si="0"/>
        <v>10148903.9586</v>
      </c>
    </row>
    <row r="18" spans="1:9">
      <c r="A18" s="465">
        <v>12</v>
      </c>
      <c r="B18" s="483" t="s">
        <v>443</v>
      </c>
      <c r="C18" s="466">
        <v>677954.1814</v>
      </c>
      <c r="D18" s="466">
        <v>25716389.7053</v>
      </c>
      <c r="E18" s="466">
        <v>605128.49</v>
      </c>
      <c r="F18" s="466"/>
      <c r="G18" s="466"/>
      <c r="H18" s="464">
        <f t="shared" si="0"/>
        <v>25789215.396700002</v>
      </c>
    </row>
    <row r="19" spans="1:9">
      <c r="A19" s="465">
        <v>13</v>
      </c>
      <c r="B19" s="483" t="s">
        <v>444</v>
      </c>
      <c r="C19" s="466">
        <v>4896315.3169999998</v>
      </c>
      <c r="D19" s="466">
        <v>3316340.7711999998</v>
      </c>
      <c r="E19" s="466">
        <v>2107055.7000000002</v>
      </c>
      <c r="F19" s="466"/>
      <c r="G19" s="466"/>
      <c r="H19" s="464">
        <f t="shared" si="0"/>
        <v>6105600.388199999</v>
      </c>
    </row>
    <row r="20" spans="1:9">
      <c r="A20" s="465">
        <v>14</v>
      </c>
      <c r="B20" s="483" t="s">
        <v>445</v>
      </c>
      <c r="C20" s="466">
        <v>4886030.87</v>
      </c>
      <c r="D20" s="466">
        <v>246540.8328</v>
      </c>
      <c r="E20" s="466">
        <v>408326.65</v>
      </c>
      <c r="F20" s="466"/>
      <c r="G20" s="466"/>
      <c r="H20" s="464">
        <f t="shared" si="0"/>
        <v>4724245.0527999997</v>
      </c>
    </row>
    <row r="21" spans="1:9">
      <c r="A21" s="465">
        <v>15</v>
      </c>
      <c r="B21" s="483" t="s">
        <v>446</v>
      </c>
      <c r="C21" s="466"/>
      <c r="D21" s="466">
        <v>24234.75</v>
      </c>
      <c r="E21" s="466">
        <v>582.37</v>
      </c>
      <c r="F21" s="466"/>
      <c r="G21" s="466"/>
      <c r="H21" s="464">
        <f t="shared" si="0"/>
        <v>23652.38</v>
      </c>
    </row>
    <row r="22" spans="1:9">
      <c r="A22" s="465">
        <v>16</v>
      </c>
      <c r="B22" s="483" t="s">
        <v>447</v>
      </c>
      <c r="C22" s="466"/>
      <c r="D22" s="466"/>
      <c r="E22" s="466"/>
      <c r="F22" s="466"/>
      <c r="G22" s="466"/>
      <c r="H22" s="464">
        <f t="shared" si="0"/>
        <v>0</v>
      </c>
    </row>
    <row r="23" spans="1:9">
      <c r="A23" s="465">
        <v>17</v>
      </c>
      <c r="B23" s="483" t="s">
        <v>525</v>
      </c>
      <c r="C23" s="466"/>
      <c r="D23" s="466">
        <v>1807838.0577</v>
      </c>
      <c r="E23" s="466">
        <v>11144.04</v>
      </c>
      <c r="F23" s="466"/>
      <c r="G23" s="466"/>
      <c r="H23" s="464">
        <f t="shared" si="0"/>
        <v>1796694.0177</v>
      </c>
    </row>
    <row r="24" spans="1:9">
      <c r="A24" s="465">
        <v>18</v>
      </c>
      <c r="B24" s="483" t="s">
        <v>448</v>
      </c>
      <c r="C24" s="466"/>
      <c r="D24" s="466">
        <v>6080.07</v>
      </c>
      <c r="E24" s="466">
        <v>178.58</v>
      </c>
      <c r="F24" s="466"/>
      <c r="G24" s="466"/>
      <c r="H24" s="464">
        <f t="shared" si="0"/>
        <v>5901.49</v>
      </c>
    </row>
    <row r="25" spans="1:9">
      <c r="A25" s="465">
        <v>19</v>
      </c>
      <c r="B25" s="483" t="s">
        <v>449</v>
      </c>
      <c r="C25" s="466"/>
      <c r="D25" s="466"/>
      <c r="E25" s="466"/>
      <c r="F25" s="466"/>
      <c r="G25" s="466"/>
      <c r="H25" s="464">
        <f t="shared" si="0"/>
        <v>0</v>
      </c>
    </row>
    <row r="26" spans="1:9">
      <c r="A26" s="465">
        <v>20</v>
      </c>
      <c r="B26" s="483" t="s">
        <v>524</v>
      </c>
      <c r="C26" s="466"/>
      <c r="D26" s="466">
        <v>76761.067299999995</v>
      </c>
      <c r="E26" s="466">
        <v>319.72000000000003</v>
      </c>
      <c r="F26" s="466"/>
      <c r="G26" s="466"/>
      <c r="H26" s="464">
        <f t="shared" si="0"/>
        <v>76441.347299999994</v>
      </c>
      <c r="I26" s="480"/>
    </row>
    <row r="27" spans="1:9">
      <c r="A27" s="465">
        <v>21</v>
      </c>
      <c r="B27" s="483" t="s">
        <v>450</v>
      </c>
      <c r="C27" s="466">
        <v>8462.9699999999993</v>
      </c>
      <c r="D27" s="466"/>
      <c r="E27" s="466">
        <v>825.46</v>
      </c>
      <c r="F27" s="466"/>
      <c r="G27" s="466"/>
      <c r="H27" s="464">
        <f t="shared" si="0"/>
        <v>7637.5099999999993</v>
      </c>
      <c r="I27" s="480"/>
    </row>
    <row r="28" spans="1:9">
      <c r="A28" s="465">
        <v>22</v>
      </c>
      <c r="B28" s="483" t="s">
        <v>451</v>
      </c>
      <c r="C28" s="466"/>
      <c r="D28" s="466"/>
      <c r="E28" s="466"/>
      <c r="F28" s="466"/>
      <c r="G28" s="466"/>
      <c r="H28" s="464">
        <f t="shared" si="0"/>
        <v>0</v>
      </c>
      <c r="I28" s="480"/>
    </row>
    <row r="29" spans="1:9">
      <c r="A29" s="465">
        <v>23</v>
      </c>
      <c r="B29" s="483" t="s">
        <v>452</v>
      </c>
      <c r="C29" s="466">
        <v>149193.51879999999</v>
      </c>
      <c r="D29" s="466">
        <v>9283856.5467000008</v>
      </c>
      <c r="E29" s="466">
        <v>148800.35999999999</v>
      </c>
      <c r="F29" s="466"/>
      <c r="G29" s="466"/>
      <c r="H29" s="464">
        <f t="shared" si="0"/>
        <v>9284249.7055000011</v>
      </c>
      <c r="I29" s="480"/>
    </row>
    <row r="30" spans="1:9">
      <c r="A30" s="465">
        <v>24</v>
      </c>
      <c r="B30" s="483" t="s">
        <v>523</v>
      </c>
      <c r="C30" s="466"/>
      <c r="D30" s="466">
        <v>9703.16</v>
      </c>
      <c r="E30" s="466">
        <v>25.18</v>
      </c>
      <c r="F30" s="466"/>
      <c r="G30" s="466"/>
      <c r="H30" s="464">
        <f t="shared" si="0"/>
        <v>9677.98</v>
      </c>
      <c r="I30" s="480"/>
    </row>
    <row r="31" spans="1:9">
      <c r="A31" s="465">
        <v>25</v>
      </c>
      <c r="B31" s="483" t="s">
        <v>453</v>
      </c>
      <c r="C31" s="466">
        <v>278342.95319999999</v>
      </c>
      <c r="D31" s="466">
        <v>11116490.1536</v>
      </c>
      <c r="E31" s="466">
        <v>224734.83</v>
      </c>
      <c r="F31" s="466"/>
      <c r="G31" s="466"/>
      <c r="H31" s="464">
        <f t="shared" si="0"/>
        <v>11170098.276799999</v>
      </c>
      <c r="I31" s="480"/>
    </row>
    <row r="32" spans="1:9">
      <c r="A32" s="465">
        <v>26</v>
      </c>
      <c r="B32" s="483" t="s">
        <v>520</v>
      </c>
      <c r="C32" s="466"/>
      <c r="D32" s="466"/>
      <c r="E32" s="466"/>
      <c r="F32" s="466"/>
      <c r="G32" s="466"/>
      <c r="H32" s="464">
        <f t="shared" si="0"/>
        <v>0</v>
      </c>
      <c r="I32" s="480"/>
    </row>
    <row r="33" spans="1:9">
      <c r="A33" s="465">
        <v>27</v>
      </c>
      <c r="B33" s="466" t="s">
        <v>454</v>
      </c>
      <c r="C33" s="466">
        <v>67640</v>
      </c>
      <c r="D33" s="466">
        <v>17804308.642499998</v>
      </c>
      <c r="E33" s="466"/>
      <c r="F33" s="466"/>
      <c r="G33" s="466"/>
      <c r="H33" s="464">
        <f t="shared" si="0"/>
        <v>17871948.642499998</v>
      </c>
      <c r="I33" s="480"/>
    </row>
    <row r="34" spans="1:9">
      <c r="A34" s="465">
        <v>28</v>
      </c>
      <c r="B34" s="482" t="s">
        <v>65</v>
      </c>
      <c r="C34" s="482">
        <v>12522203.512599999</v>
      </c>
      <c r="D34" s="482">
        <v>189551484.40209997</v>
      </c>
      <c r="E34" s="482">
        <v>4192218.8300000005</v>
      </c>
      <c r="F34" s="482">
        <v>0</v>
      </c>
      <c r="G34" s="482">
        <v>213688.592</v>
      </c>
      <c r="H34" s="464">
        <f t="shared" si="0"/>
        <v>197881469.08469996</v>
      </c>
      <c r="I34" s="480"/>
    </row>
    <row r="35" spans="1:9">
      <c r="A35" s="480"/>
      <c r="B35" s="480"/>
      <c r="C35" s="480"/>
      <c r="D35" s="480"/>
      <c r="E35" s="480"/>
      <c r="F35" s="480"/>
      <c r="G35" s="480"/>
      <c r="H35" s="480"/>
      <c r="I35" s="480"/>
    </row>
    <row r="36" spans="1:9">
      <c r="A36" s="480"/>
      <c r="B36" s="481"/>
      <c r="C36" s="480"/>
      <c r="D36" s="480"/>
      <c r="E36" s="480"/>
      <c r="F36" s="480"/>
      <c r="G36" s="480"/>
      <c r="H36" s="480"/>
      <c r="I36" s="480"/>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C23" sqref="C23"/>
    </sheetView>
  </sheetViews>
  <sheetFormatPr defaultColWidth="9.140625" defaultRowHeight="12.75"/>
  <cols>
    <col min="1" max="1" width="11.85546875" style="452" bestFit="1" customWidth="1"/>
    <col min="2" max="2" width="108" style="452" bestFit="1" customWidth="1"/>
    <col min="3" max="3" width="35.5703125" style="452" customWidth="1"/>
    <col min="4" max="4" width="38.42578125" style="376" customWidth="1"/>
    <col min="5" max="16384" width="9.140625" style="452"/>
  </cols>
  <sheetData>
    <row r="1" spans="1:4" ht="13.5">
      <c r="A1" s="373" t="s">
        <v>31</v>
      </c>
      <c r="B1" s="462" t="str">
        <f>'Info '!C2</f>
        <v>JSC Ziraat Bank Georgia</v>
      </c>
      <c r="D1" s="452"/>
    </row>
    <row r="2" spans="1:4">
      <c r="A2" s="374" t="s">
        <v>32</v>
      </c>
      <c r="B2" s="461">
        <f>'1. key ratios '!B2</f>
        <v>45016</v>
      </c>
      <c r="D2" s="452"/>
    </row>
    <row r="3" spans="1:4">
      <c r="A3" s="375" t="s">
        <v>455</v>
      </c>
      <c r="D3" s="452"/>
    </row>
    <row r="5" spans="1:4">
      <c r="A5" s="793" t="s">
        <v>669</v>
      </c>
      <c r="B5" s="793"/>
      <c r="C5" s="460" t="s">
        <v>472</v>
      </c>
      <c r="D5" s="460" t="s">
        <v>513</v>
      </c>
    </row>
    <row r="6" spans="1:4">
      <c r="A6" s="490">
        <v>1</v>
      </c>
      <c r="B6" s="484" t="s">
        <v>668</v>
      </c>
      <c r="C6" s="688">
        <v>2725036.69</v>
      </c>
      <c r="D6" s="689"/>
    </row>
    <row r="7" spans="1:4">
      <c r="A7" s="487">
        <v>2</v>
      </c>
      <c r="B7" s="484" t="s">
        <v>667</v>
      </c>
      <c r="C7" s="688">
        <v>4624639.3282000003</v>
      </c>
      <c r="D7" s="689">
        <v>0</v>
      </c>
    </row>
    <row r="8" spans="1:4">
      <c r="A8" s="489">
        <v>2.1</v>
      </c>
      <c r="B8" s="488" t="s">
        <v>528</v>
      </c>
      <c r="C8" s="689">
        <v>100950.63</v>
      </c>
      <c r="D8" s="689"/>
    </row>
    <row r="9" spans="1:4">
      <c r="A9" s="489">
        <v>2.2000000000000002</v>
      </c>
      <c r="B9" s="488" t="s">
        <v>526</v>
      </c>
      <c r="C9" s="689">
        <v>4523688.6982000005</v>
      </c>
      <c r="D9" s="689"/>
    </row>
    <row r="10" spans="1:4">
      <c r="A10" s="490">
        <v>3</v>
      </c>
      <c r="B10" s="484" t="s">
        <v>666</v>
      </c>
      <c r="C10" s="688">
        <v>1019930.8328</v>
      </c>
      <c r="D10" s="689">
        <v>0</v>
      </c>
    </row>
    <row r="11" spans="1:4">
      <c r="A11" s="489">
        <v>3.1</v>
      </c>
      <c r="B11" s="488" t="s">
        <v>457</v>
      </c>
      <c r="C11" s="689">
        <v>230511.59210000001</v>
      </c>
      <c r="D11" s="689"/>
    </row>
    <row r="12" spans="1:4">
      <c r="A12" s="489">
        <v>3.2</v>
      </c>
      <c r="B12" s="488" t="s">
        <v>665</v>
      </c>
      <c r="C12" s="689">
        <v>789419.24069999997</v>
      </c>
      <c r="D12" s="689"/>
    </row>
    <row r="13" spans="1:4">
      <c r="A13" s="489">
        <v>3.3</v>
      </c>
      <c r="B13" s="488" t="s">
        <v>527</v>
      </c>
      <c r="C13" s="689"/>
      <c r="D13" s="689"/>
    </row>
    <row r="14" spans="1:4">
      <c r="A14" s="487">
        <v>4</v>
      </c>
      <c r="B14" s="486" t="s">
        <v>664</v>
      </c>
      <c r="C14" s="689">
        <v>-2092560.7954000006</v>
      </c>
      <c r="D14" s="689"/>
    </row>
    <row r="15" spans="1:4">
      <c r="A15" s="485">
        <v>5</v>
      </c>
      <c r="B15" s="484" t="s">
        <v>663</v>
      </c>
      <c r="C15" s="688">
        <v>4237184.3900000006</v>
      </c>
      <c r="D15" s="688">
        <v>0</v>
      </c>
    </row>
    <row r="16" spans="1:4">
      <c r="D16" s="452"/>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C7" sqref="C7:C18"/>
    </sheetView>
  </sheetViews>
  <sheetFormatPr defaultColWidth="9.140625" defaultRowHeight="12.75"/>
  <cols>
    <col min="1" max="1" width="11.85546875" style="452" bestFit="1" customWidth="1"/>
    <col min="2" max="2" width="128.85546875" style="452" bestFit="1" customWidth="1"/>
    <col min="3" max="3" width="37" style="452" customWidth="1"/>
    <col min="4" max="4" width="50.5703125" style="452" customWidth="1"/>
    <col min="5" max="16384" width="9.140625" style="452"/>
  </cols>
  <sheetData>
    <row r="1" spans="1:4" ht="13.5">
      <c r="A1" s="373" t="s">
        <v>31</v>
      </c>
      <c r="B1" s="462" t="str">
        <f>'Info '!C2</f>
        <v>JSC Ziraat Bank Georgia</v>
      </c>
    </row>
    <row r="2" spans="1:4">
      <c r="A2" s="374" t="s">
        <v>32</v>
      </c>
      <c r="B2" s="461">
        <f>'1. key ratios '!B2</f>
        <v>45016</v>
      </c>
    </row>
    <row r="3" spans="1:4">
      <c r="A3" s="375" t="s">
        <v>459</v>
      </c>
    </row>
    <row r="4" spans="1:4">
      <c r="A4" s="375"/>
    </row>
    <row r="5" spans="1:4" ht="15" customHeight="1">
      <c r="A5" s="794" t="s">
        <v>529</v>
      </c>
      <c r="B5" s="795"/>
      <c r="C5" s="798" t="s">
        <v>460</v>
      </c>
      <c r="D5" s="798" t="s">
        <v>461</v>
      </c>
    </row>
    <row r="6" spans="1:4">
      <c r="A6" s="796"/>
      <c r="B6" s="797"/>
      <c r="C6" s="798"/>
      <c r="D6" s="798"/>
    </row>
    <row r="7" spans="1:4">
      <c r="A7" s="493">
        <v>1</v>
      </c>
      <c r="B7" s="453" t="s">
        <v>456</v>
      </c>
      <c r="C7" s="466">
        <v>8554897.6744999997</v>
      </c>
      <c r="D7" s="491"/>
    </row>
    <row r="8" spans="1:4">
      <c r="A8" s="495">
        <v>2</v>
      </c>
      <c r="B8" s="495" t="s">
        <v>462</v>
      </c>
      <c r="C8" s="466">
        <v>7203937.2435999997</v>
      </c>
      <c r="D8" s="491"/>
    </row>
    <row r="9" spans="1:4">
      <c r="A9" s="495">
        <v>3</v>
      </c>
      <c r="B9" s="496" t="s">
        <v>672</v>
      </c>
      <c r="C9" s="466"/>
      <c r="D9" s="491"/>
    </row>
    <row r="10" spans="1:4">
      <c r="A10" s="495">
        <v>4</v>
      </c>
      <c r="B10" s="495" t="s">
        <v>463</v>
      </c>
      <c r="C10" s="466">
        <v>3304271.4054999985</v>
      </c>
      <c r="D10" s="491"/>
    </row>
    <row r="11" spans="1:4">
      <c r="A11" s="495">
        <v>5</v>
      </c>
      <c r="B11" s="494" t="s">
        <v>671</v>
      </c>
      <c r="C11" s="466"/>
      <c r="D11" s="491"/>
    </row>
    <row r="12" spans="1:4">
      <c r="A12" s="495">
        <v>6</v>
      </c>
      <c r="B12" s="494" t="s">
        <v>464</v>
      </c>
      <c r="C12" s="466">
        <v>2724494.3659000001</v>
      </c>
      <c r="D12" s="491"/>
    </row>
    <row r="13" spans="1:4">
      <c r="A13" s="495">
        <v>7</v>
      </c>
      <c r="B13" s="494" t="s">
        <v>467</v>
      </c>
      <c r="C13" s="466">
        <v>310718.40539999865</v>
      </c>
      <c r="D13" s="491"/>
    </row>
    <row r="14" spans="1:4">
      <c r="A14" s="495">
        <v>8</v>
      </c>
      <c r="B14" s="494" t="s">
        <v>465</v>
      </c>
      <c r="C14" s="466"/>
      <c r="D14" s="495"/>
    </row>
    <row r="15" spans="1:4">
      <c r="A15" s="495">
        <v>9</v>
      </c>
      <c r="B15" s="494" t="s">
        <v>466</v>
      </c>
      <c r="C15" s="466"/>
      <c r="D15" s="495"/>
    </row>
    <row r="16" spans="1:4">
      <c r="A16" s="495">
        <v>10</v>
      </c>
      <c r="B16" s="494" t="s">
        <v>468</v>
      </c>
      <c r="C16" s="466"/>
      <c r="D16" s="495"/>
    </row>
    <row r="17" spans="1:4">
      <c r="A17" s="495">
        <v>11</v>
      </c>
      <c r="B17" s="494" t="s">
        <v>670</v>
      </c>
      <c r="C17" s="466">
        <v>269058.63419999997</v>
      </c>
      <c r="D17" s="491"/>
    </row>
    <row r="18" spans="1:4">
      <c r="A18" s="493">
        <v>12</v>
      </c>
      <c r="B18" s="492" t="s">
        <v>458</v>
      </c>
      <c r="C18" s="482">
        <v>12454563.512600001</v>
      </c>
      <c r="D18" s="491"/>
    </row>
    <row r="21" spans="1:4">
      <c r="B21" s="373"/>
    </row>
    <row r="22" spans="1:4">
      <c r="B22" s="374"/>
    </row>
    <row r="23" spans="1:4">
      <c r="B23" s="37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tabSelected="1" zoomScaleNormal="100" workbookViewId="0">
      <selection activeCell="C22" sqref="C22:L28"/>
    </sheetView>
  </sheetViews>
  <sheetFormatPr defaultColWidth="9.140625" defaultRowHeight="12.75"/>
  <cols>
    <col min="1" max="1" width="11.85546875" style="477" bestFit="1" customWidth="1"/>
    <col min="2" max="2" width="40.28515625" style="477" customWidth="1"/>
    <col min="3" max="4" width="12" style="477" bestFit="1" customWidth="1"/>
    <col min="5" max="7" width="16" style="477" customWidth="1"/>
    <col min="8" max="8" width="12" style="477" bestFit="1" customWidth="1"/>
    <col min="9" max="10" width="18.140625" style="477" customWidth="1"/>
    <col min="11" max="11" width="14.7109375" style="477" bestFit="1" customWidth="1"/>
    <col min="12" max="12" width="12" style="477" bestFit="1" customWidth="1"/>
    <col min="13" max="15" width="17.85546875" style="477" customWidth="1"/>
    <col min="16" max="28" width="20" style="477" customWidth="1"/>
    <col min="29" max="16384" width="9.140625" style="477"/>
  </cols>
  <sheetData>
    <row r="1" spans="1:28" ht="13.5">
      <c r="A1" s="373" t="s">
        <v>31</v>
      </c>
      <c r="B1" s="462" t="str">
        <f>'Info '!C2</f>
        <v>JSC Ziraat Bank Georgia</v>
      </c>
    </row>
    <row r="2" spans="1:28">
      <c r="A2" s="374" t="s">
        <v>32</v>
      </c>
      <c r="B2" s="710">
        <f>'1. key ratios '!B2</f>
        <v>45016</v>
      </c>
      <c r="C2" s="478"/>
    </row>
    <row r="3" spans="1:28">
      <c r="A3" s="375" t="s">
        <v>469</v>
      </c>
    </row>
    <row r="5" spans="1:28" ht="15" customHeight="1">
      <c r="A5" s="800" t="s">
        <v>684</v>
      </c>
      <c r="B5" s="801"/>
      <c r="C5" s="806" t="s">
        <v>470</v>
      </c>
      <c r="D5" s="807"/>
      <c r="E5" s="807"/>
      <c r="F5" s="807"/>
      <c r="G5" s="807"/>
      <c r="H5" s="807"/>
      <c r="I5" s="807"/>
      <c r="J5" s="807"/>
      <c r="K5" s="807"/>
      <c r="L5" s="807"/>
      <c r="M5" s="807"/>
      <c r="N5" s="807"/>
      <c r="O5" s="807"/>
      <c r="P5" s="807"/>
      <c r="Q5" s="807"/>
      <c r="R5" s="807"/>
      <c r="S5" s="807"/>
      <c r="T5" s="508"/>
      <c r="U5" s="508"/>
      <c r="V5" s="508"/>
      <c r="W5" s="508"/>
      <c r="X5" s="508"/>
      <c r="Y5" s="508"/>
      <c r="Z5" s="508"/>
      <c r="AA5" s="507"/>
      <c r="AB5" s="500"/>
    </row>
    <row r="6" spans="1:28" ht="12" customHeight="1">
      <c r="A6" s="802"/>
      <c r="B6" s="803"/>
      <c r="C6" s="808" t="s">
        <v>65</v>
      </c>
      <c r="D6" s="810" t="s">
        <v>683</v>
      </c>
      <c r="E6" s="810"/>
      <c r="F6" s="810"/>
      <c r="G6" s="810"/>
      <c r="H6" s="810" t="s">
        <v>682</v>
      </c>
      <c r="I6" s="810"/>
      <c r="J6" s="810"/>
      <c r="K6" s="810"/>
      <c r="L6" s="506"/>
      <c r="M6" s="811" t="s">
        <v>681</v>
      </c>
      <c r="N6" s="811"/>
      <c r="O6" s="811"/>
      <c r="P6" s="811"/>
      <c r="Q6" s="811"/>
      <c r="R6" s="811"/>
      <c r="S6" s="791"/>
      <c r="T6" s="505"/>
      <c r="U6" s="799" t="s">
        <v>680</v>
      </c>
      <c r="V6" s="799"/>
      <c r="W6" s="799"/>
      <c r="X6" s="799"/>
      <c r="Y6" s="799"/>
      <c r="Z6" s="799"/>
      <c r="AA6" s="792"/>
      <c r="AB6" s="504"/>
    </row>
    <row r="7" spans="1:28" ht="25.5" customHeight="1">
      <c r="A7" s="804"/>
      <c r="B7" s="805"/>
      <c r="C7" s="809"/>
      <c r="D7" s="503"/>
      <c r="E7" s="501" t="s">
        <v>471</v>
      </c>
      <c r="F7" s="474" t="s">
        <v>678</v>
      </c>
      <c r="G7" s="476" t="s">
        <v>679</v>
      </c>
      <c r="H7" s="478"/>
      <c r="I7" s="501" t="s">
        <v>471</v>
      </c>
      <c r="J7" s="474" t="s">
        <v>678</v>
      </c>
      <c r="K7" s="476" t="s">
        <v>679</v>
      </c>
      <c r="L7" s="502"/>
      <c r="M7" s="501" t="s">
        <v>471</v>
      </c>
      <c r="N7" s="501" t="s">
        <v>678</v>
      </c>
      <c r="O7" s="501" t="s">
        <v>677</v>
      </c>
      <c r="P7" s="501" t="s">
        <v>676</v>
      </c>
      <c r="Q7" s="501" t="s">
        <v>675</v>
      </c>
      <c r="R7" s="474" t="s">
        <v>674</v>
      </c>
      <c r="S7" s="501" t="s">
        <v>673</v>
      </c>
      <c r="T7" s="502"/>
      <c r="U7" s="501" t="s">
        <v>471</v>
      </c>
      <c r="V7" s="501" t="s">
        <v>678</v>
      </c>
      <c r="W7" s="501" t="s">
        <v>677</v>
      </c>
      <c r="X7" s="501" t="s">
        <v>676</v>
      </c>
      <c r="Y7" s="501" t="s">
        <v>675</v>
      </c>
      <c r="Z7" s="474" t="s">
        <v>674</v>
      </c>
      <c r="AA7" s="501" t="s">
        <v>673</v>
      </c>
      <c r="AB7" s="500"/>
    </row>
    <row r="8" spans="1:28">
      <c r="A8" s="499">
        <v>1</v>
      </c>
      <c r="B8" s="470" t="s">
        <v>472</v>
      </c>
      <c r="C8" s="688">
        <v>106946314.86420001</v>
      </c>
      <c r="D8" s="688">
        <v>92581400.653300002</v>
      </c>
      <c r="E8" s="493">
        <v>454923.26</v>
      </c>
      <c r="F8" s="493">
        <v>0</v>
      </c>
      <c r="G8" s="493">
        <v>0</v>
      </c>
      <c r="H8" s="493">
        <v>1910350.6983</v>
      </c>
      <c r="I8" s="493">
        <v>326301.90000000002</v>
      </c>
      <c r="J8" s="493">
        <v>140254.897</v>
      </c>
      <c r="K8" s="493">
        <v>0</v>
      </c>
      <c r="L8" s="493">
        <v>12454563.512599999</v>
      </c>
      <c r="M8" s="493">
        <v>292167.038</v>
      </c>
      <c r="N8" s="493">
        <v>87478.165500000003</v>
      </c>
      <c r="O8" s="493">
        <v>24808.82</v>
      </c>
      <c r="P8" s="493">
        <v>74100.673899999994</v>
      </c>
      <c r="Q8" s="493">
        <v>801432.29310000001</v>
      </c>
      <c r="R8" s="493">
        <v>0</v>
      </c>
      <c r="S8" s="465"/>
      <c r="T8" s="465"/>
      <c r="U8" s="465"/>
      <c r="V8" s="465"/>
      <c r="W8" s="465"/>
      <c r="X8" s="465"/>
      <c r="Y8" s="465"/>
      <c r="Z8" s="465"/>
      <c r="AA8" s="465"/>
      <c r="AB8" s="497"/>
    </row>
    <row r="9" spans="1:28">
      <c r="A9" s="465">
        <v>1.1000000000000001</v>
      </c>
      <c r="B9" s="498" t="s">
        <v>473</v>
      </c>
      <c r="C9" s="690"/>
      <c r="D9" s="690"/>
      <c r="E9" s="466"/>
      <c r="F9" s="466"/>
      <c r="G9" s="466"/>
      <c r="H9" s="466"/>
      <c r="I9" s="466"/>
      <c r="J9" s="466"/>
      <c r="K9" s="466"/>
      <c r="L9" s="466"/>
      <c r="M9" s="466"/>
      <c r="N9" s="466"/>
      <c r="O9" s="466"/>
      <c r="P9" s="466"/>
      <c r="Q9" s="466"/>
      <c r="R9" s="466"/>
      <c r="S9" s="465"/>
      <c r="T9" s="465"/>
      <c r="U9" s="465"/>
      <c r="V9" s="465"/>
      <c r="W9" s="465"/>
      <c r="X9" s="465"/>
      <c r="Y9" s="465"/>
      <c r="Z9" s="465"/>
      <c r="AA9" s="465"/>
      <c r="AB9" s="497"/>
    </row>
    <row r="10" spans="1:28">
      <c r="A10" s="465">
        <v>1.2</v>
      </c>
      <c r="B10" s="498" t="s">
        <v>474</v>
      </c>
      <c r="C10" s="690"/>
      <c r="D10" s="690"/>
      <c r="E10" s="466"/>
      <c r="F10" s="466"/>
      <c r="G10" s="466"/>
      <c r="H10" s="466"/>
      <c r="I10" s="466"/>
      <c r="J10" s="466"/>
      <c r="K10" s="466"/>
      <c r="L10" s="466"/>
      <c r="M10" s="466"/>
      <c r="N10" s="466"/>
      <c r="O10" s="466"/>
      <c r="P10" s="466"/>
      <c r="Q10" s="466"/>
      <c r="R10" s="466"/>
      <c r="S10" s="465"/>
      <c r="T10" s="465"/>
      <c r="U10" s="465"/>
      <c r="V10" s="465"/>
      <c r="W10" s="465"/>
      <c r="X10" s="465"/>
      <c r="Y10" s="465"/>
      <c r="Z10" s="465"/>
      <c r="AA10" s="465"/>
      <c r="AB10" s="497"/>
    </row>
    <row r="11" spans="1:28">
      <c r="A11" s="465">
        <v>1.3</v>
      </c>
      <c r="B11" s="498" t="s">
        <v>475</v>
      </c>
      <c r="C11" s="690"/>
      <c r="D11" s="690"/>
      <c r="E11" s="466"/>
      <c r="F11" s="466"/>
      <c r="G11" s="466"/>
      <c r="H11" s="466"/>
      <c r="I11" s="466"/>
      <c r="J11" s="466"/>
      <c r="K11" s="466"/>
      <c r="L11" s="466"/>
      <c r="M11" s="466"/>
      <c r="N11" s="466"/>
      <c r="O11" s="466"/>
      <c r="P11" s="466"/>
      <c r="Q11" s="466"/>
      <c r="R11" s="466"/>
      <c r="S11" s="465"/>
      <c r="T11" s="465"/>
      <c r="U11" s="465"/>
      <c r="V11" s="465"/>
      <c r="W11" s="465"/>
      <c r="X11" s="465"/>
      <c r="Y11" s="465"/>
      <c r="Z11" s="465"/>
      <c r="AA11" s="465"/>
      <c r="AB11" s="497"/>
    </row>
    <row r="12" spans="1:28">
      <c r="A12" s="465">
        <v>1.4</v>
      </c>
      <c r="B12" s="498" t="s">
        <v>476</v>
      </c>
      <c r="C12" s="690"/>
      <c r="D12" s="690"/>
      <c r="E12" s="466"/>
      <c r="F12" s="466"/>
      <c r="G12" s="466"/>
      <c r="H12" s="466"/>
      <c r="I12" s="466"/>
      <c r="J12" s="466"/>
      <c r="K12" s="466"/>
      <c r="L12" s="466"/>
      <c r="M12" s="466"/>
      <c r="N12" s="466"/>
      <c r="O12" s="466"/>
      <c r="P12" s="466"/>
      <c r="Q12" s="466"/>
      <c r="R12" s="466"/>
      <c r="S12" s="465"/>
      <c r="T12" s="465"/>
      <c r="U12" s="465"/>
      <c r="V12" s="465"/>
      <c r="W12" s="465"/>
      <c r="X12" s="465"/>
      <c r="Y12" s="465"/>
      <c r="Z12" s="465"/>
      <c r="AA12" s="465"/>
      <c r="AB12" s="497"/>
    </row>
    <row r="13" spans="1:28">
      <c r="A13" s="465">
        <v>1.5</v>
      </c>
      <c r="B13" s="498" t="s">
        <v>477</v>
      </c>
      <c r="C13" s="690">
        <v>87185923.827900007</v>
      </c>
      <c r="D13" s="690">
        <v>76012511.995900005</v>
      </c>
      <c r="E13" s="466">
        <v>424931.14</v>
      </c>
      <c r="F13" s="466"/>
      <c r="G13" s="466"/>
      <c r="H13" s="466">
        <v>791515.21</v>
      </c>
      <c r="I13" s="466">
        <v>152484.25</v>
      </c>
      <c r="J13" s="466"/>
      <c r="K13" s="466"/>
      <c r="L13" s="466">
        <v>10381896.622</v>
      </c>
      <c r="M13" s="466">
        <v>179430.04</v>
      </c>
      <c r="N13" s="466">
        <v>87478.165500000003</v>
      </c>
      <c r="O13" s="466"/>
      <c r="P13" s="466">
        <v>8462.9699999999993</v>
      </c>
      <c r="Q13" s="466"/>
      <c r="R13" s="466"/>
      <c r="S13" s="465"/>
      <c r="T13" s="465"/>
      <c r="U13" s="465"/>
      <c r="V13" s="465"/>
      <c r="W13" s="465"/>
      <c r="X13" s="465"/>
      <c r="Y13" s="465"/>
      <c r="Z13" s="465"/>
      <c r="AA13" s="465"/>
      <c r="AB13" s="497"/>
    </row>
    <row r="14" spans="1:28">
      <c r="A14" s="465">
        <v>1.6</v>
      </c>
      <c r="B14" s="498" t="s">
        <v>478</v>
      </c>
      <c r="C14" s="690">
        <v>19760391.0363</v>
      </c>
      <c r="D14" s="690">
        <v>16568888.657400001</v>
      </c>
      <c r="E14" s="466">
        <v>29992.12</v>
      </c>
      <c r="F14" s="466"/>
      <c r="G14" s="466"/>
      <c r="H14" s="466">
        <v>1118835.4883000001</v>
      </c>
      <c r="I14" s="466">
        <v>173817.65</v>
      </c>
      <c r="J14" s="466">
        <v>140254.897</v>
      </c>
      <c r="K14" s="466"/>
      <c r="L14" s="466">
        <v>2072666.8906</v>
      </c>
      <c r="M14" s="466">
        <v>112736.99800000001</v>
      </c>
      <c r="N14" s="466"/>
      <c r="O14" s="466">
        <v>24808.82</v>
      </c>
      <c r="P14" s="466">
        <v>65637.703899999993</v>
      </c>
      <c r="Q14" s="466">
        <v>801432.29310000001</v>
      </c>
      <c r="R14" s="466"/>
      <c r="S14" s="465"/>
      <c r="T14" s="465"/>
      <c r="U14" s="465"/>
      <c r="V14" s="465"/>
      <c r="W14" s="465"/>
      <c r="X14" s="465"/>
      <c r="Y14" s="465"/>
      <c r="Z14" s="465"/>
      <c r="AA14" s="465"/>
      <c r="AB14" s="497"/>
    </row>
    <row r="15" spans="1:28">
      <c r="A15" s="499">
        <v>2</v>
      </c>
      <c r="B15" s="482" t="s">
        <v>479</v>
      </c>
      <c r="C15" s="688">
        <v>1566932.01</v>
      </c>
      <c r="D15" s="688">
        <v>1566932.01</v>
      </c>
      <c r="E15" s="493">
        <v>0</v>
      </c>
      <c r="F15" s="493">
        <v>0</v>
      </c>
      <c r="G15" s="493">
        <v>0</v>
      </c>
      <c r="H15" s="493">
        <v>0</v>
      </c>
      <c r="I15" s="493">
        <v>0</v>
      </c>
      <c r="J15" s="493">
        <v>0</v>
      </c>
      <c r="K15" s="493">
        <v>0</v>
      </c>
      <c r="L15" s="493">
        <v>0</v>
      </c>
      <c r="M15" s="493">
        <v>0</v>
      </c>
      <c r="N15" s="493">
        <v>0</v>
      </c>
      <c r="O15" s="493">
        <v>0</v>
      </c>
      <c r="P15" s="493">
        <v>0</v>
      </c>
      <c r="Q15" s="493">
        <v>0</v>
      </c>
      <c r="R15" s="493">
        <v>0</v>
      </c>
      <c r="S15" s="465"/>
      <c r="T15" s="465"/>
      <c r="U15" s="465"/>
      <c r="V15" s="465"/>
      <c r="W15" s="465"/>
      <c r="X15" s="465"/>
      <c r="Y15" s="465"/>
      <c r="Z15" s="465"/>
      <c r="AA15" s="465"/>
      <c r="AB15" s="497"/>
    </row>
    <row r="16" spans="1:28">
      <c r="A16" s="465">
        <v>2.1</v>
      </c>
      <c r="B16" s="498" t="s">
        <v>473</v>
      </c>
      <c r="C16" s="690"/>
      <c r="D16" s="690"/>
      <c r="E16" s="466"/>
      <c r="F16" s="466"/>
      <c r="G16" s="466"/>
      <c r="H16" s="466"/>
      <c r="I16" s="466"/>
      <c r="J16" s="466"/>
      <c r="K16" s="466"/>
      <c r="L16" s="466"/>
      <c r="M16" s="466"/>
      <c r="N16" s="466"/>
      <c r="O16" s="466"/>
      <c r="P16" s="466"/>
      <c r="Q16" s="466"/>
      <c r="R16" s="466"/>
      <c r="S16" s="465"/>
      <c r="T16" s="465"/>
      <c r="U16" s="465"/>
      <c r="V16" s="465"/>
      <c r="W16" s="465"/>
      <c r="X16" s="465"/>
      <c r="Y16" s="465"/>
      <c r="Z16" s="465"/>
      <c r="AA16" s="465"/>
      <c r="AB16" s="497"/>
    </row>
    <row r="17" spans="1:28">
      <c r="A17" s="465">
        <v>2.2000000000000002</v>
      </c>
      <c r="B17" s="498" t="s">
        <v>474</v>
      </c>
      <c r="C17" s="690">
        <v>1566932.01</v>
      </c>
      <c r="D17" s="690">
        <v>1566932.01</v>
      </c>
      <c r="E17" s="466"/>
      <c r="F17" s="466"/>
      <c r="G17" s="466"/>
      <c r="H17" s="466">
        <v>0</v>
      </c>
      <c r="I17" s="466"/>
      <c r="J17" s="466"/>
      <c r="K17" s="466"/>
      <c r="L17" s="466">
        <v>0</v>
      </c>
      <c r="M17" s="466"/>
      <c r="N17" s="466"/>
      <c r="O17" s="466"/>
      <c r="P17" s="466"/>
      <c r="Q17" s="466"/>
      <c r="R17" s="466"/>
      <c r="S17" s="465"/>
      <c r="T17" s="465"/>
      <c r="U17" s="465"/>
      <c r="V17" s="465"/>
      <c r="W17" s="465"/>
      <c r="X17" s="465"/>
      <c r="Y17" s="465"/>
      <c r="Z17" s="465"/>
      <c r="AA17" s="465"/>
      <c r="AB17" s="497"/>
    </row>
    <row r="18" spans="1:28">
      <c r="A18" s="465">
        <v>2.2999999999999998</v>
      </c>
      <c r="B18" s="498" t="s">
        <v>475</v>
      </c>
      <c r="C18" s="690"/>
      <c r="D18" s="690"/>
      <c r="E18" s="466"/>
      <c r="F18" s="466"/>
      <c r="G18" s="466"/>
      <c r="H18" s="466"/>
      <c r="I18" s="466"/>
      <c r="J18" s="466"/>
      <c r="K18" s="466"/>
      <c r="L18" s="466"/>
      <c r="M18" s="466"/>
      <c r="N18" s="466"/>
      <c r="O18" s="466"/>
      <c r="P18" s="466"/>
      <c r="Q18" s="466"/>
      <c r="R18" s="466"/>
      <c r="S18" s="465"/>
      <c r="T18" s="465"/>
      <c r="U18" s="465"/>
      <c r="V18" s="465"/>
      <c r="W18" s="465"/>
      <c r="X18" s="465"/>
      <c r="Y18" s="465"/>
      <c r="Z18" s="465"/>
      <c r="AA18" s="465"/>
      <c r="AB18" s="497"/>
    </row>
    <row r="19" spans="1:28">
      <c r="A19" s="465">
        <v>2.4</v>
      </c>
      <c r="B19" s="498" t="s">
        <v>476</v>
      </c>
      <c r="C19" s="690"/>
      <c r="D19" s="690"/>
      <c r="E19" s="466"/>
      <c r="F19" s="466"/>
      <c r="G19" s="466"/>
      <c r="H19" s="466"/>
      <c r="I19" s="466"/>
      <c r="J19" s="466"/>
      <c r="K19" s="466"/>
      <c r="L19" s="466"/>
      <c r="M19" s="466"/>
      <c r="N19" s="466"/>
      <c r="O19" s="466"/>
      <c r="P19" s="466"/>
      <c r="Q19" s="466"/>
      <c r="R19" s="466"/>
      <c r="S19" s="465"/>
      <c r="T19" s="465"/>
      <c r="U19" s="465"/>
      <c r="V19" s="465"/>
      <c r="W19" s="465"/>
      <c r="X19" s="465"/>
      <c r="Y19" s="465"/>
      <c r="Z19" s="465"/>
      <c r="AA19" s="465"/>
      <c r="AB19" s="497"/>
    </row>
    <row r="20" spans="1:28">
      <c r="A20" s="465">
        <v>2.5</v>
      </c>
      <c r="B20" s="498" t="s">
        <v>477</v>
      </c>
      <c r="C20" s="690"/>
      <c r="D20" s="690"/>
      <c r="E20" s="466"/>
      <c r="F20" s="466"/>
      <c r="G20" s="466"/>
      <c r="H20" s="466"/>
      <c r="I20" s="466"/>
      <c r="J20" s="466"/>
      <c r="K20" s="466"/>
      <c r="L20" s="466"/>
      <c r="M20" s="466"/>
      <c r="N20" s="466"/>
      <c r="O20" s="466"/>
      <c r="P20" s="466"/>
      <c r="Q20" s="466"/>
      <c r="R20" s="466"/>
      <c r="S20" s="465"/>
      <c r="T20" s="465"/>
      <c r="U20" s="465"/>
      <c r="V20" s="465"/>
      <c r="W20" s="465"/>
      <c r="X20" s="465"/>
      <c r="Y20" s="465"/>
      <c r="Z20" s="465"/>
      <c r="AA20" s="465"/>
      <c r="AB20" s="497"/>
    </row>
    <row r="21" spans="1:28">
      <c r="A21" s="465">
        <v>2.6</v>
      </c>
      <c r="B21" s="498" t="s">
        <v>478</v>
      </c>
      <c r="C21" s="690"/>
      <c r="D21" s="690"/>
      <c r="E21" s="466"/>
      <c r="F21" s="466"/>
      <c r="G21" s="466"/>
      <c r="H21" s="466"/>
      <c r="I21" s="466"/>
      <c r="J21" s="466"/>
      <c r="K21" s="466"/>
      <c r="L21" s="466"/>
      <c r="M21" s="466"/>
      <c r="N21" s="466"/>
      <c r="O21" s="466"/>
      <c r="P21" s="466"/>
      <c r="Q21" s="466"/>
      <c r="R21" s="466"/>
      <c r="S21" s="465"/>
      <c r="T21" s="465"/>
      <c r="U21" s="465"/>
      <c r="V21" s="465"/>
      <c r="W21" s="465"/>
      <c r="X21" s="465"/>
      <c r="Y21" s="465"/>
      <c r="Z21" s="465"/>
      <c r="AA21" s="465"/>
      <c r="AB21" s="497"/>
    </row>
    <row r="22" spans="1:28" s="509" customFormat="1">
      <c r="A22" s="690">
        <v>3</v>
      </c>
      <c r="B22" s="482" t="s">
        <v>519</v>
      </c>
      <c r="C22" s="688">
        <v>45023198.006799996</v>
      </c>
      <c r="D22" s="688">
        <v>44797821.562099993</v>
      </c>
      <c r="E22" s="482"/>
      <c r="F22" s="482"/>
      <c r="G22" s="482"/>
      <c r="H22" s="482">
        <v>0</v>
      </c>
      <c r="I22" s="482"/>
      <c r="J22" s="482"/>
      <c r="K22" s="482"/>
      <c r="L22" s="493">
        <v>225376.44469999999</v>
      </c>
      <c r="M22" s="482"/>
      <c r="N22" s="482"/>
      <c r="O22" s="482"/>
      <c r="P22" s="482"/>
      <c r="Q22" s="482"/>
      <c r="R22" s="482"/>
      <c r="S22" s="482"/>
      <c r="T22" s="482"/>
      <c r="U22" s="482"/>
      <c r="V22" s="482"/>
      <c r="W22" s="482"/>
      <c r="X22" s="482"/>
      <c r="Y22" s="482"/>
      <c r="Z22" s="482"/>
      <c r="AA22" s="482"/>
      <c r="AB22" s="711"/>
    </row>
    <row r="23" spans="1:28" s="509" customFormat="1">
      <c r="A23" s="466">
        <v>3.1</v>
      </c>
      <c r="B23" s="487" t="s">
        <v>473</v>
      </c>
      <c r="C23" s="690"/>
      <c r="D23" s="71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711"/>
    </row>
    <row r="24" spans="1:28" s="509" customFormat="1">
      <c r="A24" s="466">
        <v>3.2</v>
      </c>
      <c r="B24" s="487" t="s">
        <v>474</v>
      </c>
      <c r="C24" s="690"/>
      <c r="D24" s="71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711"/>
    </row>
    <row r="25" spans="1:28" s="509" customFormat="1">
      <c r="A25" s="466">
        <v>3.3</v>
      </c>
      <c r="B25" s="487" t="s">
        <v>475</v>
      </c>
      <c r="C25" s="690">
        <v>24712762.325399999</v>
      </c>
      <c r="D25" s="712">
        <v>24712762.325399999</v>
      </c>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711"/>
    </row>
    <row r="26" spans="1:28" s="509" customFormat="1">
      <c r="A26" s="466">
        <v>3.4</v>
      </c>
      <c r="B26" s="487" t="s">
        <v>476</v>
      </c>
      <c r="C26" s="690">
        <v>128020</v>
      </c>
      <c r="D26" s="712">
        <v>128020</v>
      </c>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711"/>
    </row>
    <row r="27" spans="1:28" s="509" customFormat="1">
      <c r="A27" s="466">
        <v>3.5</v>
      </c>
      <c r="B27" s="487" t="s">
        <v>477</v>
      </c>
      <c r="C27" s="690">
        <v>19466831.351399999</v>
      </c>
      <c r="D27" s="712">
        <v>19241454.9067</v>
      </c>
      <c r="E27" s="482"/>
      <c r="F27" s="482"/>
      <c r="G27" s="482"/>
      <c r="H27" s="482"/>
      <c r="I27" s="482"/>
      <c r="J27" s="482"/>
      <c r="K27" s="482"/>
      <c r="L27" s="482">
        <v>225376.44469999999</v>
      </c>
      <c r="M27" s="482"/>
      <c r="N27" s="482"/>
      <c r="O27" s="482"/>
      <c r="P27" s="482"/>
      <c r="Q27" s="482"/>
      <c r="R27" s="482"/>
      <c r="S27" s="482"/>
      <c r="T27" s="482"/>
      <c r="U27" s="482"/>
      <c r="V27" s="482"/>
      <c r="W27" s="482"/>
      <c r="X27" s="482"/>
      <c r="Y27" s="482"/>
      <c r="Z27" s="482"/>
      <c r="AA27" s="482"/>
      <c r="AB27" s="711"/>
    </row>
    <row r="28" spans="1:28" s="509" customFormat="1">
      <c r="A28" s="466">
        <v>3.6</v>
      </c>
      <c r="B28" s="487" t="s">
        <v>478</v>
      </c>
      <c r="C28" s="690">
        <v>715584.33</v>
      </c>
      <c r="D28" s="712">
        <v>715584.33000000007</v>
      </c>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71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C8" sqref="C8:S22"/>
    </sheetView>
  </sheetViews>
  <sheetFormatPr defaultColWidth="9.140625" defaultRowHeight="12.75"/>
  <cols>
    <col min="1" max="1" width="11.85546875" style="477" bestFit="1" customWidth="1"/>
    <col min="2" max="2" width="90.28515625" style="477" bestFit="1" customWidth="1"/>
    <col min="3" max="3" width="20.140625" style="477" customWidth="1"/>
    <col min="4" max="4" width="22.28515625" style="477" customWidth="1"/>
    <col min="5" max="7" width="17.140625" style="477" customWidth="1"/>
    <col min="8" max="8" width="22.28515625" style="477" customWidth="1"/>
    <col min="9" max="10" width="17.140625" style="477" customWidth="1"/>
    <col min="11" max="27" width="22.28515625" style="477" customWidth="1"/>
    <col min="28" max="16384" width="9.140625" style="477"/>
  </cols>
  <sheetData>
    <row r="1" spans="1:27" ht="13.5">
      <c r="A1" s="373" t="s">
        <v>31</v>
      </c>
      <c r="B1" s="462" t="str">
        <f>'Info '!C2</f>
        <v>JSC Ziraat Bank Georgia</v>
      </c>
    </row>
    <row r="2" spans="1:27">
      <c r="A2" s="374" t="s">
        <v>32</v>
      </c>
      <c r="B2" s="461">
        <f>'1. key ratios '!B2</f>
        <v>45016</v>
      </c>
    </row>
    <row r="3" spans="1:27">
      <c r="A3" s="375" t="s">
        <v>481</v>
      </c>
      <c r="C3" s="479"/>
    </row>
    <row r="4" spans="1:27" ht="13.5" thickBot="1">
      <c r="A4" s="375"/>
      <c r="B4" s="543"/>
      <c r="C4" s="479"/>
    </row>
    <row r="5" spans="1:27" s="509" customFormat="1" ht="13.5" customHeight="1">
      <c r="A5" s="812" t="s">
        <v>687</v>
      </c>
      <c r="B5" s="813"/>
      <c r="C5" s="821" t="s">
        <v>686</v>
      </c>
      <c r="D5" s="822"/>
      <c r="E5" s="822"/>
      <c r="F5" s="822"/>
      <c r="G5" s="822"/>
      <c r="H5" s="822"/>
      <c r="I5" s="822"/>
      <c r="J5" s="822"/>
      <c r="K5" s="822"/>
      <c r="L5" s="822"/>
      <c r="M5" s="822"/>
      <c r="N5" s="822"/>
      <c r="O5" s="822"/>
      <c r="P5" s="822"/>
      <c r="Q5" s="822"/>
      <c r="R5" s="822"/>
      <c r="S5" s="823"/>
      <c r="T5" s="508"/>
      <c r="U5" s="508"/>
      <c r="V5" s="508"/>
      <c r="W5" s="508"/>
      <c r="X5" s="508"/>
      <c r="Y5" s="508"/>
      <c r="Z5" s="508"/>
      <c r="AA5" s="507"/>
    </row>
    <row r="6" spans="1:27" s="509" customFormat="1" ht="12" customHeight="1">
      <c r="A6" s="814"/>
      <c r="B6" s="815"/>
      <c r="C6" s="818" t="s">
        <v>65</v>
      </c>
      <c r="D6" s="810" t="s">
        <v>683</v>
      </c>
      <c r="E6" s="810"/>
      <c r="F6" s="810"/>
      <c r="G6" s="810"/>
      <c r="H6" s="810" t="s">
        <v>682</v>
      </c>
      <c r="I6" s="810"/>
      <c r="J6" s="810"/>
      <c r="K6" s="810"/>
      <c r="L6" s="506"/>
      <c r="M6" s="811" t="s">
        <v>681</v>
      </c>
      <c r="N6" s="811"/>
      <c r="O6" s="811"/>
      <c r="P6" s="811"/>
      <c r="Q6" s="811"/>
      <c r="R6" s="811"/>
      <c r="S6" s="820"/>
      <c r="T6" s="508"/>
      <c r="U6" s="799" t="s">
        <v>680</v>
      </c>
      <c r="V6" s="799"/>
      <c r="W6" s="799"/>
      <c r="X6" s="799"/>
      <c r="Y6" s="799"/>
      <c r="Z6" s="799"/>
      <c r="AA6" s="792"/>
    </row>
    <row r="7" spans="1:27" s="509" customFormat="1" ht="25.5">
      <c r="A7" s="816"/>
      <c r="B7" s="817"/>
      <c r="C7" s="819"/>
      <c r="D7" s="503"/>
      <c r="E7" s="501" t="s">
        <v>471</v>
      </c>
      <c r="F7" s="474" t="s">
        <v>678</v>
      </c>
      <c r="G7" s="476" t="s">
        <v>679</v>
      </c>
      <c r="H7" s="542"/>
      <c r="I7" s="501" t="s">
        <v>471</v>
      </c>
      <c r="J7" s="474" t="s">
        <v>678</v>
      </c>
      <c r="K7" s="476" t="s">
        <v>679</v>
      </c>
      <c r="L7" s="502"/>
      <c r="M7" s="501" t="s">
        <v>471</v>
      </c>
      <c r="N7" s="474" t="s">
        <v>678</v>
      </c>
      <c r="O7" s="474" t="s">
        <v>677</v>
      </c>
      <c r="P7" s="474" t="s">
        <v>676</v>
      </c>
      <c r="Q7" s="474" t="s">
        <v>675</v>
      </c>
      <c r="R7" s="474" t="s">
        <v>674</v>
      </c>
      <c r="S7" s="541" t="s">
        <v>673</v>
      </c>
      <c r="T7" s="540"/>
      <c r="U7" s="501" t="s">
        <v>471</v>
      </c>
      <c r="V7" s="501" t="s">
        <v>678</v>
      </c>
      <c r="W7" s="501" t="s">
        <v>677</v>
      </c>
      <c r="X7" s="501" t="s">
        <v>676</v>
      </c>
      <c r="Y7" s="501" t="s">
        <v>675</v>
      </c>
      <c r="Z7" s="474" t="s">
        <v>674</v>
      </c>
      <c r="AA7" s="501" t="s">
        <v>673</v>
      </c>
    </row>
    <row r="8" spans="1:27">
      <c r="A8" s="539">
        <v>1</v>
      </c>
      <c r="B8" s="538" t="s">
        <v>472</v>
      </c>
      <c r="C8" s="691">
        <v>106946314.8642</v>
      </c>
      <c r="D8" s="692">
        <v>92581400.653300002</v>
      </c>
      <c r="E8" s="692">
        <v>454923.26</v>
      </c>
      <c r="F8" s="692"/>
      <c r="G8" s="692"/>
      <c r="H8" s="692">
        <v>1910350.6983</v>
      </c>
      <c r="I8" s="692">
        <v>326301.90000000002</v>
      </c>
      <c r="J8" s="692">
        <v>140254.897</v>
      </c>
      <c r="K8" s="692"/>
      <c r="L8" s="692">
        <v>12454563.512599999</v>
      </c>
      <c r="M8" s="692">
        <v>292167.038</v>
      </c>
      <c r="N8" s="692">
        <v>87478.165500000003</v>
      </c>
      <c r="O8" s="692">
        <v>24808.82</v>
      </c>
      <c r="P8" s="692">
        <v>74100.673899999994</v>
      </c>
      <c r="Q8" s="692">
        <v>801432.29310000001</v>
      </c>
      <c r="R8" s="692"/>
      <c r="S8" s="692"/>
      <c r="T8" s="530"/>
      <c r="U8" s="465"/>
      <c r="V8" s="465"/>
      <c r="W8" s="465"/>
      <c r="X8" s="465"/>
      <c r="Y8" s="465"/>
      <c r="Z8" s="465"/>
      <c r="AA8" s="529"/>
    </row>
    <row r="9" spans="1:27">
      <c r="A9" s="536">
        <v>1.1000000000000001</v>
      </c>
      <c r="B9" s="537" t="s">
        <v>482</v>
      </c>
      <c r="C9" s="693">
        <v>96585786.004600003</v>
      </c>
      <c r="D9" s="692">
        <v>82236439.543699995</v>
      </c>
      <c r="E9" s="692">
        <v>424931.14</v>
      </c>
      <c r="F9" s="692"/>
      <c r="G9" s="692"/>
      <c r="H9" s="692">
        <v>1910350.6983</v>
      </c>
      <c r="I9" s="692">
        <v>326301.90000000002</v>
      </c>
      <c r="J9" s="692">
        <v>140254.897</v>
      </c>
      <c r="K9" s="692"/>
      <c r="L9" s="692">
        <v>12438995.762599999</v>
      </c>
      <c r="M9" s="692">
        <v>292167.038</v>
      </c>
      <c r="N9" s="692">
        <v>87478.165500000003</v>
      </c>
      <c r="O9" s="692">
        <v>24808.82</v>
      </c>
      <c r="P9" s="692">
        <v>70070.853900000002</v>
      </c>
      <c r="Q9" s="692">
        <v>801432.29310000001</v>
      </c>
      <c r="R9" s="692"/>
      <c r="S9" s="692"/>
      <c r="T9" s="530"/>
      <c r="U9" s="465"/>
      <c r="V9" s="465"/>
      <c r="W9" s="465"/>
      <c r="X9" s="465"/>
      <c r="Y9" s="465"/>
      <c r="Z9" s="465"/>
      <c r="AA9" s="529"/>
    </row>
    <row r="10" spans="1:27">
      <c r="A10" s="534" t="s">
        <v>15</v>
      </c>
      <c r="B10" s="535" t="s">
        <v>483</v>
      </c>
      <c r="C10" s="693">
        <v>91538183.264599994</v>
      </c>
      <c r="D10" s="692">
        <v>77188836.8037</v>
      </c>
      <c r="E10" s="692">
        <v>424931.14</v>
      </c>
      <c r="F10" s="692"/>
      <c r="G10" s="692"/>
      <c r="H10" s="692">
        <v>1910350.6983</v>
      </c>
      <c r="I10" s="692">
        <v>326301.90000000002</v>
      </c>
      <c r="J10" s="692">
        <v>140254.897</v>
      </c>
      <c r="K10" s="692"/>
      <c r="L10" s="692">
        <v>12438995.762599999</v>
      </c>
      <c r="M10" s="692">
        <v>292167.038</v>
      </c>
      <c r="N10" s="692">
        <v>87478.165500000003</v>
      </c>
      <c r="O10" s="692">
        <v>24808.82</v>
      </c>
      <c r="P10" s="692">
        <v>70070.853900000002</v>
      </c>
      <c r="Q10" s="692">
        <v>801432.29310000001</v>
      </c>
      <c r="R10" s="692"/>
      <c r="S10" s="692"/>
      <c r="T10" s="530"/>
      <c r="U10" s="465"/>
      <c r="V10" s="465"/>
      <c r="W10" s="465"/>
      <c r="X10" s="465"/>
      <c r="Y10" s="465"/>
      <c r="Z10" s="465"/>
      <c r="AA10" s="529"/>
    </row>
    <row r="11" spans="1:27">
      <c r="A11" s="533" t="s">
        <v>484</v>
      </c>
      <c r="B11" s="532" t="s">
        <v>485</v>
      </c>
      <c r="C11" s="694">
        <v>42552204.272200003</v>
      </c>
      <c r="D11" s="692">
        <v>34851213.564099997</v>
      </c>
      <c r="E11" s="692"/>
      <c r="F11" s="692"/>
      <c r="G11" s="692"/>
      <c r="H11" s="692">
        <v>1307736.4313000001</v>
      </c>
      <c r="I11" s="692">
        <v>152484.25</v>
      </c>
      <c r="J11" s="692"/>
      <c r="K11" s="692"/>
      <c r="L11" s="692">
        <v>6393254.2768000001</v>
      </c>
      <c r="M11" s="692">
        <v>292167.038</v>
      </c>
      <c r="N11" s="692">
        <v>87478.165500000003</v>
      </c>
      <c r="O11" s="692">
        <v>24808.82</v>
      </c>
      <c r="P11" s="692"/>
      <c r="Q11" s="692">
        <v>255639.32310000001</v>
      </c>
      <c r="R11" s="692"/>
      <c r="S11" s="692"/>
      <c r="T11" s="530"/>
      <c r="U11" s="465"/>
      <c r="V11" s="465"/>
      <c r="W11" s="465"/>
      <c r="X11" s="465"/>
      <c r="Y11" s="465"/>
      <c r="Z11" s="465"/>
      <c r="AA11" s="529"/>
    </row>
    <row r="12" spans="1:27">
      <c r="A12" s="533" t="s">
        <v>486</v>
      </c>
      <c r="B12" s="532" t="s">
        <v>487</v>
      </c>
      <c r="C12" s="694">
        <v>23600243.971099999</v>
      </c>
      <c r="D12" s="692">
        <v>17553115.7676</v>
      </c>
      <c r="E12" s="692">
        <v>424931.14</v>
      </c>
      <c r="F12" s="692"/>
      <c r="G12" s="692"/>
      <c r="H12" s="692">
        <v>272377.68699999998</v>
      </c>
      <c r="I12" s="692"/>
      <c r="J12" s="692">
        <v>140254.897</v>
      </c>
      <c r="K12" s="692"/>
      <c r="L12" s="692">
        <v>5774750.5164999999</v>
      </c>
      <c r="M12" s="692"/>
      <c r="N12" s="692"/>
      <c r="O12" s="692"/>
      <c r="P12" s="692">
        <v>8462.9699999999993</v>
      </c>
      <c r="Q12" s="692">
        <v>545792.97</v>
      </c>
      <c r="R12" s="692"/>
      <c r="S12" s="692"/>
      <c r="T12" s="530"/>
      <c r="U12" s="465"/>
      <c r="V12" s="465"/>
      <c r="W12" s="465"/>
      <c r="X12" s="465"/>
      <c r="Y12" s="465"/>
      <c r="Z12" s="465"/>
      <c r="AA12" s="529"/>
    </row>
    <row r="13" spans="1:27">
      <c r="A13" s="533" t="s">
        <v>488</v>
      </c>
      <c r="B13" s="532" t="s">
        <v>489</v>
      </c>
      <c r="C13" s="694">
        <v>15402215.4113</v>
      </c>
      <c r="D13" s="692">
        <v>15009577.842499999</v>
      </c>
      <c r="E13" s="692"/>
      <c r="F13" s="692"/>
      <c r="G13" s="692"/>
      <c r="H13" s="692">
        <v>283820.62</v>
      </c>
      <c r="I13" s="692">
        <v>173817.65</v>
      </c>
      <c r="J13" s="692"/>
      <c r="K13" s="692"/>
      <c r="L13" s="692">
        <v>108816.9488</v>
      </c>
      <c r="M13" s="692"/>
      <c r="N13" s="692"/>
      <c r="O13" s="692"/>
      <c r="P13" s="692"/>
      <c r="Q13" s="692"/>
      <c r="R13" s="692"/>
      <c r="S13" s="692"/>
      <c r="T13" s="530"/>
      <c r="U13" s="465"/>
      <c r="V13" s="465"/>
      <c r="W13" s="465"/>
      <c r="X13" s="465"/>
      <c r="Y13" s="465"/>
      <c r="Z13" s="465"/>
      <c r="AA13" s="529"/>
    </row>
    <row r="14" spans="1:27">
      <c r="A14" s="533" t="s">
        <v>490</v>
      </c>
      <c r="B14" s="532" t="s">
        <v>491</v>
      </c>
      <c r="C14" s="694">
        <v>9983519.6099999994</v>
      </c>
      <c r="D14" s="692">
        <v>9774929.6294999998</v>
      </c>
      <c r="E14" s="692"/>
      <c r="F14" s="692"/>
      <c r="G14" s="692"/>
      <c r="H14" s="692">
        <v>46415.96</v>
      </c>
      <c r="I14" s="692"/>
      <c r="J14" s="692"/>
      <c r="K14" s="692"/>
      <c r="L14" s="692">
        <v>162174.02050000001</v>
      </c>
      <c r="M14" s="692"/>
      <c r="N14" s="692"/>
      <c r="O14" s="692"/>
      <c r="P14" s="692">
        <v>61607.883900000001</v>
      </c>
      <c r="Q14" s="692"/>
      <c r="R14" s="692"/>
      <c r="S14" s="692"/>
      <c r="T14" s="530"/>
      <c r="U14" s="465"/>
      <c r="V14" s="465"/>
      <c r="W14" s="465"/>
      <c r="X14" s="465"/>
      <c r="Y14" s="465"/>
      <c r="Z14" s="465"/>
      <c r="AA14" s="529"/>
    </row>
    <row r="15" spans="1:27">
      <c r="A15" s="531">
        <v>1.2</v>
      </c>
      <c r="B15" s="527" t="s">
        <v>685</v>
      </c>
      <c r="C15" s="694">
        <v>4133852.77</v>
      </c>
      <c r="D15" s="692">
        <v>417499.71</v>
      </c>
      <c r="E15" s="692">
        <v>2702.65</v>
      </c>
      <c r="F15" s="692"/>
      <c r="G15" s="692"/>
      <c r="H15" s="692">
        <v>78774.06</v>
      </c>
      <c r="I15" s="692">
        <v>26782.3</v>
      </c>
      <c r="J15" s="692">
        <v>9969.57</v>
      </c>
      <c r="K15" s="692"/>
      <c r="L15" s="692">
        <v>3637579</v>
      </c>
      <c r="M15" s="692">
        <v>185728.9</v>
      </c>
      <c r="N15" s="692">
        <v>56962.6</v>
      </c>
      <c r="O15" s="692">
        <v>6598.13</v>
      </c>
      <c r="P15" s="692">
        <v>38464.93</v>
      </c>
      <c r="Q15" s="692">
        <v>436866.81</v>
      </c>
      <c r="R15" s="692"/>
      <c r="S15" s="692"/>
      <c r="T15" s="530"/>
      <c r="U15" s="465"/>
      <c r="V15" s="465"/>
      <c r="W15" s="465"/>
      <c r="X15" s="465"/>
      <c r="Y15" s="465"/>
      <c r="Z15" s="465"/>
      <c r="AA15" s="529"/>
    </row>
    <row r="16" spans="1:27">
      <c r="A16" s="528">
        <v>1.3</v>
      </c>
      <c r="B16" s="527" t="s">
        <v>530</v>
      </c>
      <c r="C16" s="695"/>
      <c r="D16" s="696"/>
      <c r="E16" s="696"/>
      <c r="F16" s="696"/>
      <c r="G16" s="696"/>
      <c r="H16" s="696"/>
      <c r="I16" s="696"/>
      <c r="J16" s="696"/>
      <c r="K16" s="696"/>
      <c r="L16" s="696"/>
      <c r="M16" s="696"/>
      <c r="N16" s="696"/>
      <c r="O16" s="696"/>
      <c r="P16" s="696"/>
      <c r="Q16" s="696"/>
      <c r="R16" s="696"/>
      <c r="S16" s="696"/>
      <c r="T16" s="526"/>
      <c r="U16" s="525"/>
      <c r="V16" s="525"/>
      <c r="W16" s="525"/>
      <c r="X16" s="525"/>
      <c r="Y16" s="525"/>
      <c r="Z16" s="525"/>
      <c r="AA16" s="524"/>
    </row>
    <row r="17" spans="1:27" s="509" customFormat="1">
      <c r="A17" s="522" t="s">
        <v>492</v>
      </c>
      <c r="B17" s="523" t="s">
        <v>493</v>
      </c>
      <c r="C17" s="697">
        <v>95637780.357299998</v>
      </c>
      <c r="D17" s="692">
        <v>81288433.896400005</v>
      </c>
      <c r="E17" s="692">
        <v>424931.14</v>
      </c>
      <c r="F17" s="692"/>
      <c r="G17" s="692"/>
      <c r="H17" s="692">
        <v>1910350.6983</v>
      </c>
      <c r="I17" s="692">
        <v>326301.90000000002</v>
      </c>
      <c r="J17" s="692">
        <v>140254.897</v>
      </c>
      <c r="K17" s="692"/>
      <c r="L17" s="692">
        <v>12438995.762599999</v>
      </c>
      <c r="M17" s="692">
        <v>292167.038</v>
      </c>
      <c r="N17" s="692">
        <v>87478.165500000003</v>
      </c>
      <c r="O17" s="692">
        <v>24808.82</v>
      </c>
      <c r="P17" s="692">
        <v>70070.853900000002</v>
      </c>
      <c r="Q17" s="692">
        <v>801432.29310000001</v>
      </c>
      <c r="R17" s="692"/>
      <c r="S17" s="692"/>
      <c r="T17" s="516"/>
      <c r="U17" s="466"/>
      <c r="V17" s="466"/>
      <c r="W17" s="466"/>
      <c r="X17" s="466"/>
      <c r="Y17" s="466"/>
      <c r="Z17" s="466"/>
      <c r="AA17" s="515"/>
    </row>
    <row r="18" spans="1:27" s="509" customFormat="1">
      <c r="A18" s="519" t="s">
        <v>494</v>
      </c>
      <c r="B18" s="520" t="s">
        <v>495</v>
      </c>
      <c r="C18" s="698">
        <v>90590177.617300004</v>
      </c>
      <c r="D18" s="692">
        <v>76240831.156399995</v>
      </c>
      <c r="E18" s="692">
        <v>424931.14</v>
      </c>
      <c r="F18" s="692"/>
      <c r="G18" s="692"/>
      <c r="H18" s="692">
        <v>1910350.6983</v>
      </c>
      <c r="I18" s="692">
        <v>326301.90000000002</v>
      </c>
      <c r="J18" s="692">
        <v>140254.897</v>
      </c>
      <c r="K18" s="692"/>
      <c r="L18" s="692">
        <v>12438995.762599999</v>
      </c>
      <c r="M18" s="692">
        <v>292167.038</v>
      </c>
      <c r="N18" s="692">
        <v>87478.165500000003</v>
      </c>
      <c r="O18" s="692">
        <v>24808.82</v>
      </c>
      <c r="P18" s="692">
        <v>70070.853900000002</v>
      </c>
      <c r="Q18" s="692">
        <v>801432.29310000001</v>
      </c>
      <c r="R18" s="692"/>
      <c r="S18" s="692"/>
      <c r="T18" s="516"/>
      <c r="U18" s="466"/>
      <c r="V18" s="466"/>
      <c r="W18" s="466"/>
      <c r="X18" s="466"/>
      <c r="Y18" s="466"/>
      <c r="Z18" s="466"/>
      <c r="AA18" s="515"/>
    </row>
    <row r="19" spans="1:27" s="509" customFormat="1">
      <c r="A19" s="522" t="s">
        <v>496</v>
      </c>
      <c r="B19" s="521" t="s">
        <v>497</v>
      </c>
      <c r="C19" s="698">
        <v>134280019.89019999</v>
      </c>
      <c r="D19" s="692">
        <v>102954896.962</v>
      </c>
      <c r="E19" s="692">
        <v>256840.18</v>
      </c>
      <c r="F19" s="692"/>
      <c r="G19" s="692"/>
      <c r="H19" s="692">
        <v>2605873.2138</v>
      </c>
      <c r="I19" s="692">
        <v>182198.80799999999</v>
      </c>
      <c r="J19" s="692">
        <v>222403.3198</v>
      </c>
      <c r="K19" s="692"/>
      <c r="L19" s="692">
        <v>28719249.714400001</v>
      </c>
      <c r="M19" s="692">
        <v>1160331.7138</v>
      </c>
      <c r="N19" s="692">
        <v>1437848.4879000001</v>
      </c>
      <c r="O19" s="692">
        <v>319838.96000000002</v>
      </c>
      <c r="P19" s="692">
        <v>132468.23190000001</v>
      </c>
      <c r="Q19" s="692">
        <v>473973.83610000001</v>
      </c>
      <c r="R19" s="692"/>
      <c r="S19" s="692"/>
      <c r="T19" s="516"/>
      <c r="U19" s="466"/>
      <c r="V19" s="466"/>
      <c r="W19" s="466"/>
      <c r="X19" s="466"/>
      <c r="Y19" s="466"/>
      <c r="Z19" s="466"/>
      <c r="AA19" s="515"/>
    </row>
    <row r="20" spans="1:27" s="509" customFormat="1">
      <c r="A20" s="519" t="s">
        <v>498</v>
      </c>
      <c r="B20" s="520" t="s">
        <v>495</v>
      </c>
      <c r="C20" s="698">
        <v>133381397.15019999</v>
      </c>
      <c r="D20" s="692">
        <v>102056274.222</v>
      </c>
      <c r="E20" s="692">
        <v>256840.18</v>
      </c>
      <c r="F20" s="692"/>
      <c r="G20" s="692"/>
      <c r="H20" s="692">
        <v>2605873.2138</v>
      </c>
      <c r="I20" s="692">
        <v>182198.80799999999</v>
      </c>
      <c r="J20" s="692">
        <v>222403.3198</v>
      </c>
      <c r="K20" s="692"/>
      <c r="L20" s="692">
        <v>28719249.714400001</v>
      </c>
      <c r="M20" s="692">
        <v>1160331.7138</v>
      </c>
      <c r="N20" s="692">
        <v>1437848.4879000001</v>
      </c>
      <c r="O20" s="692">
        <v>319838.96000000002</v>
      </c>
      <c r="P20" s="692">
        <v>132468.23190000001</v>
      </c>
      <c r="Q20" s="692">
        <v>473973.83610000001</v>
      </c>
      <c r="R20" s="692"/>
      <c r="S20" s="692"/>
      <c r="T20" s="516"/>
      <c r="U20" s="466"/>
      <c r="V20" s="466"/>
      <c r="W20" s="466"/>
      <c r="X20" s="466"/>
      <c r="Y20" s="466"/>
      <c r="Z20" s="466"/>
      <c r="AA20" s="515"/>
    </row>
    <row r="21" spans="1:27" s="509" customFormat="1">
      <c r="A21" s="518">
        <v>1.4</v>
      </c>
      <c r="B21" s="517" t="s">
        <v>499</v>
      </c>
      <c r="C21" s="698"/>
      <c r="D21" s="692"/>
      <c r="E21" s="692"/>
      <c r="F21" s="692"/>
      <c r="G21" s="692"/>
      <c r="H21" s="692"/>
      <c r="I21" s="692"/>
      <c r="J21" s="692"/>
      <c r="K21" s="692"/>
      <c r="L21" s="692"/>
      <c r="M21" s="692"/>
      <c r="N21" s="692"/>
      <c r="O21" s="692"/>
      <c r="P21" s="692"/>
      <c r="Q21" s="692"/>
      <c r="R21" s="692"/>
      <c r="S21" s="692"/>
      <c r="T21" s="516"/>
      <c r="U21" s="466"/>
      <c r="V21" s="466"/>
      <c r="W21" s="466"/>
      <c r="X21" s="466"/>
      <c r="Y21" s="466"/>
      <c r="Z21" s="466"/>
      <c r="AA21" s="515"/>
    </row>
    <row r="22" spans="1:27" s="509" customFormat="1" ht="13.5" thickBot="1">
      <c r="A22" s="514">
        <v>1.5</v>
      </c>
      <c r="B22" s="513" t="s">
        <v>500</v>
      </c>
      <c r="C22" s="699">
        <v>5047602.74</v>
      </c>
      <c r="D22" s="700">
        <v>5047602.74</v>
      </c>
      <c r="E22" s="700"/>
      <c r="F22" s="700"/>
      <c r="G22" s="700"/>
      <c r="H22" s="700"/>
      <c r="I22" s="700"/>
      <c r="J22" s="700"/>
      <c r="K22" s="700"/>
      <c r="L22" s="700"/>
      <c r="M22" s="700"/>
      <c r="N22" s="700"/>
      <c r="O22" s="700"/>
      <c r="P22" s="700"/>
      <c r="Q22" s="700"/>
      <c r="R22" s="700"/>
      <c r="S22" s="700"/>
      <c r="T22" s="512"/>
      <c r="U22" s="511"/>
      <c r="V22" s="511"/>
      <c r="W22" s="511"/>
      <c r="X22" s="511"/>
      <c r="Y22" s="511"/>
      <c r="Z22" s="511"/>
      <c r="AA22" s="510"/>
    </row>
    <row r="23" spans="1:27">
      <c r="A23" s="497"/>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B2" sqref="B2"/>
    </sheetView>
  </sheetViews>
  <sheetFormatPr defaultColWidth="9.140625" defaultRowHeight="12.75"/>
  <cols>
    <col min="1" max="1" width="11.85546875" style="477" bestFit="1" customWidth="1"/>
    <col min="2" max="2" width="58" style="477" customWidth="1"/>
    <col min="3" max="3" width="14.5703125" style="477" customWidth="1"/>
    <col min="4" max="5" width="16.140625" style="477" customWidth="1"/>
    <col min="6" max="6" width="16.140625" style="544" customWidth="1"/>
    <col min="7" max="7" width="11.28515625" style="544" customWidth="1"/>
    <col min="8" max="8" width="16.140625" style="477" customWidth="1"/>
    <col min="9" max="11" width="16.140625" style="544" customWidth="1"/>
    <col min="12" max="12" width="11.28515625" style="544" customWidth="1"/>
    <col min="13" max="16384" width="9.140625" style="477"/>
  </cols>
  <sheetData>
    <row r="1" spans="1:12" ht="13.5">
      <c r="A1" s="373" t="s">
        <v>31</v>
      </c>
      <c r="B1" s="462" t="str">
        <f>'Info '!C2</f>
        <v>JSC Ziraat Bank Georgia</v>
      </c>
      <c r="F1" s="477"/>
      <c r="G1" s="477"/>
      <c r="I1" s="477"/>
      <c r="J1" s="477"/>
      <c r="K1" s="477"/>
      <c r="L1" s="477"/>
    </row>
    <row r="2" spans="1:12">
      <c r="A2" s="374" t="s">
        <v>32</v>
      </c>
      <c r="B2" s="710">
        <f>'1. key ratios '!B2</f>
        <v>45016</v>
      </c>
      <c r="F2" s="477"/>
      <c r="G2" s="477"/>
      <c r="I2" s="477"/>
      <c r="J2" s="477"/>
      <c r="K2" s="477"/>
      <c r="L2" s="477"/>
    </row>
    <row r="3" spans="1:12">
      <c r="A3" s="375" t="s">
        <v>501</v>
      </c>
      <c r="F3" s="477"/>
      <c r="G3" s="477"/>
      <c r="I3" s="477"/>
      <c r="J3" s="477"/>
      <c r="K3" s="477"/>
      <c r="L3" s="477"/>
    </row>
    <row r="4" spans="1:12">
      <c r="F4" s="477"/>
      <c r="G4" s="477"/>
      <c r="I4" s="477"/>
      <c r="J4" s="477"/>
      <c r="K4" s="477"/>
      <c r="L4" s="477"/>
    </row>
    <row r="5" spans="1:12" ht="37.5" customHeight="1">
      <c r="A5" s="778" t="s">
        <v>518</v>
      </c>
      <c r="B5" s="779"/>
      <c r="C5" s="824" t="s">
        <v>502</v>
      </c>
      <c r="D5" s="825"/>
      <c r="E5" s="825"/>
      <c r="F5" s="825"/>
      <c r="G5" s="825"/>
      <c r="H5" s="826" t="s">
        <v>662</v>
      </c>
      <c r="I5" s="827"/>
      <c r="J5" s="827"/>
      <c r="K5" s="827"/>
      <c r="L5" s="828"/>
    </row>
    <row r="6" spans="1:12" ht="39.6" customHeight="1">
      <c r="A6" s="782"/>
      <c r="B6" s="783"/>
      <c r="C6" s="377"/>
      <c r="D6" s="475" t="s">
        <v>683</v>
      </c>
      <c r="E6" s="475" t="s">
        <v>682</v>
      </c>
      <c r="F6" s="475" t="s">
        <v>681</v>
      </c>
      <c r="G6" s="475" t="s">
        <v>680</v>
      </c>
      <c r="H6" s="547"/>
      <c r="I6" s="475" t="s">
        <v>683</v>
      </c>
      <c r="J6" s="475" t="s">
        <v>682</v>
      </c>
      <c r="K6" s="475" t="s">
        <v>681</v>
      </c>
      <c r="L6" s="475" t="s">
        <v>680</v>
      </c>
    </row>
    <row r="7" spans="1:12">
      <c r="A7" s="466">
        <v>1</v>
      </c>
      <c r="B7" s="483" t="s">
        <v>521</v>
      </c>
      <c r="C7" s="701">
        <v>2930366.3391999998</v>
      </c>
      <c r="D7" s="466">
        <v>2930366.3391999998</v>
      </c>
      <c r="E7" s="466"/>
      <c r="F7" s="702"/>
      <c r="G7" s="702"/>
      <c r="H7" s="701">
        <v>25251.66</v>
      </c>
      <c r="I7" s="466">
        <v>25251.66</v>
      </c>
      <c r="J7" s="702"/>
      <c r="K7" s="702"/>
      <c r="L7" s="702"/>
    </row>
    <row r="8" spans="1:12">
      <c r="A8" s="466">
        <v>2</v>
      </c>
      <c r="B8" s="483" t="s">
        <v>434</v>
      </c>
      <c r="C8" s="701">
        <v>972904.70889999997</v>
      </c>
      <c r="D8" s="466">
        <v>972904.70889999997</v>
      </c>
      <c r="E8" s="466"/>
      <c r="F8" s="501"/>
      <c r="G8" s="501"/>
      <c r="H8" s="701">
        <v>6835.22</v>
      </c>
      <c r="I8" s="466">
        <v>6835.22</v>
      </c>
      <c r="J8" s="501"/>
      <c r="K8" s="501"/>
      <c r="L8" s="501"/>
    </row>
    <row r="9" spans="1:12">
      <c r="A9" s="466">
        <v>3</v>
      </c>
      <c r="B9" s="483" t="s">
        <v>435</v>
      </c>
      <c r="C9" s="701">
        <v>0</v>
      </c>
      <c r="D9" s="466"/>
      <c r="E9" s="466"/>
      <c r="F9" s="703"/>
      <c r="G9" s="703"/>
      <c r="H9" s="701">
        <v>0</v>
      </c>
      <c r="I9" s="466"/>
      <c r="J9" s="703"/>
      <c r="K9" s="703"/>
      <c r="L9" s="703"/>
    </row>
    <row r="10" spans="1:12">
      <c r="A10" s="466">
        <v>4</v>
      </c>
      <c r="B10" s="483" t="s">
        <v>522</v>
      </c>
      <c r="C10" s="701">
        <v>4476073.5120999999</v>
      </c>
      <c r="D10" s="466">
        <v>4476073.5120999999</v>
      </c>
      <c r="E10" s="466"/>
      <c r="F10" s="703"/>
      <c r="G10" s="703"/>
      <c r="H10" s="701">
        <v>12600.35</v>
      </c>
      <c r="I10" s="466">
        <v>12600.35</v>
      </c>
      <c r="J10" s="703"/>
      <c r="K10" s="703"/>
      <c r="L10" s="703"/>
    </row>
    <row r="11" spans="1:12">
      <c r="A11" s="466">
        <v>5</v>
      </c>
      <c r="B11" s="483" t="s">
        <v>436</v>
      </c>
      <c r="C11" s="701">
        <v>3353190.0602000002</v>
      </c>
      <c r="D11" s="466">
        <v>2840967.83</v>
      </c>
      <c r="E11" s="466"/>
      <c r="F11" s="703">
        <v>512222.23019999999</v>
      </c>
      <c r="G11" s="703"/>
      <c r="H11" s="701">
        <v>77343.459999999992</v>
      </c>
      <c r="I11" s="466">
        <v>9894.73</v>
      </c>
      <c r="J11" s="703"/>
      <c r="K11" s="703">
        <v>67448.73</v>
      </c>
      <c r="L11" s="703"/>
    </row>
    <row r="12" spans="1:12">
      <c r="A12" s="466">
        <v>6</v>
      </c>
      <c r="B12" s="483" t="s">
        <v>437</v>
      </c>
      <c r="C12" s="701">
        <v>6360350.9124999996</v>
      </c>
      <c r="D12" s="466">
        <v>6360350.9124999996</v>
      </c>
      <c r="E12" s="466"/>
      <c r="F12" s="703"/>
      <c r="G12" s="703"/>
      <c r="H12" s="701">
        <v>36041.15</v>
      </c>
      <c r="I12" s="466">
        <v>36041.15</v>
      </c>
      <c r="J12" s="703"/>
      <c r="K12" s="703"/>
      <c r="L12" s="703"/>
    </row>
    <row r="13" spans="1:12">
      <c r="A13" s="466">
        <v>7</v>
      </c>
      <c r="B13" s="483" t="s">
        <v>438</v>
      </c>
      <c r="C13" s="701">
        <v>8532864.8314999994</v>
      </c>
      <c r="D13" s="466">
        <v>7727270.7323000003</v>
      </c>
      <c r="E13" s="466">
        <v>443306.55499999999</v>
      </c>
      <c r="F13" s="703">
        <v>362287.5442</v>
      </c>
      <c r="G13" s="703"/>
      <c r="H13" s="701">
        <v>118275.99</v>
      </c>
      <c r="I13" s="466">
        <v>51263.49</v>
      </c>
      <c r="J13" s="703">
        <v>15527.78</v>
      </c>
      <c r="K13" s="703">
        <v>51484.72</v>
      </c>
      <c r="L13" s="703"/>
    </row>
    <row r="14" spans="1:12">
      <c r="A14" s="466">
        <v>8</v>
      </c>
      <c r="B14" s="483" t="s">
        <v>439</v>
      </c>
      <c r="C14" s="701">
        <v>4167322.0315999999</v>
      </c>
      <c r="D14" s="466">
        <v>3308559.0493000001</v>
      </c>
      <c r="E14" s="466">
        <v>262487.21999999997</v>
      </c>
      <c r="F14" s="703">
        <v>596275.76229999994</v>
      </c>
      <c r="G14" s="703"/>
      <c r="H14" s="701">
        <v>312875.03999999998</v>
      </c>
      <c r="I14" s="466">
        <v>24504.639999999999</v>
      </c>
      <c r="J14" s="703">
        <v>3497.61</v>
      </c>
      <c r="K14" s="703">
        <v>284872.78999999998</v>
      </c>
      <c r="L14" s="703"/>
    </row>
    <row r="15" spans="1:12">
      <c r="A15" s="466">
        <v>9</v>
      </c>
      <c r="B15" s="483" t="s">
        <v>440</v>
      </c>
      <c r="C15" s="701">
        <v>2634284.9544000002</v>
      </c>
      <c r="D15" s="466">
        <v>2634284.9544000002</v>
      </c>
      <c r="E15" s="466"/>
      <c r="F15" s="703"/>
      <c r="G15" s="703"/>
      <c r="H15" s="701">
        <v>17245.990000000002</v>
      </c>
      <c r="I15" s="466">
        <v>17245.990000000002</v>
      </c>
      <c r="J15" s="703"/>
      <c r="K15" s="703"/>
      <c r="L15" s="703"/>
    </row>
    <row r="16" spans="1:12">
      <c r="A16" s="466">
        <v>10</v>
      </c>
      <c r="B16" s="483" t="s">
        <v>441</v>
      </c>
      <c r="C16" s="701">
        <v>858454.69920000003</v>
      </c>
      <c r="D16" s="466">
        <v>770976.53370000003</v>
      </c>
      <c r="E16" s="466"/>
      <c r="F16" s="703">
        <v>87478.165500000003</v>
      </c>
      <c r="G16" s="703"/>
      <c r="H16" s="701">
        <v>63847.17</v>
      </c>
      <c r="I16" s="466">
        <v>6884.57</v>
      </c>
      <c r="J16" s="703"/>
      <c r="K16" s="703">
        <v>56962.6</v>
      </c>
      <c r="L16" s="703"/>
    </row>
    <row r="17" spans="1:12">
      <c r="A17" s="466">
        <v>11</v>
      </c>
      <c r="B17" s="483" t="s">
        <v>442</v>
      </c>
      <c r="C17" s="701">
        <v>10163685.378599999</v>
      </c>
      <c r="D17" s="466">
        <v>10163685.378599999</v>
      </c>
      <c r="E17" s="466"/>
      <c r="F17" s="703"/>
      <c r="G17" s="703"/>
      <c r="H17" s="701">
        <v>14781.42</v>
      </c>
      <c r="I17" s="466">
        <v>14781.42</v>
      </c>
      <c r="J17" s="703"/>
      <c r="K17" s="703"/>
      <c r="L17" s="703"/>
    </row>
    <row r="18" spans="1:12">
      <c r="A18" s="466">
        <v>12</v>
      </c>
      <c r="B18" s="483" t="s">
        <v>443</v>
      </c>
      <c r="C18" s="701">
        <v>26393396.117699999</v>
      </c>
      <c r="D18" s="466">
        <v>25229551.109999999</v>
      </c>
      <c r="E18" s="466">
        <v>485890.82630000002</v>
      </c>
      <c r="F18" s="703">
        <v>677954.1814</v>
      </c>
      <c r="G18" s="703"/>
      <c r="H18" s="701">
        <v>605128.49</v>
      </c>
      <c r="I18" s="466">
        <v>132863.1</v>
      </c>
      <c r="J18" s="703">
        <v>37443.83</v>
      </c>
      <c r="K18" s="703">
        <v>434821.56</v>
      </c>
      <c r="L18" s="703"/>
    </row>
    <row r="19" spans="1:12">
      <c r="A19" s="466">
        <v>13</v>
      </c>
      <c r="B19" s="483" t="s">
        <v>444</v>
      </c>
      <c r="C19" s="701">
        <v>8211585.0181999998</v>
      </c>
      <c r="D19" s="466">
        <v>2964780.4611999998</v>
      </c>
      <c r="E19" s="466">
        <v>350489.24</v>
      </c>
      <c r="F19" s="703">
        <v>4896315.3169999998</v>
      </c>
      <c r="G19" s="703"/>
      <c r="H19" s="701">
        <v>2107055.7000000002</v>
      </c>
      <c r="I19" s="466">
        <v>8396.5499999999993</v>
      </c>
      <c r="J19" s="703">
        <v>6106.19</v>
      </c>
      <c r="K19" s="703">
        <v>2092552.96</v>
      </c>
      <c r="L19" s="703"/>
    </row>
    <row r="20" spans="1:12">
      <c r="A20" s="466">
        <v>14</v>
      </c>
      <c r="B20" s="483" t="s">
        <v>445</v>
      </c>
      <c r="C20" s="701">
        <v>5132571.7028000001</v>
      </c>
      <c r="D20" s="466">
        <v>246540.8328</v>
      </c>
      <c r="E20" s="466"/>
      <c r="F20" s="703">
        <v>4886030.87</v>
      </c>
      <c r="G20" s="703"/>
      <c r="H20" s="701">
        <v>408326.65</v>
      </c>
      <c r="I20" s="466">
        <v>2850.81</v>
      </c>
      <c r="J20" s="703"/>
      <c r="K20" s="703">
        <v>405475.84000000003</v>
      </c>
      <c r="L20" s="703"/>
    </row>
    <row r="21" spans="1:12">
      <c r="A21" s="466">
        <v>15</v>
      </c>
      <c r="B21" s="483" t="s">
        <v>446</v>
      </c>
      <c r="C21" s="701">
        <v>22536.1</v>
      </c>
      <c r="D21" s="466">
        <v>22536.1</v>
      </c>
      <c r="E21" s="466"/>
      <c r="F21" s="703"/>
      <c r="G21" s="703"/>
      <c r="H21" s="701">
        <v>582.37</v>
      </c>
      <c r="I21" s="466">
        <v>582.37</v>
      </c>
      <c r="J21" s="703"/>
      <c r="K21" s="703"/>
      <c r="L21" s="703"/>
    </row>
    <row r="22" spans="1:12">
      <c r="A22" s="466">
        <v>16</v>
      </c>
      <c r="B22" s="483" t="s">
        <v>447</v>
      </c>
      <c r="C22" s="701">
        <v>0</v>
      </c>
      <c r="D22" s="466"/>
      <c r="E22" s="466"/>
      <c r="F22" s="703"/>
      <c r="G22" s="703"/>
      <c r="H22" s="701">
        <v>0</v>
      </c>
      <c r="I22" s="466"/>
      <c r="J22" s="703"/>
      <c r="K22" s="703"/>
      <c r="L22" s="703"/>
    </row>
    <row r="23" spans="1:12">
      <c r="A23" s="466">
        <v>17</v>
      </c>
      <c r="B23" s="483" t="s">
        <v>525</v>
      </c>
      <c r="C23" s="701">
        <v>1807838.0577</v>
      </c>
      <c r="D23" s="466">
        <v>1675715.2677</v>
      </c>
      <c r="E23" s="466">
        <v>132122.79</v>
      </c>
      <c r="F23" s="703"/>
      <c r="G23" s="703"/>
      <c r="H23" s="701">
        <v>11144.039999999999</v>
      </c>
      <c r="I23" s="466">
        <v>8763.98</v>
      </c>
      <c r="J23" s="703">
        <v>2380.06</v>
      </c>
      <c r="K23" s="703"/>
      <c r="L23" s="703"/>
    </row>
    <row r="24" spans="1:12">
      <c r="A24" s="466">
        <v>18</v>
      </c>
      <c r="B24" s="483" t="s">
        <v>448</v>
      </c>
      <c r="C24" s="701">
        <v>6080.07</v>
      </c>
      <c r="D24" s="466">
        <v>6080.07</v>
      </c>
      <c r="E24" s="466"/>
      <c r="F24" s="703"/>
      <c r="G24" s="703"/>
      <c r="H24" s="701">
        <v>178.58</v>
      </c>
      <c r="I24" s="466">
        <v>178.58</v>
      </c>
      <c r="J24" s="703"/>
      <c r="K24" s="703"/>
      <c r="L24" s="703"/>
    </row>
    <row r="25" spans="1:12">
      <c r="A25" s="466">
        <v>19</v>
      </c>
      <c r="B25" s="483" t="s">
        <v>449</v>
      </c>
      <c r="C25" s="701">
        <v>0</v>
      </c>
      <c r="D25" s="466"/>
      <c r="E25" s="466"/>
      <c r="F25" s="703"/>
      <c r="G25" s="703"/>
      <c r="H25" s="701">
        <v>0</v>
      </c>
      <c r="I25" s="466"/>
      <c r="J25" s="703"/>
      <c r="K25" s="703"/>
      <c r="L25" s="703"/>
    </row>
    <row r="26" spans="1:12">
      <c r="A26" s="466">
        <v>20</v>
      </c>
      <c r="B26" s="483" t="s">
        <v>524</v>
      </c>
      <c r="C26" s="701">
        <v>76761.067299999995</v>
      </c>
      <c r="D26" s="466">
        <v>76761.067299999995</v>
      </c>
      <c r="E26" s="466"/>
      <c r="F26" s="703"/>
      <c r="G26" s="703"/>
      <c r="H26" s="701">
        <v>319.72000000000003</v>
      </c>
      <c r="I26" s="466">
        <v>319.72000000000003</v>
      </c>
      <c r="J26" s="703"/>
      <c r="K26" s="703"/>
      <c r="L26" s="703"/>
    </row>
    <row r="27" spans="1:12">
      <c r="A27" s="466">
        <v>21</v>
      </c>
      <c r="B27" s="483" t="s">
        <v>450</v>
      </c>
      <c r="C27" s="701">
        <v>8462.9699999999993</v>
      </c>
      <c r="D27" s="466"/>
      <c r="E27" s="466"/>
      <c r="F27" s="703">
        <v>8462.9699999999993</v>
      </c>
      <c r="G27" s="703"/>
      <c r="H27" s="701">
        <v>825.46</v>
      </c>
      <c r="I27" s="466"/>
      <c r="J27" s="703"/>
      <c r="K27" s="703">
        <v>825.46</v>
      </c>
      <c r="L27" s="703"/>
    </row>
    <row r="28" spans="1:12">
      <c r="A28" s="466">
        <v>22</v>
      </c>
      <c r="B28" s="483" t="s">
        <v>451</v>
      </c>
      <c r="C28" s="701">
        <v>0</v>
      </c>
      <c r="D28" s="466"/>
      <c r="E28" s="466"/>
      <c r="F28" s="703"/>
      <c r="G28" s="703"/>
      <c r="H28" s="701">
        <v>0</v>
      </c>
      <c r="I28" s="466"/>
      <c r="J28" s="703"/>
      <c r="K28" s="703"/>
      <c r="L28" s="703"/>
    </row>
    <row r="29" spans="1:12">
      <c r="A29" s="466">
        <v>23</v>
      </c>
      <c r="B29" s="483" t="s">
        <v>452</v>
      </c>
      <c r="C29" s="701">
        <v>9433050.0655000005</v>
      </c>
      <c r="D29" s="466">
        <v>9237440.5866999999</v>
      </c>
      <c r="E29" s="466">
        <v>46415.96</v>
      </c>
      <c r="F29" s="703">
        <v>149193.51879999999</v>
      </c>
      <c r="G29" s="703"/>
      <c r="H29" s="701">
        <v>148800.35999999999</v>
      </c>
      <c r="I29" s="466">
        <v>62546.73</v>
      </c>
      <c r="J29" s="703">
        <v>563.84</v>
      </c>
      <c r="K29" s="703">
        <v>85689.79</v>
      </c>
      <c r="L29" s="703"/>
    </row>
    <row r="30" spans="1:12">
      <c r="A30" s="466">
        <v>24</v>
      </c>
      <c r="B30" s="483" t="s">
        <v>523</v>
      </c>
      <c r="C30" s="701">
        <v>9703.16</v>
      </c>
      <c r="D30" s="466">
        <v>9703.16</v>
      </c>
      <c r="E30" s="466"/>
      <c r="F30" s="703"/>
      <c r="G30" s="703"/>
      <c r="H30" s="701">
        <v>25.18</v>
      </c>
      <c r="I30" s="466">
        <v>25.18</v>
      </c>
      <c r="J30" s="703"/>
      <c r="K30" s="703"/>
      <c r="L30" s="703"/>
    </row>
    <row r="31" spans="1:12">
      <c r="A31" s="466">
        <v>25</v>
      </c>
      <c r="B31" s="483" t="s">
        <v>453</v>
      </c>
      <c r="C31" s="701">
        <v>11394833.106799999</v>
      </c>
      <c r="D31" s="466">
        <v>10926852.046599999</v>
      </c>
      <c r="E31" s="466">
        <v>189638.10699999999</v>
      </c>
      <c r="F31" s="703">
        <v>278342.95319999999</v>
      </c>
      <c r="G31" s="703"/>
      <c r="H31" s="701">
        <v>224734.83000000002</v>
      </c>
      <c r="I31" s="466">
        <v>41425.83</v>
      </c>
      <c r="J31" s="703">
        <v>13254.75</v>
      </c>
      <c r="K31" s="703">
        <v>170054.25</v>
      </c>
      <c r="L31" s="703"/>
    </row>
    <row r="32" spans="1:12">
      <c r="A32" s="466">
        <v>26</v>
      </c>
      <c r="B32" s="483" t="s">
        <v>520</v>
      </c>
      <c r="C32" s="701">
        <v>0</v>
      </c>
      <c r="D32" s="466"/>
      <c r="E32" s="466"/>
      <c r="F32" s="703"/>
      <c r="G32" s="703"/>
      <c r="H32" s="701">
        <v>0</v>
      </c>
      <c r="I32" s="466"/>
      <c r="J32" s="703"/>
      <c r="K32" s="703"/>
      <c r="L32" s="703"/>
    </row>
    <row r="33" spans="1:12">
      <c r="A33" s="466">
        <v>27</v>
      </c>
      <c r="B33" s="546" t="s">
        <v>65</v>
      </c>
      <c r="C33" s="701">
        <v>106946314.86419998</v>
      </c>
      <c r="D33" s="495">
        <v>92581400.653299972</v>
      </c>
      <c r="E33" s="495">
        <v>1910350.6983</v>
      </c>
      <c r="F33" s="495">
        <v>12454563.512599999</v>
      </c>
      <c r="G33" s="495">
        <v>0</v>
      </c>
      <c r="H33" s="701">
        <v>4192218.8299999996</v>
      </c>
      <c r="I33" s="466">
        <v>463256.06999999995</v>
      </c>
      <c r="J33" s="703">
        <v>78774.06</v>
      </c>
      <c r="K33" s="703">
        <v>3650188.6999999997</v>
      </c>
      <c r="L33" s="703"/>
    </row>
    <row r="34" spans="1:12">
      <c r="A34" s="497"/>
      <c r="B34" s="497"/>
      <c r="C34" s="497"/>
      <c r="D34" s="497"/>
      <c r="E34" s="497"/>
      <c r="H34" s="497"/>
    </row>
    <row r="35" spans="1:12">
      <c r="A35" s="497"/>
      <c r="B35" s="545"/>
      <c r="C35" s="545"/>
      <c r="D35" s="497"/>
      <c r="E35" s="497"/>
      <c r="H35" s="497"/>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topLeftCell="C1" zoomScaleNormal="100" workbookViewId="0">
      <selection activeCell="C6" sqref="C6:K11"/>
    </sheetView>
  </sheetViews>
  <sheetFormatPr defaultColWidth="8.7109375" defaultRowHeight="12"/>
  <cols>
    <col min="1" max="1" width="11.85546875" style="548" bestFit="1" customWidth="1"/>
    <col min="2" max="2" width="68.7109375" style="548" customWidth="1"/>
    <col min="3" max="11" width="28.28515625" style="548" customWidth="1"/>
    <col min="12" max="16384" width="8.7109375" style="548"/>
  </cols>
  <sheetData>
    <row r="1" spans="1:11" s="477" customFormat="1" ht="13.5">
      <c r="A1" s="373" t="s">
        <v>31</v>
      </c>
      <c r="B1" s="462" t="str">
        <f>'Info '!C2</f>
        <v>JSC Ziraat Bank Georgia</v>
      </c>
    </row>
    <row r="2" spans="1:11" s="477" customFormat="1" ht="12.75">
      <c r="A2" s="374" t="s">
        <v>32</v>
      </c>
      <c r="B2" s="461">
        <f>'1. key ratios '!B2</f>
        <v>45016</v>
      </c>
    </row>
    <row r="3" spans="1:11" s="477" customFormat="1" ht="12.75">
      <c r="A3" s="375" t="s">
        <v>503</v>
      </c>
    </row>
    <row r="4" spans="1:11">
      <c r="C4" s="551" t="s">
        <v>697</v>
      </c>
      <c r="D4" s="551" t="s">
        <v>696</v>
      </c>
      <c r="E4" s="551" t="s">
        <v>695</v>
      </c>
      <c r="F4" s="551" t="s">
        <v>694</v>
      </c>
      <c r="G4" s="551" t="s">
        <v>693</v>
      </c>
      <c r="H4" s="551" t="s">
        <v>692</v>
      </c>
      <c r="I4" s="551" t="s">
        <v>691</v>
      </c>
      <c r="J4" s="551" t="s">
        <v>690</v>
      </c>
      <c r="K4" s="551" t="s">
        <v>689</v>
      </c>
    </row>
    <row r="5" spans="1:11" ht="104.1" customHeight="1">
      <c r="A5" s="829" t="s">
        <v>688</v>
      </c>
      <c r="B5" s="830"/>
      <c r="C5" s="550" t="s">
        <v>504</v>
      </c>
      <c r="D5" s="550" t="s">
        <v>505</v>
      </c>
      <c r="E5" s="550" t="s">
        <v>506</v>
      </c>
      <c r="F5" s="550" t="s">
        <v>507</v>
      </c>
      <c r="G5" s="550" t="s">
        <v>508</v>
      </c>
      <c r="H5" s="550" t="s">
        <v>509</v>
      </c>
      <c r="I5" s="550" t="s">
        <v>510</v>
      </c>
      <c r="J5" s="550" t="s">
        <v>511</v>
      </c>
      <c r="K5" s="550" t="s">
        <v>512</v>
      </c>
    </row>
    <row r="6" spans="1:11" ht="12.75">
      <c r="A6" s="465">
        <v>1</v>
      </c>
      <c r="B6" s="465" t="s">
        <v>472</v>
      </c>
      <c r="C6" s="690">
        <v>674067.90509999997</v>
      </c>
      <c r="D6" s="690"/>
      <c r="E6" s="690">
        <v>5047602.74</v>
      </c>
      <c r="F6" s="690"/>
      <c r="G6" s="690">
        <v>90590177.617300004</v>
      </c>
      <c r="H6" s="690"/>
      <c r="I6" s="690"/>
      <c r="J6" s="690">
        <v>8885527.6797000002</v>
      </c>
      <c r="K6" s="690">
        <v>1748938.9221000001</v>
      </c>
    </row>
    <row r="7" spans="1:11" ht="12.75">
      <c r="A7" s="465">
        <v>2</v>
      </c>
      <c r="B7" s="466" t="s">
        <v>513</v>
      </c>
      <c r="C7" s="690"/>
      <c r="D7" s="690"/>
      <c r="E7" s="690"/>
      <c r="F7" s="690"/>
      <c r="G7" s="690"/>
      <c r="H7" s="690"/>
      <c r="I7" s="690"/>
      <c r="J7" s="690"/>
      <c r="K7" s="690"/>
    </row>
    <row r="8" spans="1:11" ht="12.75">
      <c r="A8" s="465">
        <v>3</v>
      </c>
      <c r="B8" s="466" t="s">
        <v>480</v>
      </c>
      <c r="C8" s="690">
        <v>2025509.44</v>
      </c>
      <c r="D8" s="690"/>
      <c r="E8" s="690">
        <v>24681129.635400001</v>
      </c>
      <c r="F8" s="690"/>
      <c r="G8" s="690">
        <v>15808333.2119</v>
      </c>
      <c r="H8" s="690"/>
      <c r="I8" s="690"/>
      <c r="J8" s="690">
        <v>2491005.5194999999</v>
      </c>
      <c r="K8" s="690">
        <v>17220.2</v>
      </c>
    </row>
    <row r="9" spans="1:11" ht="12.75">
      <c r="A9" s="465">
        <v>4</v>
      </c>
      <c r="B9" s="498" t="s">
        <v>514</v>
      </c>
      <c r="C9" s="690"/>
      <c r="D9" s="690"/>
      <c r="E9" s="690"/>
      <c r="F9" s="690"/>
      <c r="G9" s="690">
        <v>12438995.762599999</v>
      </c>
      <c r="H9" s="690"/>
      <c r="I9" s="690"/>
      <c r="J9" s="690">
        <v>4029.82</v>
      </c>
      <c r="K9" s="690">
        <v>11537.93</v>
      </c>
    </row>
    <row r="10" spans="1:11" ht="12.75">
      <c r="A10" s="465">
        <v>5</v>
      </c>
      <c r="B10" s="487" t="s">
        <v>515</v>
      </c>
      <c r="C10" s="690"/>
      <c r="D10" s="690"/>
      <c r="E10" s="690"/>
      <c r="F10" s="690"/>
      <c r="G10" s="690"/>
      <c r="H10" s="690"/>
      <c r="I10" s="690"/>
      <c r="J10" s="690"/>
      <c r="K10" s="690"/>
    </row>
    <row r="11" spans="1:11" ht="12.75">
      <c r="A11" s="465">
        <v>6</v>
      </c>
      <c r="B11" s="487" t="s">
        <v>516</v>
      </c>
      <c r="C11" s="690"/>
      <c r="D11" s="690"/>
      <c r="E11" s="690"/>
      <c r="F11" s="690"/>
      <c r="G11" s="690"/>
      <c r="H11" s="690"/>
      <c r="I11" s="690"/>
      <c r="J11" s="690"/>
      <c r="K11" s="690"/>
    </row>
    <row r="13" spans="1:11" ht="15">
      <c r="B13" s="54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workbookViewId="0">
      <selection activeCell="E28" sqref="E28"/>
    </sheetView>
  </sheetViews>
  <sheetFormatPr defaultColWidth="8.7109375" defaultRowHeight="15"/>
  <cols>
    <col min="1" max="1" width="10" style="552" bestFit="1" customWidth="1"/>
    <col min="2" max="2" width="71.7109375" style="552" customWidth="1"/>
    <col min="3" max="3" width="10.5703125" style="552" bestFit="1" customWidth="1"/>
    <col min="4" max="7" width="15.5703125" style="552" customWidth="1"/>
    <col min="8" max="8" width="10.5703125" style="552" bestFit="1" customWidth="1"/>
    <col min="9" max="12" width="17.28515625" style="552" customWidth="1"/>
    <col min="13" max="13" width="10.5703125" style="552" bestFit="1" customWidth="1"/>
    <col min="14" max="17" width="16.140625" style="552" customWidth="1"/>
    <col min="18" max="18" width="12.28515625" style="552" bestFit="1" customWidth="1"/>
    <col min="19" max="19" width="46.85546875" style="552" bestFit="1" customWidth="1"/>
    <col min="20" max="20" width="43.42578125" style="552" bestFit="1" customWidth="1"/>
    <col min="21" max="21" width="45.85546875" style="552" bestFit="1" customWidth="1"/>
    <col min="22" max="22" width="43.42578125" style="552" bestFit="1" customWidth="1"/>
    <col min="23" max="16384" width="8.7109375" style="552"/>
  </cols>
  <sheetData>
    <row r="1" spans="1:22">
      <c r="A1" s="373" t="s">
        <v>31</v>
      </c>
      <c r="B1" s="462" t="str">
        <f>'Info '!C2</f>
        <v>JSC Ziraat Bank Georgia</v>
      </c>
    </row>
    <row r="2" spans="1:22">
      <c r="A2" s="374" t="s">
        <v>32</v>
      </c>
      <c r="B2" s="461">
        <f>'1. key ratios '!B2</f>
        <v>45016</v>
      </c>
    </row>
    <row r="3" spans="1:22">
      <c r="A3" s="375" t="s">
        <v>531</v>
      </c>
      <c r="B3" s="477"/>
    </row>
    <row r="4" spans="1:22">
      <c r="A4" s="375"/>
      <c r="B4" s="477"/>
    </row>
    <row r="5" spans="1:22" ht="24" customHeight="1">
      <c r="A5" s="831" t="s">
        <v>532</v>
      </c>
      <c r="B5" s="832"/>
      <c r="C5" s="836" t="s">
        <v>698</v>
      </c>
      <c r="D5" s="836"/>
      <c r="E5" s="836"/>
      <c r="F5" s="836"/>
      <c r="G5" s="836"/>
      <c r="H5" s="836" t="s">
        <v>550</v>
      </c>
      <c r="I5" s="836"/>
      <c r="J5" s="836"/>
      <c r="K5" s="836"/>
      <c r="L5" s="836"/>
      <c r="M5" s="836" t="s">
        <v>662</v>
      </c>
      <c r="N5" s="836"/>
      <c r="O5" s="836"/>
      <c r="P5" s="836"/>
      <c r="Q5" s="836"/>
      <c r="R5" s="835" t="s">
        <v>533</v>
      </c>
      <c r="S5" s="835" t="s">
        <v>547</v>
      </c>
      <c r="T5" s="835" t="s">
        <v>548</v>
      </c>
      <c r="U5" s="835" t="s">
        <v>709</v>
      </c>
      <c r="V5" s="835" t="s">
        <v>710</v>
      </c>
    </row>
    <row r="6" spans="1:22" ht="36" customHeight="1">
      <c r="A6" s="833"/>
      <c r="B6" s="834"/>
      <c r="C6" s="562"/>
      <c r="D6" s="475" t="s">
        <v>683</v>
      </c>
      <c r="E6" s="475" t="s">
        <v>682</v>
      </c>
      <c r="F6" s="475" t="s">
        <v>681</v>
      </c>
      <c r="G6" s="475" t="s">
        <v>680</v>
      </c>
      <c r="H6" s="562"/>
      <c r="I6" s="475" t="s">
        <v>683</v>
      </c>
      <c r="J6" s="475" t="s">
        <v>682</v>
      </c>
      <c r="K6" s="475" t="s">
        <v>681</v>
      </c>
      <c r="L6" s="475" t="s">
        <v>680</v>
      </c>
      <c r="M6" s="562"/>
      <c r="N6" s="475" t="s">
        <v>683</v>
      </c>
      <c r="O6" s="475" t="s">
        <v>682</v>
      </c>
      <c r="P6" s="475" t="s">
        <v>681</v>
      </c>
      <c r="Q6" s="475" t="s">
        <v>680</v>
      </c>
      <c r="R6" s="835"/>
      <c r="S6" s="835"/>
      <c r="T6" s="835"/>
      <c r="U6" s="835"/>
      <c r="V6" s="835"/>
    </row>
    <row r="7" spans="1:22">
      <c r="A7" s="560">
        <v>1</v>
      </c>
      <c r="B7" s="561" t="s">
        <v>541</v>
      </c>
      <c r="C7" s="704">
        <v>0</v>
      </c>
      <c r="D7" s="705"/>
      <c r="E7" s="705"/>
      <c r="F7" s="705"/>
      <c r="G7" s="705"/>
      <c r="H7" s="704">
        <v>0</v>
      </c>
      <c r="I7" s="706"/>
      <c r="J7" s="706"/>
      <c r="K7" s="706"/>
      <c r="L7" s="706"/>
      <c r="M7" s="704">
        <v>0</v>
      </c>
      <c r="N7" s="706"/>
      <c r="O7" s="706"/>
      <c r="P7" s="706"/>
      <c r="Q7" s="706"/>
      <c r="R7" s="706"/>
      <c r="S7" s="706"/>
      <c r="T7" s="706"/>
      <c r="U7" s="706"/>
      <c r="V7" s="706"/>
    </row>
    <row r="8" spans="1:22">
      <c r="A8" s="560">
        <v>2</v>
      </c>
      <c r="B8" s="559" t="s">
        <v>540</v>
      </c>
      <c r="C8" s="704">
        <v>4082631.2790000001</v>
      </c>
      <c r="D8" s="705">
        <v>4046736.0989999999</v>
      </c>
      <c r="E8" s="705"/>
      <c r="F8" s="705">
        <v>35895.18</v>
      </c>
      <c r="G8" s="705"/>
      <c r="H8" s="704">
        <v>4111970.6392999999</v>
      </c>
      <c r="I8" s="706">
        <v>4071594.0693000001</v>
      </c>
      <c r="J8" s="706"/>
      <c r="K8" s="706">
        <v>40376.57</v>
      </c>
      <c r="L8" s="706"/>
      <c r="M8" s="704">
        <v>63887.47</v>
      </c>
      <c r="N8" s="706">
        <v>44679.64</v>
      </c>
      <c r="O8" s="706"/>
      <c r="P8" s="706">
        <v>19207.830000000002</v>
      </c>
      <c r="Q8" s="706"/>
      <c r="R8" s="706">
        <v>129</v>
      </c>
      <c r="S8" s="706">
        <v>9.94757E-2</v>
      </c>
      <c r="T8" s="706">
        <v>0.117752</v>
      </c>
      <c r="U8" s="706">
        <v>0.1072309</v>
      </c>
      <c r="V8" s="706">
        <v>40.012478899999998</v>
      </c>
    </row>
    <row r="9" spans="1:22">
      <c r="A9" s="560">
        <v>3</v>
      </c>
      <c r="B9" s="559" t="s">
        <v>539</v>
      </c>
      <c r="C9" s="704">
        <v>0</v>
      </c>
      <c r="D9" s="705"/>
      <c r="E9" s="705"/>
      <c r="F9" s="705"/>
      <c r="G9" s="705"/>
      <c r="H9" s="704">
        <v>0</v>
      </c>
      <c r="I9" s="706"/>
      <c r="J9" s="706"/>
      <c r="K9" s="706"/>
      <c r="L9" s="706"/>
      <c r="M9" s="704">
        <v>0</v>
      </c>
      <c r="N9" s="706"/>
      <c r="O9" s="706"/>
      <c r="P9" s="706"/>
      <c r="Q9" s="706"/>
      <c r="R9" s="706"/>
      <c r="S9" s="706"/>
      <c r="T9" s="706"/>
      <c r="U9" s="706"/>
      <c r="V9" s="706"/>
    </row>
    <row r="10" spans="1:22">
      <c r="A10" s="560">
        <v>4</v>
      </c>
      <c r="B10" s="559" t="s">
        <v>538</v>
      </c>
      <c r="C10" s="704">
        <v>0</v>
      </c>
      <c r="D10" s="705"/>
      <c r="E10" s="705"/>
      <c r="F10" s="705"/>
      <c r="G10" s="705"/>
      <c r="H10" s="704">
        <v>0</v>
      </c>
      <c r="I10" s="706"/>
      <c r="J10" s="706"/>
      <c r="K10" s="706"/>
      <c r="L10" s="706"/>
      <c r="M10" s="704">
        <v>0</v>
      </c>
      <c r="N10" s="706"/>
      <c r="O10" s="706"/>
      <c r="P10" s="706"/>
      <c r="Q10" s="706"/>
      <c r="R10" s="706"/>
      <c r="S10" s="706"/>
      <c r="T10" s="706"/>
      <c r="U10" s="706"/>
      <c r="V10" s="706"/>
    </row>
    <row r="11" spans="1:22">
      <c r="A11" s="560">
        <v>5</v>
      </c>
      <c r="B11" s="559" t="s">
        <v>537</v>
      </c>
      <c r="C11" s="704">
        <v>0</v>
      </c>
      <c r="D11" s="705"/>
      <c r="E11" s="705"/>
      <c r="F11" s="705"/>
      <c r="G11" s="705"/>
      <c r="H11" s="704">
        <v>0</v>
      </c>
      <c r="I11" s="706"/>
      <c r="J11" s="706"/>
      <c r="K11" s="706"/>
      <c r="L11" s="706"/>
      <c r="M11" s="704">
        <v>0</v>
      </c>
      <c r="N11" s="706"/>
      <c r="O11" s="706"/>
      <c r="P11" s="706"/>
      <c r="Q11" s="706"/>
      <c r="R11" s="706"/>
      <c r="S11" s="706"/>
      <c r="T11" s="706"/>
      <c r="U11" s="706"/>
      <c r="V11" s="706"/>
    </row>
    <row r="12" spans="1:22">
      <c r="A12" s="560">
        <v>6</v>
      </c>
      <c r="B12" s="559" t="s">
        <v>536</v>
      </c>
      <c r="C12" s="704">
        <v>0</v>
      </c>
      <c r="D12" s="705"/>
      <c r="E12" s="705"/>
      <c r="F12" s="705"/>
      <c r="G12" s="705"/>
      <c r="H12" s="704">
        <v>0</v>
      </c>
      <c r="I12" s="706"/>
      <c r="J12" s="706"/>
      <c r="K12" s="706"/>
      <c r="L12" s="706"/>
      <c r="M12" s="704">
        <v>0</v>
      </c>
      <c r="N12" s="706"/>
      <c r="O12" s="706"/>
      <c r="P12" s="706"/>
      <c r="Q12" s="706"/>
      <c r="R12" s="706"/>
      <c r="S12" s="706"/>
      <c r="T12" s="706"/>
      <c r="U12" s="706"/>
      <c r="V12" s="706"/>
    </row>
    <row r="13" spans="1:22">
      <c r="A13" s="560">
        <v>7</v>
      </c>
      <c r="B13" s="559" t="s">
        <v>535</v>
      </c>
      <c r="C13" s="704">
        <v>6500023.1079999991</v>
      </c>
      <c r="D13" s="707">
        <v>5643766.9137999993</v>
      </c>
      <c r="E13" s="707">
        <v>356689.27860000002</v>
      </c>
      <c r="F13" s="707">
        <v>499566.91560000001</v>
      </c>
      <c r="G13" s="707">
        <v>0</v>
      </c>
      <c r="H13" s="704">
        <v>6629635.2244000006</v>
      </c>
      <c r="I13" s="704">
        <v>5704674.6835000003</v>
      </c>
      <c r="J13" s="704">
        <v>363455.75699999998</v>
      </c>
      <c r="K13" s="704">
        <v>561504.78390000004</v>
      </c>
      <c r="L13" s="704">
        <v>0</v>
      </c>
      <c r="M13" s="704">
        <v>461693.99</v>
      </c>
      <c r="N13" s="704">
        <v>80551.520000000004</v>
      </c>
      <c r="O13" s="704">
        <v>38089.870000000003</v>
      </c>
      <c r="P13" s="704">
        <v>343052.6</v>
      </c>
      <c r="Q13" s="704">
        <v>0</v>
      </c>
      <c r="R13" s="704">
        <v>67</v>
      </c>
      <c r="S13" s="706">
        <v>0.13310540000000001</v>
      </c>
      <c r="T13" s="706">
        <v>0.1548756</v>
      </c>
      <c r="U13" s="706">
        <v>0.1062597</v>
      </c>
      <c r="V13" s="706">
        <v>79.0446673</v>
      </c>
    </row>
    <row r="14" spans="1:22">
      <c r="A14" s="554">
        <v>7.1</v>
      </c>
      <c r="B14" s="553" t="s">
        <v>544</v>
      </c>
      <c r="C14" s="704">
        <v>5681625.5867999997</v>
      </c>
      <c r="D14" s="705">
        <v>5028053.6010999996</v>
      </c>
      <c r="E14" s="705">
        <v>356689.27860000002</v>
      </c>
      <c r="F14" s="705">
        <v>296882.7071</v>
      </c>
      <c r="G14" s="705"/>
      <c r="H14" s="704">
        <v>5753631.1590999998</v>
      </c>
      <c r="I14" s="706">
        <v>5084309.9413000001</v>
      </c>
      <c r="J14" s="706">
        <v>363455.75699999998</v>
      </c>
      <c r="K14" s="706">
        <v>305865.4608</v>
      </c>
      <c r="L14" s="706"/>
      <c r="M14" s="704">
        <v>294861.74</v>
      </c>
      <c r="N14" s="706">
        <v>69902.69</v>
      </c>
      <c r="O14" s="706">
        <v>38089.870000000003</v>
      </c>
      <c r="P14" s="706">
        <v>186869.18</v>
      </c>
      <c r="Q14" s="706"/>
      <c r="R14" s="706">
        <v>61</v>
      </c>
      <c r="S14" s="706">
        <v>0.12987940000000001</v>
      </c>
      <c r="T14" s="706">
        <v>0.15031259999999999</v>
      </c>
      <c r="U14" s="706">
        <v>0.10716729999999999</v>
      </c>
      <c r="V14" s="706">
        <v>78.3026737</v>
      </c>
    </row>
    <row r="15" spans="1:22">
      <c r="A15" s="554">
        <v>7.2</v>
      </c>
      <c r="B15" s="553" t="s">
        <v>546</v>
      </c>
      <c r="C15" s="704">
        <v>609645.47270000004</v>
      </c>
      <c r="D15" s="705">
        <v>609645.47270000004</v>
      </c>
      <c r="E15" s="705"/>
      <c r="F15" s="705"/>
      <c r="G15" s="705"/>
      <c r="H15" s="704">
        <v>614284.67220000003</v>
      </c>
      <c r="I15" s="706">
        <v>614284.67220000003</v>
      </c>
      <c r="J15" s="706"/>
      <c r="K15" s="706"/>
      <c r="L15" s="706"/>
      <c r="M15" s="704">
        <v>10470.25</v>
      </c>
      <c r="N15" s="706">
        <v>10470.25</v>
      </c>
      <c r="O15" s="706"/>
      <c r="P15" s="706"/>
      <c r="Q15" s="706"/>
      <c r="R15" s="706">
        <v>4</v>
      </c>
      <c r="S15" s="706">
        <v>0.14499999999999999</v>
      </c>
      <c r="T15" s="706">
        <v>0.17169999999999999</v>
      </c>
      <c r="U15" s="706">
        <v>0.10495450000000001</v>
      </c>
      <c r="V15" s="706">
        <v>93.677024099999997</v>
      </c>
    </row>
    <row r="16" spans="1:22">
      <c r="A16" s="554">
        <v>7.3</v>
      </c>
      <c r="B16" s="553" t="s">
        <v>543</v>
      </c>
      <c r="C16" s="704">
        <v>208752.0485</v>
      </c>
      <c r="D16" s="705">
        <v>6067.84</v>
      </c>
      <c r="E16" s="705"/>
      <c r="F16" s="705">
        <v>202684.20850000001</v>
      </c>
      <c r="G16" s="705"/>
      <c r="H16" s="704">
        <v>261719.39310000002</v>
      </c>
      <c r="I16" s="706">
        <v>6080.07</v>
      </c>
      <c r="J16" s="706"/>
      <c r="K16" s="706">
        <v>255639.32310000001</v>
      </c>
      <c r="L16" s="706"/>
      <c r="M16" s="704">
        <v>156362</v>
      </c>
      <c r="N16" s="706">
        <v>178.58</v>
      </c>
      <c r="O16" s="706"/>
      <c r="P16" s="706">
        <v>156183.42000000001</v>
      </c>
      <c r="Q16" s="706"/>
      <c r="R16" s="706">
        <v>2</v>
      </c>
      <c r="S16" s="706"/>
      <c r="T16" s="706"/>
      <c r="U16" s="706">
        <v>8.9371699999999998E-2</v>
      </c>
      <c r="V16" s="706">
        <v>61.012853499999999</v>
      </c>
    </row>
    <row r="17" spans="1:22">
      <c r="A17" s="560">
        <v>8</v>
      </c>
      <c r="B17" s="559" t="s">
        <v>542</v>
      </c>
      <c r="C17" s="704">
        <v>0</v>
      </c>
      <c r="D17" s="705"/>
      <c r="E17" s="705"/>
      <c r="F17" s="705"/>
      <c r="G17" s="705"/>
      <c r="H17" s="704">
        <v>0</v>
      </c>
      <c r="I17" s="706"/>
      <c r="J17" s="706"/>
      <c r="K17" s="706"/>
      <c r="L17" s="706"/>
      <c r="M17" s="704">
        <v>0</v>
      </c>
      <c r="N17" s="706"/>
      <c r="O17" s="706"/>
      <c r="P17" s="706"/>
      <c r="Q17" s="706"/>
      <c r="R17" s="706"/>
      <c r="S17" s="706"/>
      <c r="T17" s="706"/>
      <c r="U17" s="706"/>
      <c r="V17" s="706"/>
    </row>
    <row r="18" spans="1:22">
      <c r="A18" s="558">
        <v>9</v>
      </c>
      <c r="B18" s="557" t="s">
        <v>534</v>
      </c>
      <c r="C18" s="704">
        <v>0</v>
      </c>
      <c r="D18" s="708"/>
      <c r="E18" s="708"/>
      <c r="F18" s="708"/>
      <c r="G18" s="708"/>
      <c r="H18" s="704">
        <v>0</v>
      </c>
      <c r="I18" s="709"/>
      <c r="J18" s="709"/>
      <c r="K18" s="709"/>
      <c r="L18" s="709"/>
      <c r="M18" s="704">
        <v>0</v>
      </c>
      <c r="N18" s="709"/>
      <c r="O18" s="709"/>
      <c r="P18" s="709"/>
      <c r="Q18" s="709"/>
      <c r="R18" s="709"/>
      <c r="S18" s="709"/>
      <c r="T18" s="709"/>
      <c r="U18" s="709"/>
      <c r="V18" s="709"/>
    </row>
    <row r="19" spans="1:22">
      <c r="A19" s="556">
        <v>10</v>
      </c>
      <c r="B19" s="555" t="s">
        <v>545</v>
      </c>
      <c r="C19" s="704">
        <v>10582654.387</v>
      </c>
      <c r="D19" s="707">
        <v>9690503.0127999987</v>
      </c>
      <c r="E19" s="707">
        <v>356689.27860000002</v>
      </c>
      <c r="F19" s="707">
        <v>535462.0956</v>
      </c>
      <c r="G19" s="707">
        <v>0</v>
      </c>
      <c r="H19" s="704">
        <v>10741605.863700001</v>
      </c>
      <c r="I19" s="704">
        <v>9776268.7528000008</v>
      </c>
      <c r="J19" s="704">
        <v>363455.75699999998</v>
      </c>
      <c r="K19" s="704">
        <v>601881.35389999999</v>
      </c>
      <c r="L19" s="704">
        <v>0</v>
      </c>
      <c r="M19" s="704">
        <v>525581.46</v>
      </c>
      <c r="N19" s="704">
        <v>125231.16</v>
      </c>
      <c r="O19" s="704">
        <v>38089.870000000003</v>
      </c>
      <c r="P19" s="704">
        <v>362260.43000000005</v>
      </c>
      <c r="Q19" s="704">
        <v>0</v>
      </c>
      <c r="R19" s="704">
        <v>196</v>
      </c>
      <c r="S19" s="706">
        <v>0.1133118</v>
      </c>
      <c r="T19" s="706">
        <v>0.13302559999999999</v>
      </c>
      <c r="U19" s="706">
        <v>0.1066315</v>
      </c>
      <c r="V19" s="706">
        <v>64.102840700000002</v>
      </c>
    </row>
    <row r="20" spans="1:22" ht="25.5">
      <c r="A20" s="554">
        <v>10.1</v>
      </c>
      <c r="B20" s="553" t="s">
        <v>549</v>
      </c>
      <c r="C20" s="706"/>
      <c r="D20" s="705"/>
      <c r="E20" s="705"/>
      <c r="F20" s="705"/>
      <c r="G20" s="705"/>
      <c r="H20" s="706"/>
      <c r="I20" s="706"/>
      <c r="J20" s="706"/>
      <c r="K20" s="706"/>
      <c r="L20" s="706"/>
      <c r="M20" s="706"/>
      <c r="N20" s="706"/>
      <c r="O20" s="706"/>
      <c r="P20" s="706"/>
      <c r="Q20" s="706"/>
      <c r="R20" s="706"/>
      <c r="S20" s="706"/>
      <c r="T20" s="706"/>
      <c r="U20" s="706"/>
      <c r="V20" s="70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B1" sqref="B1"/>
    </sheetView>
  </sheetViews>
  <sheetFormatPr defaultRowHeight="15"/>
  <cols>
    <col min="1" max="1" width="8.7109375" style="410"/>
    <col min="2" max="2" width="69.28515625" style="411" customWidth="1"/>
    <col min="3" max="3" width="13.5703125" customWidth="1"/>
    <col min="4" max="4" width="14.42578125" customWidth="1"/>
    <col min="5" max="8" width="13.140625" customWidth="1"/>
  </cols>
  <sheetData>
    <row r="1" spans="1:8" s="5" customFormat="1" ht="14.25">
      <c r="A1" s="2" t="s">
        <v>31</v>
      </c>
      <c r="B1" s="3" t="str">
        <f>'Info '!C2</f>
        <v>JSC Ziraat Bank Georgia</v>
      </c>
      <c r="C1" s="3"/>
      <c r="D1" s="4"/>
      <c r="E1" s="4"/>
      <c r="F1" s="4"/>
      <c r="G1" s="4"/>
    </row>
    <row r="2" spans="1:8" s="5" customFormat="1" ht="14.25">
      <c r="A2" s="2" t="s">
        <v>32</v>
      </c>
      <c r="B2" s="336">
        <f>'1. key ratios '!B2</f>
        <v>45016</v>
      </c>
      <c r="C2" s="6"/>
      <c r="D2" s="7"/>
      <c r="E2" s="7"/>
      <c r="F2" s="7"/>
      <c r="G2" s="7"/>
      <c r="H2" s="8"/>
    </row>
    <row r="3" spans="1:8" s="5" customFormat="1" ht="14.25">
      <c r="A3" s="2"/>
      <c r="B3" s="6"/>
      <c r="C3" s="6"/>
      <c r="D3" s="7"/>
      <c r="E3" s="7"/>
      <c r="F3" s="7"/>
      <c r="G3" s="7"/>
      <c r="H3" s="8"/>
    </row>
    <row r="4" spans="1:8" ht="21" customHeight="1">
      <c r="A4" s="724" t="s">
        <v>6</v>
      </c>
      <c r="B4" s="725" t="s">
        <v>556</v>
      </c>
      <c r="C4" s="727" t="s">
        <v>557</v>
      </c>
      <c r="D4" s="727"/>
      <c r="E4" s="727"/>
      <c r="F4" s="727" t="s">
        <v>558</v>
      </c>
      <c r="G4" s="727"/>
      <c r="H4" s="728"/>
    </row>
    <row r="5" spans="1:8" ht="21" customHeight="1">
      <c r="A5" s="724"/>
      <c r="B5" s="726"/>
      <c r="C5" s="380" t="s">
        <v>33</v>
      </c>
      <c r="D5" s="380" t="s">
        <v>34</v>
      </c>
      <c r="E5" s="380" t="s">
        <v>35</v>
      </c>
      <c r="F5" s="380" t="s">
        <v>33</v>
      </c>
      <c r="G5" s="380" t="s">
        <v>34</v>
      </c>
      <c r="H5" s="380" t="s">
        <v>35</v>
      </c>
    </row>
    <row r="6" spans="1:8" ht="26.45" customHeight="1">
      <c r="A6" s="724"/>
      <c r="B6" s="381" t="s">
        <v>559</v>
      </c>
      <c r="C6" s="729"/>
      <c r="D6" s="730"/>
      <c r="E6" s="730"/>
      <c r="F6" s="730"/>
      <c r="G6" s="730"/>
      <c r="H6" s="731"/>
    </row>
    <row r="7" spans="1:8" ht="23.1" customHeight="1">
      <c r="A7" s="382">
        <v>1</v>
      </c>
      <c r="B7" s="383" t="s">
        <v>560</v>
      </c>
      <c r="C7" s="609">
        <v>36933490.600000001</v>
      </c>
      <c r="D7" s="609">
        <v>46440635.488600001</v>
      </c>
      <c r="E7" s="610">
        <v>83374126.08860001</v>
      </c>
      <c r="F7" s="609">
        <v>13949565.18</v>
      </c>
      <c r="G7" s="609">
        <v>59317507.952500001</v>
      </c>
      <c r="H7" s="610">
        <v>73267073.132499993</v>
      </c>
    </row>
    <row r="8" spans="1:8">
      <c r="A8" s="382">
        <v>1.1000000000000001</v>
      </c>
      <c r="B8" s="384" t="s">
        <v>561</v>
      </c>
      <c r="C8" s="609">
        <v>2272157.0099999998</v>
      </c>
      <c r="D8" s="609">
        <v>5443485.5312000001</v>
      </c>
      <c r="E8" s="610">
        <v>7715642.5411999999</v>
      </c>
      <c r="F8" s="609">
        <v>2187443</v>
      </c>
      <c r="G8" s="609">
        <v>10119776.343500001</v>
      </c>
      <c r="H8" s="610">
        <v>12307219.343500001</v>
      </c>
    </row>
    <row r="9" spans="1:8">
      <c r="A9" s="382">
        <v>1.2</v>
      </c>
      <c r="B9" s="384" t="s">
        <v>562</v>
      </c>
      <c r="C9" s="609">
        <v>34633429.75</v>
      </c>
      <c r="D9" s="609">
        <v>23237859.2797</v>
      </c>
      <c r="E9" s="610">
        <v>57871289.029699996</v>
      </c>
      <c r="F9" s="609">
        <v>1236125.8700000001</v>
      </c>
      <c r="G9" s="609">
        <v>45247252.523999996</v>
      </c>
      <c r="H9" s="610">
        <v>46483378.393999994</v>
      </c>
    </row>
    <row r="10" spans="1:8">
      <c r="A10" s="382">
        <v>1.3</v>
      </c>
      <c r="B10" s="384" t="s">
        <v>563</v>
      </c>
      <c r="C10" s="609">
        <v>27903.84</v>
      </c>
      <c r="D10" s="609">
        <v>17759290.677700002</v>
      </c>
      <c r="E10" s="610">
        <v>17787194.517700002</v>
      </c>
      <c r="F10" s="609">
        <v>10525996.310000001</v>
      </c>
      <c r="G10" s="609">
        <v>3950479.0849999995</v>
      </c>
      <c r="H10" s="610">
        <v>14476475.395</v>
      </c>
    </row>
    <row r="11" spans="1:8">
      <c r="A11" s="382">
        <v>2</v>
      </c>
      <c r="B11" s="385" t="s">
        <v>564</v>
      </c>
      <c r="C11" s="609"/>
      <c r="D11" s="609"/>
      <c r="E11" s="610">
        <v>0</v>
      </c>
      <c r="F11" s="609"/>
      <c r="G11" s="609"/>
      <c r="H11" s="610">
        <v>0</v>
      </c>
    </row>
    <row r="12" spans="1:8">
      <c r="A12" s="382">
        <v>2.1</v>
      </c>
      <c r="B12" s="386" t="s">
        <v>565</v>
      </c>
      <c r="C12" s="609"/>
      <c r="D12" s="609"/>
      <c r="E12" s="610">
        <v>0</v>
      </c>
      <c r="F12" s="609"/>
      <c r="G12" s="609"/>
      <c r="H12" s="610">
        <v>0</v>
      </c>
    </row>
    <row r="13" spans="1:8" ht="26.45" customHeight="1">
      <c r="A13" s="382">
        <v>3</v>
      </c>
      <c r="B13" s="387" t="s">
        <v>566</v>
      </c>
      <c r="C13" s="609"/>
      <c r="D13" s="609"/>
      <c r="E13" s="610">
        <v>0</v>
      </c>
      <c r="F13" s="609"/>
      <c r="G13" s="609"/>
      <c r="H13" s="610">
        <v>0</v>
      </c>
    </row>
    <row r="14" spans="1:8" ht="26.45" customHeight="1">
      <c r="A14" s="382">
        <v>4</v>
      </c>
      <c r="B14" s="388" t="s">
        <v>567</v>
      </c>
      <c r="C14" s="609"/>
      <c r="D14" s="609"/>
      <c r="E14" s="610">
        <v>0</v>
      </c>
      <c r="F14" s="609"/>
      <c r="G14" s="609"/>
      <c r="H14" s="610">
        <v>0</v>
      </c>
    </row>
    <row r="15" spans="1:8" ht="24.6" customHeight="1">
      <c r="A15" s="382">
        <v>5</v>
      </c>
      <c r="B15" s="389" t="s">
        <v>568</v>
      </c>
      <c r="C15" s="611"/>
      <c r="D15" s="611"/>
      <c r="E15" s="612">
        <v>0</v>
      </c>
      <c r="F15" s="611">
        <v>0</v>
      </c>
      <c r="G15" s="611">
        <v>0</v>
      </c>
      <c r="H15" s="612">
        <v>0</v>
      </c>
    </row>
    <row r="16" spans="1:8">
      <c r="A16" s="382">
        <v>5.0999999999999996</v>
      </c>
      <c r="B16" s="390" t="s">
        <v>569</v>
      </c>
      <c r="C16" s="609"/>
      <c r="D16" s="609"/>
      <c r="E16" s="610">
        <v>0</v>
      </c>
      <c r="F16" s="609"/>
      <c r="G16" s="609"/>
      <c r="H16" s="610">
        <v>0</v>
      </c>
    </row>
    <row r="17" spans="1:8">
      <c r="A17" s="382">
        <v>5.2</v>
      </c>
      <c r="B17" s="390" t="s">
        <v>570</v>
      </c>
      <c r="C17" s="609"/>
      <c r="D17" s="609"/>
      <c r="E17" s="610">
        <v>0</v>
      </c>
      <c r="F17" s="609"/>
      <c r="G17" s="609"/>
      <c r="H17" s="610">
        <v>0</v>
      </c>
    </row>
    <row r="18" spans="1:8">
      <c r="A18" s="382">
        <v>5.3</v>
      </c>
      <c r="B18" s="391" t="s">
        <v>571</v>
      </c>
      <c r="C18" s="609"/>
      <c r="D18" s="609"/>
      <c r="E18" s="610">
        <v>0</v>
      </c>
      <c r="F18" s="609"/>
      <c r="G18" s="609"/>
      <c r="H18" s="610">
        <v>0</v>
      </c>
    </row>
    <row r="19" spans="1:8">
      <c r="A19" s="382">
        <v>6</v>
      </c>
      <c r="B19" s="387" t="s">
        <v>572</v>
      </c>
      <c r="C19" s="609">
        <v>59859572.089999996</v>
      </c>
      <c r="D19" s="609">
        <v>44461455.944200002</v>
      </c>
      <c r="E19" s="610">
        <v>104321028.0342</v>
      </c>
      <c r="F19" s="609">
        <v>61025076.840000004</v>
      </c>
      <c r="G19" s="609">
        <v>40282764.656199999</v>
      </c>
      <c r="H19" s="610">
        <v>101307841.4962</v>
      </c>
    </row>
    <row r="20" spans="1:8">
      <c r="A20" s="382">
        <v>6.1</v>
      </c>
      <c r="B20" s="390" t="s">
        <v>570</v>
      </c>
      <c r="C20" s="609">
        <v>1566932</v>
      </c>
      <c r="D20" s="609"/>
      <c r="E20" s="610">
        <v>1566932</v>
      </c>
      <c r="F20" s="609">
        <v>1997026.96</v>
      </c>
      <c r="G20" s="609"/>
      <c r="H20" s="610">
        <v>1997026.96</v>
      </c>
    </row>
    <row r="21" spans="1:8">
      <c r="A21" s="382">
        <v>6.2</v>
      </c>
      <c r="B21" s="391" t="s">
        <v>571</v>
      </c>
      <c r="C21" s="609">
        <v>58292640.089999996</v>
      </c>
      <c r="D21" s="609">
        <v>44461455.944200002</v>
      </c>
      <c r="E21" s="610">
        <v>102754096.0342</v>
      </c>
      <c r="F21" s="609">
        <v>59028049.880000003</v>
      </c>
      <c r="G21" s="609">
        <v>40282764.656199999</v>
      </c>
      <c r="H21" s="610">
        <v>99310814.536200002</v>
      </c>
    </row>
    <row r="22" spans="1:8">
      <c r="A22" s="382">
        <v>7</v>
      </c>
      <c r="B22" s="385" t="s">
        <v>573</v>
      </c>
      <c r="C22" s="609"/>
      <c r="D22" s="609"/>
      <c r="E22" s="610">
        <v>0</v>
      </c>
      <c r="F22" s="609"/>
      <c r="G22" s="609"/>
      <c r="H22" s="610">
        <v>0</v>
      </c>
    </row>
    <row r="23" spans="1:8">
      <c r="A23" s="382">
        <v>8</v>
      </c>
      <c r="B23" s="392" t="s">
        <v>574</v>
      </c>
      <c r="C23" s="609"/>
      <c r="D23" s="609"/>
      <c r="E23" s="610">
        <v>0</v>
      </c>
      <c r="F23" s="609"/>
      <c r="G23" s="609"/>
      <c r="H23" s="610">
        <v>0</v>
      </c>
    </row>
    <row r="24" spans="1:8">
      <c r="A24" s="382">
        <v>9</v>
      </c>
      <c r="B24" s="388" t="s">
        <v>575</v>
      </c>
      <c r="C24" s="609">
        <v>5414433.5700000003</v>
      </c>
      <c r="D24" s="609">
        <v>0</v>
      </c>
      <c r="E24" s="610">
        <v>5414433.5700000003</v>
      </c>
      <c r="F24" s="609">
        <v>5134568.43</v>
      </c>
      <c r="G24" s="609">
        <v>0</v>
      </c>
      <c r="H24" s="610">
        <v>5134568.43</v>
      </c>
    </row>
    <row r="25" spans="1:8">
      <c r="A25" s="382">
        <v>9.1</v>
      </c>
      <c r="B25" s="390" t="s">
        <v>576</v>
      </c>
      <c r="C25" s="609">
        <v>5414433.5700000003</v>
      </c>
      <c r="D25" s="609"/>
      <c r="E25" s="610">
        <v>5414433.5700000003</v>
      </c>
      <c r="F25" s="609">
        <v>5134568.43</v>
      </c>
      <c r="G25" s="609"/>
      <c r="H25" s="610">
        <v>5134568.43</v>
      </c>
    </row>
    <row r="26" spans="1:8">
      <c r="A26" s="382">
        <v>9.1999999999999993</v>
      </c>
      <c r="B26" s="390" t="s">
        <v>577</v>
      </c>
      <c r="C26" s="609"/>
      <c r="D26" s="609"/>
      <c r="E26" s="610">
        <v>0</v>
      </c>
      <c r="F26" s="609"/>
      <c r="G26" s="609"/>
      <c r="H26" s="610">
        <v>0</v>
      </c>
    </row>
    <row r="27" spans="1:8">
      <c r="A27" s="382">
        <v>10</v>
      </c>
      <c r="B27" s="388" t="s">
        <v>578</v>
      </c>
      <c r="C27" s="609">
        <v>936925.35</v>
      </c>
      <c r="D27" s="609">
        <v>0</v>
      </c>
      <c r="E27" s="610">
        <v>936925.35</v>
      </c>
      <c r="F27" s="609">
        <v>797689.16</v>
      </c>
      <c r="G27" s="609">
        <v>0</v>
      </c>
      <c r="H27" s="610">
        <v>797689.16</v>
      </c>
    </row>
    <row r="28" spans="1:8">
      <c r="A28" s="382">
        <v>10.1</v>
      </c>
      <c r="B28" s="390" t="s">
        <v>579</v>
      </c>
      <c r="C28" s="609"/>
      <c r="D28" s="609"/>
      <c r="E28" s="610">
        <v>0</v>
      </c>
      <c r="F28" s="609"/>
      <c r="G28" s="609"/>
      <c r="H28" s="610">
        <v>0</v>
      </c>
    </row>
    <row r="29" spans="1:8">
      <c r="A29" s="382">
        <v>10.199999999999999</v>
      </c>
      <c r="B29" s="390" t="s">
        <v>580</v>
      </c>
      <c r="C29" s="609">
        <v>936925.35</v>
      </c>
      <c r="D29" s="609"/>
      <c r="E29" s="610">
        <v>936925.35</v>
      </c>
      <c r="F29" s="609">
        <v>797689.16</v>
      </c>
      <c r="G29" s="609"/>
      <c r="H29" s="610">
        <v>797689.16</v>
      </c>
    </row>
    <row r="30" spans="1:8">
      <c r="A30" s="382">
        <v>11</v>
      </c>
      <c r="B30" s="388" t="s">
        <v>581</v>
      </c>
      <c r="C30" s="609">
        <v>141141</v>
      </c>
      <c r="D30" s="609">
        <v>0</v>
      </c>
      <c r="E30" s="610">
        <v>141141</v>
      </c>
      <c r="F30" s="609">
        <v>0</v>
      </c>
      <c r="G30" s="609">
        <v>0</v>
      </c>
      <c r="H30" s="610">
        <v>0</v>
      </c>
    </row>
    <row r="31" spans="1:8">
      <c r="A31" s="382">
        <v>11.1</v>
      </c>
      <c r="B31" s="390" t="s">
        <v>582</v>
      </c>
      <c r="C31" s="609">
        <v>141141</v>
      </c>
      <c r="D31" s="609">
        <v>0</v>
      </c>
      <c r="E31" s="610">
        <v>141141</v>
      </c>
      <c r="F31" s="609">
        <v>0</v>
      </c>
      <c r="G31" s="609">
        <v>0</v>
      </c>
      <c r="H31" s="610">
        <v>0</v>
      </c>
    </row>
    <row r="32" spans="1:8">
      <c r="A32" s="382">
        <v>11.2</v>
      </c>
      <c r="B32" s="390" t="s">
        <v>583</v>
      </c>
      <c r="C32" s="609">
        <v>0</v>
      </c>
      <c r="D32" s="609">
        <v>0</v>
      </c>
      <c r="E32" s="610">
        <v>0</v>
      </c>
      <c r="F32" s="609">
        <v>0</v>
      </c>
      <c r="G32" s="609">
        <v>0</v>
      </c>
      <c r="H32" s="610">
        <v>0</v>
      </c>
    </row>
    <row r="33" spans="1:8">
      <c r="A33" s="382">
        <v>13</v>
      </c>
      <c r="B33" s="388" t="s">
        <v>584</v>
      </c>
      <c r="C33" s="609">
        <v>1067154.1399999999</v>
      </c>
      <c r="D33" s="609">
        <v>2626660.8919000002</v>
      </c>
      <c r="E33" s="610">
        <v>3693815.0318999998</v>
      </c>
      <c r="F33" s="609">
        <v>1276118.92</v>
      </c>
      <c r="G33" s="609">
        <v>574838.19140000001</v>
      </c>
      <c r="H33" s="610">
        <v>1850957.1113999998</v>
      </c>
    </row>
    <row r="34" spans="1:8">
      <c r="A34" s="382">
        <v>13.1</v>
      </c>
      <c r="B34" s="393" t="s">
        <v>585</v>
      </c>
      <c r="C34" s="609">
        <v>67640</v>
      </c>
      <c r="D34" s="609"/>
      <c r="E34" s="610">
        <v>67640</v>
      </c>
      <c r="F34" s="609">
        <v>124640</v>
      </c>
      <c r="G34" s="609"/>
      <c r="H34" s="610">
        <v>124640</v>
      </c>
    </row>
    <row r="35" spans="1:8">
      <c r="A35" s="382">
        <v>13.2</v>
      </c>
      <c r="B35" s="393" t="s">
        <v>586</v>
      </c>
      <c r="C35" s="609">
        <v>0</v>
      </c>
      <c r="D35" s="609">
        <v>0</v>
      </c>
      <c r="E35" s="610">
        <v>0</v>
      </c>
      <c r="F35" s="609"/>
      <c r="G35" s="609"/>
      <c r="H35" s="610">
        <v>0</v>
      </c>
    </row>
    <row r="36" spans="1:8">
      <c r="A36" s="382">
        <v>14</v>
      </c>
      <c r="B36" s="394" t="s">
        <v>587</v>
      </c>
      <c r="C36" s="609">
        <v>104352716.74999999</v>
      </c>
      <c r="D36" s="609">
        <v>93528752.324699998</v>
      </c>
      <c r="E36" s="610">
        <v>197881469.0747</v>
      </c>
      <c r="F36" s="609">
        <v>82183018.530000016</v>
      </c>
      <c r="G36" s="609">
        <v>100175110.80010001</v>
      </c>
      <c r="H36" s="610">
        <v>182358129.33010003</v>
      </c>
    </row>
    <row r="37" spans="1:8" ht="22.5" customHeight="1">
      <c r="A37" s="382"/>
      <c r="B37" s="395" t="s">
        <v>588</v>
      </c>
      <c r="C37" s="721"/>
      <c r="D37" s="722"/>
      <c r="E37" s="722"/>
      <c r="F37" s="722"/>
      <c r="G37" s="722"/>
      <c r="H37" s="723"/>
    </row>
    <row r="38" spans="1:8">
      <c r="A38" s="382">
        <v>15</v>
      </c>
      <c r="B38" s="396" t="s">
        <v>589</v>
      </c>
      <c r="C38" s="609"/>
      <c r="D38" s="609"/>
      <c r="E38" s="610">
        <v>0</v>
      </c>
      <c r="F38" s="609"/>
      <c r="G38" s="609"/>
      <c r="H38" s="610">
        <v>0</v>
      </c>
    </row>
    <row r="39" spans="1:8">
      <c r="A39" s="397">
        <v>15.1</v>
      </c>
      <c r="B39" s="398" t="s">
        <v>565</v>
      </c>
      <c r="C39" s="609"/>
      <c r="D39" s="609"/>
      <c r="E39" s="610">
        <v>0</v>
      </c>
      <c r="F39" s="609"/>
      <c r="G39" s="609"/>
      <c r="H39" s="610">
        <v>0</v>
      </c>
    </row>
    <row r="40" spans="1:8" ht="24" customHeight="1">
      <c r="A40" s="397">
        <v>16</v>
      </c>
      <c r="B40" s="385" t="s">
        <v>590</v>
      </c>
      <c r="C40" s="609"/>
      <c r="D40" s="609"/>
      <c r="E40" s="610">
        <v>0</v>
      </c>
      <c r="F40" s="609"/>
      <c r="G40" s="609"/>
      <c r="H40" s="610">
        <v>0</v>
      </c>
    </row>
    <row r="41" spans="1:8">
      <c r="A41" s="397">
        <v>17</v>
      </c>
      <c r="B41" s="385" t="s">
        <v>591</v>
      </c>
      <c r="C41" s="609">
        <v>29569636.41</v>
      </c>
      <c r="D41" s="609">
        <v>94074770.008499995</v>
      </c>
      <c r="E41" s="610">
        <v>123644406.41849999</v>
      </c>
      <c r="F41" s="609">
        <v>16505946.869999999</v>
      </c>
      <c r="G41" s="609">
        <v>98292733.154300019</v>
      </c>
      <c r="H41" s="610">
        <v>114798680.02430002</v>
      </c>
    </row>
    <row r="42" spans="1:8">
      <c r="A42" s="397">
        <v>17.100000000000001</v>
      </c>
      <c r="B42" s="399" t="s">
        <v>592</v>
      </c>
      <c r="C42" s="609">
        <v>29179036.379999999</v>
      </c>
      <c r="D42" s="609">
        <v>87202902.645300001</v>
      </c>
      <c r="E42" s="610">
        <v>116381939.0253</v>
      </c>
      <c r="F42" s="609">
        <v>15930199.649999999</v>
      </c>
      <c r="G42" s="609">
        <v>98218137.585400015</v>
      </c>
      <c r="H42" s="610">
        <v>114148337.23540002</v>
      </c>
    </row>
    <row r="43" spans="1:8">
      <c r="A43" s="397">
        <v>17.2</v>
      </c>
      <c r="B43" s="400" t="s">
        <v>593</v>
      </c>
      <c r="C43" s="609">
        <v>0</v>
      </c>
      <c r="D43" s="609">
        <v>6516660.7155999998</v>
      </c>
      <c r="E43" s="610">
        <v>6516660.7155999998</v>
      </c>
      <c r="F43" s="609">
        <v>0</v>
      </c>
      <c r="G43" s="609">
        <v>0</v>
      </c>
      <c r="H43" s="610">
        <v>0</v>
      </c>
    </row>
    <row r="44" spans="1:8">
      <c r="A44" s="397">
        <v>17.3</v>
      </c>
      <c r="B44" s="399" t="s">
        <v>594</v>
      </c>
      <c r="C44" s="609">
        <v>0</v>
      </c>
      <c r="D44" s="609"/>
      <c r="E44" s="610">
        <v>0</v>
      </c>
      <c r="F44" s="609"/>
      <c r="G44" s="609"/>
      <c r="H44" s="610">
        <v>0</v>
      </c>
    </row>
    <row r="45" spans="1:8">
      <c r="A45" s="397">
        <v>17.399999999999999</v>
      </c>
      <c r="B45" s="399" t="s">
        <v>595</v>
      </c>
      <c r="C45" s="609">
        <v>390600.03</v>
      </c>
      <c r="D45" s="609">
        <v>355206.64760000003</v>
      </c>
      <c r="E45" s="610">
        <v>745806.67760000005</v>
      </c>
      <c r="F45" s="609">
        <v>575747.22</v>
      </c>
      <c r="G45" s="609">
        <v>74595.568899999998</v>
      </c>
      <c r="H45" s="610">
        <v>650342.78889999993</v>
      </c>
    </row>
    <row r="46" spans="1:8">
      <c r="A46" s="397">
        <v>18</v>
      </c>
      <c r="B46" s="401" t="s">
        <v>596</v>
      </c>
      <c r="C46" s="609">
        <v>20604</v>
      </c>
      <c r="D46" s="609">
        <v>24361.559999999998</v>
      </c>
      <c r="E46" s="610">
        <v>44965.56</v>
      </c>
      <c r="F46" s="609">
        <v>14059.4</v>
      </c>
      <c r="G46" s="609">
        <v>7862.9600000000009</v>
      </c>
      <c r="H46" s="610">
        <v>21922.36</v>
      </c>
    </row>
    <row r="47" spans="1:8">
      <c r="A47" s="397">
        <v>19</v>
      </c>
      <c r="B47" s="401" t="s">
        <v>597</v>
      </c>
      <c r="C47" s="609">
        <v>547853.87569507502</v>
      </c>
      <c r="D47" s="609">
        <v>0</v>
      </c>
      <c r="E47" s="610">
        <v>547853.87569507502</v>
      </c>
      <c r="F47" s="609">
        <v>679792.11569507502</v>
      </c>
      <c r="G47" s="609">
        <v>0</v>
      </c>
      <c r="H47" s="610">
        <v>679792.11569507502</v>
      </c>
    </row>
    <row r="48" spans="1:8">
      <c r="A48" s="397">
        <v>19.100000000000001</v>
      </c>
      <c r="B48" s="402" t="s">
        <v>598</v>
      </c>
      <c r="C48" s="609">
        <v>477109</v>
      </c>
      <c r="D48" s="609">
        <v>0</v>
      </c>
      <c r="E48" s="610">
        <v>477109</v>
      </c>
      <c r="F48" s="609">
        <v>0</v>
      </c>
      <c r="G48" s="609"/>
      <c r="H48" s="610">
        <v>0</v>
      </c>
    </row>
    <row r="49" spans="1:8">
      <c r="A49" s="397">
        <v>19.2</v>
      </c>
      <c r="B49" s="403" t="s">
        <v>599</v>
      </c>
      <c r="C49" s="609">
        <v>70744.87569507501</v>
      </c>
      <c r="D49" s="609">
        <v>0</v>
      </c>
      <c r="E49" s="610">
        <v>70744.87569507501</v>
      </c>
      <c r="F49" s="609">
        <v>679792.11569507502</v>
      </c>
      <c r="G49" s="609"/>
      <c r="H49" s="610">
        <v>679792.11569507502</v>
      </c>
    </row>
    <row r="50" spans="1:8">
      <c r="A50" s="397">
        <v>20</v>
      </c>
      <c r="B50" s="404" t="s">
        <v>600</v>
      </c>
      <c r="C50" s="609">
        <v>0</v>
      </c>
      <c r="D50" s="609">
        <v>0</v>
      </c>
      <c r="E50" s="610">
        <v>0</v>
      </c>
      <c r="F50" s="609"/>
      <c r="G50" s="609"/>
      <c r="H50" s="610">
        <v>0</v>
      </c>
    </row>
    <row r="51" spans="1:8">
      <c r="A51" s="397">
        <v>21</v>
      </c>
      <c r="B51" s="392" t="s">
        <v>601</v>
      </c>
      <c r="C51" s="609">
        <v>1523343.7400000002</v>
      </c>
      <c r="D51" s="609">
        <v>2482525.0282999994</v>
      </c>
      <c r="E51" s="610">
        <v>4005868.7682999996</v>
      </c>
      <c r="F51" s="609">
        <v>100762.25</v>
      </c>
      <c r="G51" s="609">
        <v>2237274.6802999997</v>
      </c>
      <c r="H51" s="610">
        <v>2338036.9302999997</v>
      </c>
    </row>
    <row r="52" spans="1:8">
      <c r="A52" s="397">
        <v>21.1</v>
      </c>
      <c r="B52" s="400" t="s">
        <v>602</v>
      </c>
      <c r="C52" s="609"/>
      <c r="D52" s="609"/>
      <c r="E52" s="610">
        <v>0</v>
      </c>
      <c r="F52" s="609"/>
      <c r="G52" s="609"/>
      <c r="H52" s="610">
        <v>0</v>
      </c>
    </row>
    <row r="53" spans="1:8">
      <c r="A53" s="397">
        <v>22</v>
      </c>
      <c r="B53" s="405" t="s">
        <v>603</v>
      </c>
      <c r="C53" s="609">
        <v>31661438.025695078</v>
      </c>
      <c r="D53" s="609">
        <v>96581656.596799999</v>
      </c>
      <c r="E53" s="610">
        <v>128243094.62249509</v>
      </c>
      <c r="F53" s="609">
        <v>17300560.635695074</v>
      </c>
      <c r="G53" s="609">
        <v>100537870.79460001</v>
      </c>
      <c r="H53" s="610">
        <v>117838431.43029508</v>
      </c>
    </row>
    <row r="54" spans="1:8" ht="24" customHeight="1">
      <c r="A54" s="397"/>
      <c r="B54" s="406" t="s">
        <v>604</v>
      </c>
      <c r="C54" s="721"/>
      <c r="D54" s="722"/>
      <c r="E54" s="722"/>
      <c r="F54" s="722"/>
      <c r="G54" s="722"/>
      <c r="H54" s="723"/>
    </row>
    <row r="55" spans="1:8">
      <c r="A55" s="397">
        <v>23</v>
      </c>
      <c r="B55" s="404" t="s">
        <v>605</v>
      </c>
      <c r="C55" s="609">
        <v>50000000</v>
      </c>
      <c r="D55" s="609"/>
      <c r="E55" s="610">
        <v>50000000</v>
      </c>
      <c r="F55" s="609">
        <v>50000000</v>
      </c>
      <c r="G55" s="609"/>
      <c r="H55" s="610">
        <v>50000000</v>
      </c>
    </row>
    <row r="56" spans="1:8">
      <c r="A56" s="397">
        <v>24</v>
      </c>
      <c r="B56" s="404" t="s">
        <v>606</v>
      </c>
      <c r="C56" s="609">
        <v>0</v>
      </c>
      <c r="D56" s="609"/>
      <c r="E56" s="610">
        <v>0</v>
      </c>
      <c r="F56" s="609">
        <v>0</v>
      </c>
      <c r="G56" s="609"/>
      <c r="H56" s="610">
        <v>0</v>
      </c>
    </row>
    <row r="57" spans="1:8">
      <c r="A57" s="397">
        <v>25</v>
      </c>
      <c r="B57" s="401" t="s">
        <v>607</v>
      </c>
      <c r="C57" s="609">
        <v>0</v>
      </c>
      <c r="D57" s="609"/>
      <c r="E57" s="610">
        <v>0</v>
      </c>
      <c r="F57" s="609">
        <v>0</v>
      </c>
      <c r="G57" s="609"/>
      <c r="H57" s="610">
        <v>0</v>
      </c>
    </row>
    <row r="58" spans="1:8">
      <c r="A58" s="397">
        <v>26</v>
      </c>
      <c r="B58" s="401" t="s">
        <v>608</v>
      </c>
      <c r="C58" s="609">
        <v>0</v>
      </c>
      <c r="D58" s="609"/>
      <c r="E58" s="610">
        <v>0</v>
      </c>
      <c r="F58" s="609">
        <v>0</v>
      </c>
      <c r="G58" s="609"/>
      <c r="H58" s="610">
        <v>0</v>
      </c>
    </row>
    <row r="59" spans="1:8">
      <c r="A59" s="397">
        <v>27</v>
      </c>
      <c r="B59" s="401" t="s">
        <v>609</v>
      </c>
      <c r="C59" s="609"/>
      <c r="D59" s="609"/>
      <c r="E59" s="610">
        <v>0</v>
      </c>
      <c r="F59" s="609"/>
      <c r="G59" s="609"/>
      <c r="H59" s="610">
        <v>0</v>
      </c>
    </row>
    <row r="60" spans="1:8">
      <c r="A60" s="397">
        <v>27.1</v>
      </c>
      <c r="B60" s="399" t="s">
        <v>610</v>
      </c>
      <c r="C60" s="609"/>
      <c r="D60" s="609"/>
      <c r="E60" s="610">
        <v>0</v>
      </c>
      <c r="F60" s="609"/>
      <c r="G60" s="609"/>
      <c r="H60" s="610">
        <v>0</v>
      </c>
    </row>
    <row r="61" spans="1:8">
      <c r="A61" s="397">
        <v>27.2</v>
      </c>
      <c r="B61" s="399" t="s">
        <v>611</v>
      </c>
      <c r="C61" s="609"/>
      <c r="D61" s="609"/>
      <c r="E61" s="610">
        <v>0</v>
      </c>
      <c r="F61" s="609"/>
      <c r="G61" s="609"/>
      <c r="H61" s="610">
        <v>0</v>
      </c>
    </row>
    <row r="62" spans="1:8">
      <c r="A62" s="397">
        <v>28</v>
      </c>
      <c r="B62" s="407" t="s">
        <v>612</v>
      </c>
      <c r="C62" s="609"/>
      <c r="D62" s="609"/>
      <c r="E62" s="610">
        <v>0</v>
      </c>
      <c r="F62" s="609"/>
      <c r="G62" s="609"/>
      <c r="H62" s="610">
        <v>0</v>
      </c>
    </row>
    <row r="63" spans="1:8">
      <c r="A63" s="397">
        <v>29</v>
      </c>
      <c r="B63" s="401" t="s">
        <v>613</v>
      </c>
      <c r="C63" s="609">
        <v>0</v>
      </c>
      <c r="D63" s="609">
        <v>0</v>
      </c>
      <c r="E63" s="610">
        <v>0</v>
      </c>
      <c r="F63" s="609"/>
      <c r="G63" s="609"/>
      <c r="H63" s="610">
        <v>0</v>
      </c>
    </row>
    <row r="64" spans="1:8">
      <c r="A64" s="397">
        <v>29.1</v>
      </c>
      <c r="B64" s="391" t="s">
        <v>614</v>
      </c>
      <c r="C64" s="609"/>
      <c r="D64" s="609"/>
      <c r="E64" s="610">
        <v>0</v>
      </c>
      <c r="F64" s="609"/>
      <c r="G64" s="609"/>
      <c r="H64" s="610">
        <v>0</v>
      </c>
    </row>
    <row r="65" spans="1:8" ht="24.95" customHeight="1">
      <c r="A65" s="397">
        <v>29.2</v>
      </c>
      <c r="B65" s="415" t="s">
        <v>615</v>
      </c>
      <c r="C65" s="609"/>
      <c r="D65" s="609"/>
      <c r="E65" s="610">
        <v>0</v>
      </c>
      <c r="F65" s="609"/>
      <c r="G65" s="609"/>
      <c r="H65" s="610">
        <v>0</v>
      </c>
    </row>
    <row r="66" spans="1:8" ht="22.5" customHeight="1">
      <c r="A66" s="397">
        <v>29.3</v>
      </c>
      <c r="B66" s="415" t="s">
        <v>616</v>
      </c>
      <c r="C66" s="609"/>
      <c r="D66" s="609"/>
      <c r="E66" s="610">
        <v>0</v>
      </c>
      <c r="F66" s="609"/>
      <c r="G66" s="609"/>
      <c r="H66" s="610">
        <v>0</v>
      </c>
    </row>
    <row r="67" spans="1:8">
      <c r="A67" s="397">
        <v>30</v>
      </c>
      <c r="B67" s="388" t="s">
        <v>617</v>
      </c>
      <c r="C67" s="609">
        <v>19638376.1851</v>
      </c>
      <c r="D67" s="609"/>
      <c r="E67" s="610">
        <v>19638376.1851</v>
      </c>
      <c r="F67" s="609">
        <v>14519696.6021</v>
      </c>
      <c r="G67" s="609"/>
      <c r="H67" s="610">
        <v>14519696.6021</v>
      </c>
    </row>
    <row r="68" spans="1:8">
      <c r="A68" s="397">
        <v>31</v>
      </c>
      <c r="B68" s="408" t="s">
        <v>618</v>
      </c>
      <c r="C68" s="609">
        <v>69638376.185100004</v>
      </c>
      <c r="D68" s="609">
        <v>0</v>
      </c>
      <c r="E68" s="610">
        <v>69638376.185100004</v>
      </c>
      <c r="F68" s="609">
        <v>64519696.6021</v>
      </c>
      <c r="G68" s="609">
        <v>0</v>
      </c>
      <c r="H68" s="610">
        <v>64519696.6021</v>
      </c>
    </row>
    <row r="69" spans="1:8">
      <c r="A69" s="397">
        <v>32</v>
      </c>
      <c r="B69" s="409" t="s">
        <v>619</v>
      </c>
      <c r="C69" s="609">
        <v>101299814.21079507</v>
      </c>
      <c r="D69" s="609">
        <v>96581656.596799999</v>
      </c>
      <c r="E69" s="610">
        <v>197881470.80759507</v>
      </c>
      <c r="F69" s="609">
        <v>81820257.23779507</v>
      </c>
      <c r="G69" s="609">
        <v>100537870.79460001</v>
      </c>
      <c r="H69" s="610">
        <v>182358128.03239506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0" zoomScaleNormal="80" workbookViewId="0">
      <selection activeCell="F32" sqref="F32"/>
    </sheetView>
  </sheetViews>
  <sheetFormatPr defaultRowHeight="15"/>
  <cols>
    <col min="2" max="2" width="66.5703125" customWidth="1"/>
    <col min="3" max="8" width="17.85546875" customWidth="1"/>
  </cols>
  <sheetData>
    <row r="1" spans="1:8" s="5" customFormat="1" ht="14.25">
      <c r="A1" s="2" t="s">
        <v>31</v>
      </c>
      <c r="B1" s="3" t="str">
        <f>'Info '!C2</f>
        <v>JSC Ziraat Bank Georgia</v>
      </c>
      <c r="C1" s="3"/>
      <c r="D1" s="4"/>
      <c r="E1" s="4"/>
      <c r="F1" s="4"/>
      <c r="G1" s="4"/>
    </row>
    <row r="2" spans="1:8" s="5" customFormat="1" ht="14.25">
      <c r="A2" s="2" t="s">
        <v>32</v>
      </c>
      <c r="B2" s="336">
        <f>'1. key ratios '!B2</f>
        <v>45016</v>
      </c>
      <c r="C2" s="6"/>
      <c r="D2" s="7"/>
      <c r="E2" s="7"/>
      <c r="F2" s="7"/>
      <c r="G2" s="7"/>
      <c r="H2" s="8"/>
    </row>
    <row r="4" spans="1:8">
      <c r="A4" s="732" t="s">
        <v>6</v>
      </c>
      <c r="B4" s="734" t="s">
        <v>620</v>
      </c>
      <c r="C4" s="727" t="s">
        <v>557</v>
      </c>
      <c r="D4" s="727"/>
      <c r="E4" s="727"/>
      <c r="F4" s="727" t="s">
        <v>558</v>
      </c>
      <c r="G4" s="727"/>
      <c r="H4" s="728"/>
    </row>
    <row r="5" spans="1:8" ht="15.6" customHeight="1">
      <c r="A5" s="733"/>
      <c r="B5" s="735"/>
      <c r="C5" s="412" t="s">
        <v>33</v>
      </c>
      <c r="D5" s="412" t="s">
        <v>34</v>
      </c>
      <c r="E5" s="412" t="s">
        <v>35</v>
      </c>
      <c r="F5" s="412" t="s">
        <v>33</v>
      </c>
      <c r="G5" s="412" t="s">
        <v>34</v>
      </c>
      <c r="H5" s="412" t="s">
        <v>35</v>
      </c>
    </row>
    <row r="6" spans="1:8">
      <c r="A6" s="413">
        <v>1</v>
      </c>
      <c r="B6" s="414" t="s">
        <v>621</v>
      </c>
      <c r="C6" s="609">
        <v>2727059.45</v>
      </c>
      <c r="D6" s="609">
        <v>888086.92</v>
      </c>
      <c r="E6" s="610">
        <v>3615146.37</v>
      </c>
      <c r="F6" s="609">
        <v>2151581.6824625325</v>
      </c>
      <c r="G6" s="609">
        <v>651072.97753746738</v>
      </c>
      <c r="H6" s="610">
        <v>2802654.66</v>
      </c>
    </row>
    <row r="7" spans="1:8">
      <c r="A7" s="413">
        <v>1.1000000000000001</v>
      </c>
      <c r="B7" s="415" t="s">
        <v>564</v>
      </c>
      <c r="C7" s="609"/>
      <c r="D7" s="609"/>
      <c r="E7" s="610">
        <v>0</v>
      </c>
      <c r="F7" s="609"/>
      <c r="G7" s="609"/>
      <c r="H7" s="610">
        <v>0</v>
      </c>
    </row>
    <row r="8" spans="1:8">
      <c r="A8" s="413">
        <v>1.2</v>
      </c>
      <c r="B8" s="415" t="s">
        <v>566</v>
      </c>
      <c r="C8" s="609"/>
      <c r="D8" s="609"/>
      <c r="E8" s="610">
        <v>0</v>
      </c>
      <c r="F8" s="609"/>
      <c r="G8" s="609"/>
      <c r="H8" s="610">
        <v>0</v>
      </c>
    </row>
    <row r="9" spans="1:8" ht="21.6" customHeight="1">
      <c r="A9" s="413">
        <v>1.3</v>
      </c>
      <c r="B9" s="415" t="s">
        <v>622</v>
      </c>
      <c r="C9" s="609"/>
      <c r="D9" s="609"/>
      <c r="E9" s="610">
        <v>0</v>
      </c>
      <c r="F9" s="609"/>
      <c r="G9" s="609"/>
      <c r="H9" s="610">
        <v>0</v>
      </c>
    </row>
    <row r="10" spans="1:8">
      <c r="A10" s="413">
        <v>1.4</v>
      </c>
      <c r="B10" s="415" t="s">
        <v>568</v>
      </c>
      <c r="C10" s="609"/>
      <c r="D10" s="609"/>
      <c r="E10" s="610">
        <v>0</v>
      </c>
      <c r="F10" s="609"/>
      <c r="G10" s="609"/>
      <c r="H10" s="610">
        <v>0</v>
      </c>
    </row>
    <row r="11" spans="1:8">
      <c r="A11" s="413">
        <v>1.5</v>
      </c>
      <c r="B11" s="415" t="s">
        <v>572</v>
      </c>
      <c r="C11" s="609">
        <v>2727059.45</v>
      </c>
      <c r="D11" s="609">
        <v>888086.92</v>
      </c>
      <c r="E11" s="610">
        <v>3615146.37</v>
      </c>
      <c r="F11" s="609">
        <v>2151581.6824625325</v>
      </c>
      <c r="G11" s="609">
        <v>651072.97753746738</v>
      </c>
      <c r="H11" s="610">
        <v>2802654.66</v>
      </c>
    </row>
    <row r="12" spans="1:8">
      <c r="A12" s="413">
        <v>1.6</v>
      </c>
      <c r="B12" s="416" t="s">
        <v>454</v>
      </c>
      <c r="C12" s="609"/>
      <c r="D12" s="609"/>
      <c r="E12" s="610">
        <v>0</v>
      </c>
      <c r="F12" s="609"/>
      <c r="G12" s="609"/>
      <c r="H12" s="610">
        <v>0</v>
      </c>
    </row>
    <row r="13" spans="1:8">
      <c r="A13" s="413">
        <v>2</v>
      </c>
      <c r="B13" s="417" t="s">
        <v>623</v>
      </c>
      <c r="C13" s="609">
        <v>-182552.57999999996</v>
      </c>
      <c r="D13" s="609">
        <v>-354761.32</v>
      </c>
      <c r="E13" s="610">
        <v>-537313.89999999991</v>
      </c>
      <c r="F13" s="609">
        <v>-70092.390000000014</v>
      </c>
      <c r="G13" s="609">
        <v>-144294.19</v>
      </c>
      <c r="H13" s="610">
        <v>-214386.58000000002</v>
      </c>
    </row>
    <row r="14" spans="1:8">
      <c r="A14" s="413">
        <v>2.1</v>
      </c>
      <c r="B14" s="415" t="s">
        <v>624</v>
      </c>
      <c r="C14" s="609"/>
      <c r="D14" s="609"/>
      <c r="E14" s="610">
        <v>0</v>
      </c>
      <c r="F14" s="609"/>
      <c r="G14" s="609"/>
      <c r="H14" s="610">
        <v>0</v>
      </c>
    </row>
    <row r="15" spans="1:8" ht="24.6" customHeight="1">
      <c r="A15" s="413">
        <v>2.2000000000000002</v>
      </c>
      <c r="B15" s="415" t="s">
        <v>625</v>
      </c>
      <c r="C15" s="609"/>
      <c r="D15" s="609"/>
      <c r="E15" s="610">
        <v>0</v>
      </c>
      <c r="F15" s="609"/>
      <c r="G15" s="609"/>
      <c r="H15" s="610">
        <v>0</v>
      </c>
    </row>
    <row r="16" spans="1:8" ht="20.45" customHeight="1">
      <c r="A16" s="413">
        <v>2.2999999999999998</v>
      </c>
      <c r="B16" s="415" t="s">
        <v>626</v>
      </c>
      <c r="C16" s="609">
        <v>-169733.90999999995</v>
      </c>
      <c r="D16" s="609">
        <v>-354761.32</v>
      </c>
      <c r="E16" s="610">
        <v>-524495.23</v>
      </c>
      <c r="F16" s="609">
        <v>-60069.840000000011</v>
      </c>
      <c r="G16" s="609">
        <v>-142579.67000000001</v>
      </c>
      <c r="H16" s="610">
        <v>-202649.51</v>
      </c>
    </row>
    <row r="17" spans="1:8">
      <c r="A17" s="413">
        <v>2.4</v>
      </c>
      <c r="B17" s="415" t="s">
        <v>627</v>
      </c>
      <c r="C17" s="609">
        <v>-12818.67</v>
      </c>
      <c r="D17" s="609">
        <v>0</v>
      </c>
      <c r="E17" s="610">
        <v>-12818.67</v>
      </c>
      <c r="F17" s="609">
        <v>-10022.550000000001</v>
      </c>
      <c r="G17" s="609">
        <v>-1714.52</v>
      </c>
      <c r="H17" s="610">
        <v>-11737.070000000002</v>
      </c>
    </row>
    <row r="18" spans="1:8">
      <c r="A18" s="413">
        <v>3</v>
      </c>
      <c r="B18" s="417" t="s">
        <v>628</v>
      </c>
      <c r="C18" s="609"/>
      <c r="D18" s="609"/>
      <c r="E18" s="610">
        <v>0</v>
      </c>
      <c r="F18" s="609"/>
      <c r="G18" s="609"/>
      <c r="H18" s="610">
        <v>0</v>
      </c>
    </row>
    <row r="19" spans="1:8">
      <c r="A19" s="413">
        <v>4</v>
      </c>
      <c r="B19" s="417" t="s">
        <v>629</v>
      </c>
      <c r="C19" s="609">
        <v>150716.95000000001</v>
      </c>
      <c r="D19" s="609">
        <v>250636.15999999997</v>
      </c>
      <c r="E19" s="610">
        <v>401353.11</v>
      </c>
      <c r="F19" s="609">
        <v>341056.96</v>
      </c>
      <c r="G19" s="609">
        <v>2.0999999999999999E-3</v>
      </c>
      <c r="H19" s="610">
        <v>341056.9621</v>
      </c>
    </row>
    <row r="20" spans="1:8">
      <c r="A20" s="413">
        <v>5</v>
      </c>
      <c r="B20" s="417" t="s">
        <v>630</v>
      </c>
      <c r="C20" s="609">
        <v>-58310.26</v>
      </c>
      <c r="D20" s="609">
        <v>0</v>
      </c>
      <c r="E20" s="610">
        <v>-58310.26</v>
      </c>
      <c r="F20" s="609">
        <v>-39645.72</v>
      </c>
      <c r="G20" s="609">
        <v>0</v>
      </c>
      <c r="H20" s="610">
        <v>-39645.72</v>
      </c>
    </row>
    <row r="21" spans="1:8" ht="24" customHeight="1">
      <c r="A21" s="413">
        <v>6</v>
      </c>
      <c r="B21" s="417" t="s">
        <v>631</v>
      </c>
      <c r="C21" s="609"/>
      <c r="D21" s="609"/>
      <c r="E21" s="610">
        <v>0</v>
      </c>
      <c r="F21" s="609"/>
      <c r="G21" s="609"/>
      <c r="H21" s="610">
        <v>0</v>
      </c>
    </row>
    <row r="22" spans="1:8" ht="18.600000000000001" customHeight="1">
      <c r="A22" s="413">
        <v>7</v>
      </c>
      <c r="B22" s="417" t="s">
        <v>632</v>
      </c>
      <c r="C22" s="609"/>
      <c r="D22" s="609"/>
      <c r="E22" s="610">
        <v>0</v>
      </c>
      <c r="F22" s="609"/>
      <c r="G22" s="609"/>
      <c r="H22" s="610">
        <v>0</v>
      </c>
    </row>
    <row r="23" spans="1:8" ht="25.5" customHeight="1">
      <c r="A23" s="413">
        <v>8</v>
      </c>
      <c r="B23" s="418" t="s">
        <v>633</v>
      </c>
      <c r="C23" s="609"/>
      <c r="D23" s="609"/>
      <c r="E23" s="610">
        <v>0</v>
      </c>
      <c r="F23" s="609"/>
      <c r="G23" s="609"/>
      <c r="H23" s="610">
        <v>0</v>
      </c>
    </row>
    <row r="24" spans="1:8" ht="34.5" customHeight="1">
      <c r="A24" s="413">
        <v>9</v>
      </c>
      <c r="B24" s="418" t="s">
        <v>634</v>
      </c>
      <c r="C24" s="609"/>
      <c r="D24" s="609"/>
      <c r="E24" s="610">
        <v>0</v>
      </c>
      <c r="F24" s="609"/>
      <c r="G24" s="609"/>
      <c r="H24" s="610">
        <v>0</v>
      </c>
    </row>
    <row r="25" spans="1:8">
      <c r="A25" s="413">
        <v>10</v>
      </c>
      <c r="B25" s="417" t="s">
        <v>635</v>
      </c>
      <c r="C25" s="609">
        <v>384027.58</v>
      </c>
      <c r="D25" s="609">
        <v>0</v>
      </c>
      <c r="E25" s="610">
        <v>384027.58</v>
      </c>
      <c r="F25" s="609">
        <v>653556.26</v>
      </c>
      <c r="G25" s="609"/>
      <c r="H25" s="610">
        <v>653556.26</v>
      </c>
    </row>
    <row r="26" spans="1:8">
      <c r="A26" s="413">
        <v>11</v>
      </c>
      <c r="B26" s="419" t="s">
        <v>636</v>
      </c>
      <c r="C26" s="609"/>
      <c r="D26" s="609"/>
      <c r="E26" s="610">
        <v>0</v>
      </c>
      <c r="F26" s="609"/>
      <c r="G26" s="609"/>
      <c r="H26" s="610">
        <v>0</v>
      </c>
    </row>
    <row r="27" spans="1:8">
      <c r="A27" s="413">
        <v>12</v>
      </c>
      <c r="B27" s="417" t="s">
        <v>637</v>
      </c>
      <c r="C27" s="609"/>
      <c r="D27" s="609"/>
      <c r="E27" s="610">
        <v>0</v>
      </c>
      <c r="F27" s="609"/>
      <c r="G27" s="609"/>
      <c r="H27" s="610">
        <v>0</v>
      </c>
    </row>
    <row r="28" spans="1:8">
      <c r="A28" s="413">
        <v>13</v>
      </c>
      <c r="B28" s="420" t="s">
        <v>638</v>
      </c>
      <c r="C28" s="609"/>
      <c r="D28" s="609"/>
      <c r="E28" s="610">
        <v>0</v>
      </c>
      <c r="F28" s="609"/>
      <c r="G28" s="609"/>
      <c r="H28" s="610">
        <v>0</v>
      </c>
    </row>
    <row r="29" spans="1:8">
      <c r="A29" s="413">
        <v>14</v>
      </c>
      <c r="B29" s="421" t="s">
        <v>639</v>
      </c>
      <c r="C29" s="609">
        <v>-1400695.38</v>
      </c>
      <c r="D29" s="609">
        <v>0</v>
      </c>
      <c r="E29" s="610">
        <v>-1400695.38</v>
      </c>
      <c r="F29" s="609">
        <v>-1576643.1400000001</v>
      </c>
      <c r="G29" s="609">
        <v>0</v>
      </c>
      <c r="H29" s="610">
        <v>-1576643.1400000001</v>
      </c>
    </row>
    <row r="30" spans="1:8">
      <c r="A30" s="413">
        <v>14.1</v>
      </c>
      <c r="B30" s="390" t="s">
        <v>640</v>
      </c>
      <c r="C30" s="609">
        <v>-873899.42</v>
      </c>
      <c r="D30" s="609"/>
      <c r="E30" s="610">
        <v>-873899.42</v>
      </c>
      <c r="F30" s="609">
        <v>-845956.67</v>
      </c>
      <c r="G30" s="609"/>
      <c r="H30" s="610">
        <v>-845956.67</v>
      </c>
    </row>
    <row r="31" spans="1:8">
      <c r="A31" s="413">
        <v>14.2</v>
      </c>
      <c r="B31" s="390" t="s">
        <v>641</v>
      </c>
      <c r="C31" s="609">
        <v>-526795.96</v>
      </c>
      <c r="D31" s="609"/>
      <c r="E31" s="610">
        <v>-526795.96</v>
      </c>
      <c r="F31" s="609">
        <v>-730686.47</v>
      </c>
      <c r="G31" s="609"/>
      <c r="H31" s="610">
        <v>-730686.47</v>
      </c>
    </row>
    <row r="32" spans="1:8">
      <c r="A32" s="413">
        <v>15</v>
      </c>
      <c r="B32" s="417" t="s">
        <v>642</v>
      </c>
      <c r="C32" s="609">
        <v>-321052.68</v>
      </c>
      <c r="D32" s="609"/>
      <c r="E32" s="610">
        <v>-321052.68</v>
      </c>
      <c r="F32" s="609">
        <v>-284507.34000000003</v>
      </c>
      <c r="G32" s="609"/>
      <c r="H32" s="610">
        <v>-284507.34000000003</v>
      </c>
    </row>
    <row r="33" spans="1:8" ht="22.5" customHeight="1">
      <c r="A33" s="413">
        <v>16</v>
      </c>
      <c r="B33" s="388" t="s">
        <v>643</v>
      </c>
      <c r="C33" s="609"/>
      <c r="D33" s="609"/>
      <c r="E33" s="610">
        <v>0</v>
      </c>
      <c r="F33" s="609"/>
      <c r="G33" s="609"/>
      <c r="H33" s="610">
        <v>0</v>
      </c>
    </row>
    <row r="34" spans="1:8">
      <c r="A34" s="413">
        <v>17</v>
      </c>
      <c r="B34" s="417" t="s">
        <v>644</v>
      </c>
      <c r="C34" s="609">
        <v>1778.13</v>
      </c>
      <c r="D34" s="609">
        <v>-6138.52</v>
      </c>
      <c r="E34" s="610">
        <v>-4360.3900000000003</v>
      </c>
      <c r="F34" s="609">
        <v>206.48000000000002</v>
      </c>
      <c r="G34" s="609">
        <v>6186.59</v>
      </c>
      <c r="H34" s="610">
        <v>6393.07</v>
      </c>
    </row>
    <row r="35" spans="1:8">
      <c r="A35" s="413">
        <v>17.100000000000001</v>
      </c>
      <c r="B35" s="390" t="s">
        <v>645</v>
      </c>
      <c r="C35" s="609">
        <v>1778.13</v>
      </c>
      <c r="D35" s="609">
        <v>-6138.52</v>
      </c>
      <c r="E35" s="610">
        <v>-4360.3900000000003</v>
      </c>
      <c r="F35" s="609">
        <v>206.48000000000002</v>
      </c>
      <c r="G35" s="609">
        <v>6186.59</v>
      </c>
      <c r="H35" s="610">
        <v>6393.07</v>
      </c>
    </row>
    <row r="36" spans="1:8">
      <c r="A36" s="413">
        <v>17.2</v>
      </c>
      <c r="B36" s="390" t="s">
        <v>646</v>
      </c>
      <c r="C36" s="609"/>
      <c r="D36" s="609"/>
      <c r="E36" s="610">
        <v>0</v>
      </c>
      <c r="F36" s="609"/>
      <c r="G36" s="609"/>
      <c r="H36" s="610">
        <v>0</v>
      </c>
    </row>
    <row r="37" spans="1:8" ht="41.45" customHeight="1">
      <c r="A37" s="413">
        <v>18</v>
      </c>
      <c r="B37" s="422" t="s">
        <v>647</v>
      </c>
      <c r="C37" s="609">
        <v>583391.25</v>
      </c>
      <c r="D37" s="609">
        <v>-2321690.56</v>
      </c>
      <c r="E37" s="610">
        <v>-1738299.31</v>
      </c>
      <c r="F37" s="609">
        <v>-680473.55</v>
      </c>
      <c r="G37" s="609">
        <v>-23240.02</v>
      </c>
      <c r="H37" s="610">
        <v>-703713.57000000007</v>
      </c>
    </row>
    <row r="38" spans="1:8">
      <c r="A38" s="413">
        <v>18.100000000000001</v>
      </c>
      <c r="B38" s="423" t="s">
        <v>648</v>
      </c>
      <c r="C38" s="609"/>
      <c r="D38" s="609"/>
      <c r="E38" s="610">
        <v>0</v>
      </c>
      <c r="F38" s="609"/>
      <c r="G38" s="609"/>
      <c r="H38" s="610">
        <v>0</v>
      </c>
    </row>
    <row r="39" spans="1:8">
      <c r="A39" s="413">
        <v>18.2</v>
      </c>
      <c r="B39" s="423" t="s">
        <v>649</v>
      </c>
      <c r="C39" s="609">
        <v>583391.25</v>
      </c>
      <c r="D39" s="609">
        <v>-2321690.56</v>
      </c>
      <c r="E39" s="610">
        <v>-1738299.31</v>
      </c>
      <c r="F39" s="609">
        <v>-680473.55</v>
      </c>
      <c r="G39" s="609">
        <v>-23240.02</v>
      </c>
      <c r="H39" s="610">
        <v>-703713.57000000007</v>
      </c>
    </row>
    <row r="40" spans="1:8" ht="24.6" customHeight="1">
      <c r="A40" s="413">
        <v>19</v>
      </c>
      <c r="B40" s="422" t="s">
        <v>650</v>
      </c>
      <c r="C40" s="609"/>
      <c r="D40" s="609"/>
      <c r="E40" s="610">
        <v>0</v>
      </c>
      <c r="F40" s="609"/>
      <c r="G40" s="609"/>
      <c r="H40" s="610">
        <v>0</v>
      </c>
    </row>
    <row r="41" spans="1:8" ht="17.45" customHeight="1">
      <c r="A41" s="413">
        <v>20</v>
      </c>
      <c r="B41" s="422" t="s">
        <v>651</v>
      </c>
      <c r="C41" s="609"/>
      <c r="D41" s="609"/>
      <c r="E41" s="610">
        <v>0</v>
      </c>
      <c r="F41" s="609"/>
      <c r="G41" s="609"/>
      <c r="H41" s="610">
        <v>0</v>
      </c>
    </row>
    <row r="42" spans="1:8" ht="26.45" customHeight="1">
      <c r="A42" s="413">
        <v>21</v>
      </c>
      <c r="B42" s="422" t="s">
        <v>652</v>
      </c>
      <c r="C42" s="609"/>
      <c r="D42" s="609"/>
      <c r="E42" s="610">
        <v>0</v>
      </c>
      <c r="F42" s="609"/>
      <c r="G42" s="609"/>
      <c r="H42" s="610">
        <v>0</v>
      </c>
    </row>
    <row r="43" spans="1:8">
      <c r="A43" s="413">
        <v>22</v>
      </c>
      <c r="B43" s="424" t="s">
        <v>653</v>
      </c>
      <c r="C43" s="609">
        <v>1884362.4600000007</v>
      </c>
      <c r="D43" s="609">
        <v>-1543867.32</v>
      </c>
      <c r="E43" s="610">
        <v>340495.1400000006</v>
      </c>
      <c r="F43" s="609">
        <v>495039.24246253213</v>
      </c>
      <c r="G43" s="609">
        <v>489725.35963746737</v>
      </c>
      <c r="H43" s="610">
        <v>984764.60209999955</v>
      </c>
    </row>
    <row r="44" spans="1:8">
      <c r="A44" s="413">
        <v>23</v>
      </c>
      <c r="B44" s="424" t="s">
        <v>654</v>
      </c>
      <c r="C44" s="609">
        <v>0</v>
      </c>
      <c r="D44" s="609"/>
      <c r="E44" s="610">
        <v>0</v>
      </c>
      <c r="F44" s="609"/>
      <c r="G44" s="609"/>
      <c r="H44" s="610">
        <v>0</v>
      </c>
    </row>
    <row r="45" spans="1:8">
      <c r="A45" s="413">
        <v>24</v>
      </c>
      <c r="B45" s="425" t="s">
        <v>655</v>
      </c>
      <c r="C45" s="609">
        <v>1884362.4600000007</v>
      </c>
      <c r="D45" s="609">
        <v>-1543867.32</v>
      </c>
      <c r="E45" s="610">
        <v>340495.1400000006</v>
      </c>
      <c r="F45" s="609">
        <v>495039.24246253213</v>
      </c>
      <c r="G45" s="609">
        <v>489725.35963746737</v>
      </c>
      <c r="H45" s="610">
        <v>984764.60209999955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13" zoomScale="90" zoomScaleNormal="90" workbookViewId="0">
      <selection activeCell="D42" sqref="D42"/>
    </sheetView>
  </sheetViews>
  <sheetFormatPr defaultRowHeight="15"/>
  <cols>
    <col min="1" max="1" width="8.7109375" style="410"/>
    <col min="2" max="2" width="87.5703125" bestFit="1" customWidth="1"/>
    <col min="3" max="8" width="15.42578125" customWidth="1"/>
  </cols>
  <sheetData>
    <row r="1" spans="1:8" s="5" customFormat="1" ht="14.25">
      <c r="A1" s="2" t="s">
        <v>31</v>
      </c>
      <c r="B1" s="3" t="str">
        <f>'Info '!C2</f>
        <v>JSC Ziraat Bank Georgia</v>
      </c>
      <c r="C1" s="3"/>
      <c r="D1" s="4"/>
      <c r="E1" s="4"/>
      <c r="F1" s="4"/>
      <c r="G1" s="4"/>
    </row>
    <row r="2" spans="1:8" s="5" customFormat="1" ht="14.25">
      <c r="A2" s="2" t="s">
        <v>32</v>
      </c>
      <c r="B2" s="336">
        <f>'1. key ratios '!B2</f>
        <v>45016</v>
      </c>
      <c r="C2" s="6"/>
      <c r="D2" s="7"/>
      <c r="E2" s="7"/>
      <c r="F2" s="7"/>
      <c r="G2" s="7"/>
      <c r="H2" s="8"/>
    </row>
    <row r="3" spans="1:8" ht="15.75" thickBot="1">
      <c r="A3"/>
    </row>
    <row r="4" spans="1:8">
      <c r="A4" s="736" t="s">
        <v>6</v>
      </c>
      <c r="B4" s="737" t="s">
        <v>95</v>
      </c>
      <c r="C4" s="727" t="s">
        <v>557</v>
      </c>
      <c r="D4" s="727"/>
      <c r="E4" s="727"/>
      <c r="F4" s="727" t="s">
        <v>558</v>
      </c>
      <c r="G4" s="727"/>
      <c r="H4" s="728"/>
    </row>
    <row r="5" spans="1:8">
      <c r="A5" s="736"/>
      <c r="B5" s="737"/>
      <c r="C5" s="412" t="s">
        <v>33</v>
      </c>
      <c r="D5" s="412" t="s">
        <v>34</v>
      </c>
      <c r="E5" s="412" t="s">
        <v>35</v>
      </c>
      <c r="F5" s="412" t="s">
        <v>33</v>
      </c>
      <c r="G5" s="412" t="s">
        <v>34</v>
      </c>
      <c r="H5" s="412" t="s">
        <v>35</v>
      </c>
    </row>
    <row r="6" spans="1:8" ht="15.75">
      <c r="A6" s="397">
        <v>1</v>
      </c>
      <c r="B6" s="426" t="s">
        <v>656</v>
      </c>
      <c r="C6" s="613"/>
      <c r="D6" s="613"/>
      <c r="E6" s="614">
        <v>0</v>
      </c>
      <c r="F6" s="613"/>
      <c r="G6" s="613"/>
      <c r="H6" s="615">
        <f t="shared" ref="H6:H43" si="0">F6+G6</f>
        <v>0</v>
      </c>
    </row>
    <row r="7" spans="1:8" ht="15.75">
      <c r="A7" s="397">
        <v>2</v>
      </c>
      <c r="B7" s="426" t="s">
        <v>197</v>
      </c>
      <c r="C7" s="613"/>
      <c r="D7" s="613"/>
      <c r="E7" s="614">
        <v>0</v>
      </c>
      <c r="F7" s="613"/>
      <c r="G7" s="613"/>
      <c r="H7" s="615">
        <f t="shared" si="0"/>
        <v>0</v>
      </c>
    </row>
    <row r="8" spans="1:8" ht="15.75">
      <c r="A8" s="397">
        <v>3</v>
      </c>
      <c r="B8" s="426" t="s">
        <v>207</v>
      </c>
      <c r="C8" s="613">
        <v>280810728.75999999</v>
      </c>
      <c r="D8" s="613">
        <v>217848059.19779998</v>
      </c>
      <c r="E8" s="614">
        <v>498658787.95779997</v>
      </c>
      <c r="F8" s="613">
        <f>F9+F10</f>
        <v>274550584</v>
      </c>
      <c r="G8" s="613">
        <f>G9+G10</f>
        <v>207404614.26590002</v>
      </c>
      <c r="H8" s="615">
        <f t="shared" si="0"/>
        <v>481955198.26590002</v>
      </c>
    </row>
    <row r="9" spans="1:8" ht="15.75">
      <c r="A9" s="397">
        <v>3.1</v>
      </c>
      <c r="B9" s="427" t="s">
        <v>198</v>
      </c>
      <c r="C9" s="613">
        <v>275702628.75999999</v>
      </c>
      <c r="D9" s="613">
        <v>192423994.19999999</v>
      </c>
      <c r="E9" s="614">
        <v>468126622.95999998</v>
      </c>
      <c r="F9" s="613">
        <v>265885500</v>
      </c>
      <c r="G9" s="613">
        <v>194422811.05500001</v>
      </c>
      <c r="H9" s="615">
        <f t="shared" si="0"/>
        <v>460308311.05500001</v>
      </c>
    </row>
    <row r="10" spans="1:8" ht="15.75">
      <c r="A10" s="397">
        <v>3.2</v>
      </c>
      <c r="B10" s="427" t="s">
        <v>194</v>
      </c>
      <c r="C10" s="613">
        <v>5108100</v>
      </c>
      <c r="D10" s="613">
        <v>25424064.9978</v>
      </c>
      <c r="E10" s="614">
        <v>30532164.9978</v>
      </c>
      <c r="F10" s="613">
        <v>8665084</v>
      </c>
      <c r="G10" s="613">
        <v>12981803.210899999</v>
      </c>
      <c r="H10" s="615">
        <f t="shared" si="0"/>
        <v>21646887.210900001</v>
      </c>
    </row>
    <row r="11" spans="1:8" ht="15.75">
      <c r="A11" s="397">
        <v>4</v>
      </c>
      <c r="B11" s="428" t="s">
        <v>196</v>
      </c>
      <c r="C11" s="613">
        <v>0</v>
      </c>
      <c r="D11" s="613">
        <v>0</v>
      </c>
      <c r="E11" s="614">
        <v>0</v>
      </c>
      <c r="F11" s="613">
        <f>F12+F13</f>
        <v>0</v>
      </c>
      <c r="G11" s="613">
        <f>G12+G13</f>
        <v>0</v>
      </c>
      <c r="H11" s="615">
        <f t="shared" si="0"/>
        <v>0</v>
      </c>
    </row>
    <row r="12" spans="1:8" ht="15.75">
      <c r="A12" s="397">
        <v>4.0999999999999996</v>
      </c>
      <c r="B12" s="427" t="s">
        <v>180</v>
      </c>
      <c r="C12" s="613"/>
      <c r="D12" s="613"/>
      <c r="E12" s="614">
        <v>0</v>
      </c>
      <c r="F12" s="613"/>
      <c r="G12" s="613"/>
      <c r="H12" s="615">
        <f t="shared" si="0"/>
        <v>0</v>
      </c>
    </row>
    <row r="13" spans="1:8" ht="15.75">
      <c r="A13" s="397">
        <v>4.2</v>
      </c>
      <c r="B13" s="427" t="s">
        <v>181</v>
      </c>
      <c r="C13" s="613"/>
      <c r="D13" s="613"/>
      <c r="E13" s="614">
        <v>0</v>
      </c>
      <c r="F13" s="613"/>
      <c r="G13" s="613"/>
      <c r="H13" s="615">
        <f t="shared" si="0"/>
        <v>0</v>
      </c>
    </row>
    <row r="14" spans="1:8" ht="15.75">
      <c r="A14" s="397">
        <v>5</v>
      </c>
      <c r="B14" s="428" t="s">
        <v>206</v>
      </c>
      <c r="C14" s="613">
        <v>95865187.219999999</v>
      </c>
      <c r="D14" s="613">
        <v>105061127.67840001</v>
      </c>
      <c r="E14" s="614">
        <v>200926314.89840001</v>
      </c>
      <c r="F14" s="613">
        <f>F15+F16+F17+F23+F24+F25+F26</f>
        <v>80130879.400000006</v>
      </c>
      <c r="G14" s="613">
        <f>G15+G16+G17+G23+G24+G25+G26</f>
        <v>101483230.0623</v>
      </c>
      <c r="H14" s="615">
        <f t="shared" si="0"/>
        <v>181614109.4623</v>
      </c>
    </row>
    <row r="15" spans="1:8" ht="15.75">
      <c r="A15" s="397">
        <v>5.0999999999999996</v>
      </c>
      <c r="B15" s="429" t="s">
        <v>184</v>
      </c>
      <c r="C15" s="613">
        <v>2119453.02</v>
      </c>
      <c r="D15" s="613">
        <v>4023156.52</v>
      </c>
      <c r="E15" s="614">
        <v>6142609.54</v>
      </c>
      <c r="F15" s="613">
        <v>213260</v>
      </c>
      <c r="G15" s="613">
        <v>3019115.55</v>
      </c>
      <c r="H15" s="615">
        <f t="shared" si="0"/>
        <v>3232375.55</v>
      </c>
    </row>
    <row r="16" spans="1:8" ht="15.75">
      <c r="A16" s="397">
        <v>5.2</v>
      </c>
      <c r="B16" s="429" t="s">
        <v>183</v>
      </c>
      <c r="C16" s="613">
        <v>0</v>
      </c>
      <c r="D16" s="613">
        <v>0</v>
      </c>
      <c r="E16" s="614">
        <v>0</v>
      </c>
      <c r="F16" s="613"/>
      <c r="G16" s="613"/>
      <c r="H16" s="615">
        <f t="shared" si="0"/>
        <v>0</v>
      </c>
    </row>
    <row r="17" spans="1:8" ht="15.75">
      <c r="A17" s="397">
        <v>5.3</v>
      </c>
      <c r="B17" s="429" t="s">
        <v>182</v>
      </c>
      <c r="C17" s="613">
        <v>93745734.200000003</v>
      </c>
      <c r="D17" s="613">
        <v>101037971.15840001</v>
      </c>
      <c r="E17" s="614">
        <v>194783705.35840002</v>
      </c>
      <c r="F17" s="616">
        <f>SUM(F18:F22)</f>
        <v>79917619.400000006</v>
      </c>
      <c r="G17" s="616">
        <f>SUM(G18:G22)</f>
        <v>98464114.5123</v>
      </c>
      <c r="H17" s="615">
        <f t="shared" si="0"/>
        <v>178381733.91229999</v>
      </c>
    </row>
    <row r="18" spans="1:8" ht="15.75">
      <c r="A18" s="397" t="s">
        <v>16</v>
      </c>
      <c r="B18" s="430" t="s">
        <v>37</v>
      </c>
      <c r="C18" s="613">
        <v>23337705</v>
      </c>
      <c r="D18" s="613">
        <v>21864035.443599999</v>
      </c>
      <c r="E18" s="614">
        <v>45201740.443599999</v>
      </c>
      <c r="F18" s="613">
        <v>19501351.199999999</v>
      </c>
      <c r="G18" s="613">
        <v>27042015.964600001</v>
      </c>
      <c r="H18" s="615">
        <f t="shared" si="0"/>
        <v>46543367.1646</v>
      </c>
    </row>
    <row r="19" spans="1:8" ht="15.75">
      <c r="A19" s="397" t="s">
        <v>17</v>
      </c>
      <c r="B19" s="430" t="s">
        <v>38</v>
      </c>
      <c r="C19" s="613">
        <v>39544831</v>
      </c>
      <c r="D19" s="613">
        <v>49174934.863200001</v>
      </c>
      <c r="E19" s="614">
        <v>88719765.863200009</v>
      </c>
      <c r="F19" s="613">
        <v>31423161</v>
      </c>
      <c r="G19" s="613">
        <v>39520504.767800003</v>
      </c>
      <c r="H19" s="615">
        <f t="shared" si="0"/>
        <v>70943665.767800003</v>
      </c>
    </row>
    <row r="20" spans="1:8" ht="15.75">
      <c r="A20" s="397" t="s">
        <v>18</v>
      </c>
      <c r="B20" s="430" t="s">
        <v>39</v>
      </c>
      <c r="C20" s="613">
        <v>21893947.199999999</v>
      </c>
      <c r="D20" s="613">
        <v>4455805.2308</v>
      </c>
      <c r="E20" s="614">
        <v>26349752.430799998</v>
      </c>
      <c r="F20" s="613">
        <v>19937374.199999999</v>
      </c>
      <c r="G20" s="613">
        <v>4674961.6459999997</v>
      </c>
      <c r="H20" s="615">
        <f t="shared" si="0"/>
        <v>24612335.846000001</v>
      </c>
    </row>
    <row r="21" spans="1:8" ht="15.75">
      <c r="A21" s="397" t="s">
        <v>19</v>
      </c>
      <c r="B21" s="430" t="s">
        <v>40</v>
      </c>
      <c r="C21" s="613">
        <v>8969251</v>
      </c>
      <c r="D21" s="613">
        <v>25543195.6208</v>
      </c>
      <c r="E21" s="614">
        <v>34512446.620800003</v>
      </c>
      <c r="F21" s="613">
        <v>9055733</v>
      </c>
      <c r="G21" s="613">
        <v>27226632.133900002</v>
      </c>
      <c r="H21" s="615">
        <f t="shared" si="0"/>
        <v>36282365.133900002</v>
      </c>
    </row>
    <row r="22" spans="1:8" ht="15.75">
      <c r="A22" s="397" t="s">
        <v>20</v>
      </c>
      <c r="B22" s="430" t="s">
        <v>41</v>
      </c>
      <c r="C22" s="613">
        <v>0</v>
      </c>
      <c r="D22" s="613">
        <v>0</v>
      </c>
      <c r="E22" s="614">
        <v>0</v>
      </c>
      <c r="F22" s="613"/>
      <c r="G22" s="613"/>
      <c r="H22" s="615">
        <f t="shared" si="0"/>
        <v>0</v>
      </c>
    </row>
    <row r="23" spans="1:8" ht="15.75">
      <c r="A23" s="397">
        <v>5.4</v>
      </c>
      <c r="B23" s="429" t="s">
        <v>185</v>
      </c>
      <c r="C23" s="613">
        <v>0</v>
      </c>
      <c r="D23" s="613">
        <v>0</v>
      </c>
      <c r="E23" s="614">
        <v>0</v>
      </c>
      <c r="F23" s="613"/>
      <c r="G23" s="613"/>
      <c r="H23" s="615">
        <f t="shared" si="0"/>
        <v>0</v>
      </c>
    </row>
    <row r="24" spans="1:8" ht="15.75">
      <c r="A24" s="397">
        <v>5.5</v>
      </c>
      <c r="B24" s="429" t="s">
        <v>186</v>
      </c>
      <c r="C24" s="613">
        <v>0</v>
      </c>
      <c r="D24" s="613">
        <v>0</v>
      </c>
      <c r="E24" s="614">
        <v>0</v>
      </c>
      <c r="F24" s="613"/>
      <c r="G24" s="613"/>
      <c r="H24" s="615">
        <f t="shared" si="0"/>
        <v>0</v>
      </c>
    </row>
    <row r="25" spans="1:8" ht="15.75">
      <c r="A25" s="397">
        <v>5.6</v>
      </c>
      <c r="B25" s="429" t="s">
        <v>187</v>
      </c>
      <c r="C25" s="613">
        <v>0</v>
      </c>
      <c r="D25" s="613">
        <v>0</v>
      </c>
      <c r="E25" s="614">
        <v>0</v>
      </c>
      <c r="F25" s="613"/>
      <c r="G25" s="613"/>
      <c r="H25" s="615">
        <f t="shared" si="0"/>
        <v>0</v>
      </c>
    </row>
    <row r="26" spans="1:8" ht="15.75">
      <c r="A26" s="397">
        <v>5.7</v>
      </c>
      <c r="B26" s="429" t="s">
        <v>41</v>
      </c>
      <c r="C26" s="613">
        <v>0</v>
      </c>
      <c r="D26" s="613">
        <v>0</v>
      </c>
      <c r="E26" s="614">
        <v>0</v>
      </c>
      <c r="F26" s="613"/>
      <c r="G26" s="613"/>
      <c r="H26" s="615">
        <f t="shared" si="0"/>
        <v>0</v>
      </c>
    </row>
    <row r="27" spans="1:8" ht="15.75">
      <c r="A27" s="397">
        <v>6</v>
      </c>
      <c r="B27" s="431" t="s">
        <v>657</v>
      </c>
      <c r="C27" s="613">
        <v>5337848.4400000004</v>
      </c>
      <c r="D27" s="613">
        <v>3243427.4358000001</v>
      </c>
      <c r="E27" s="614">
        <v>8581275.8758000005</v>
      </c>
      <c r="F27" s="613">
        <v>4879808.5199999996</v>
      </c>
      <c r="G27" s="613">
        <v>4093028.3177999998</v>
      </c>
      <c r="H27" s="615">
        <f t="shared" si="0"/>
        <v>8972836.8377999999</v>
      </c>
    </row>
    <row r="28" spans="1:8" ht="15.75">
      <c r="A28" s="397">
        <v>7</v>
      </c>
      <c r="B28" s="431" t="s">
        <v>658</v>
      </c>
      <c r="C28" s="613">
        <v>14437052.74</v>
      </c>
      <c r="D28" s="613">
        <v>22004869.391000003</v>
      </c>
      <c r="E28" s="614">
        <v>36441922.131000005</v>
      </c>
      <c r="F28" s="613">
        <v>11954164.5</v>
      </c>
      <c r="G28" s="613">
        <v>6674433.4907999998</v>
      </c>
      <c r="H28" s="615">
        <f t="shared" si="0"/>
        <v>18628597.990800001</v>
      </c>
    </row>
    <row r="29" spans="1:8" ht="15.75">
      <c r="A29" s="397">
        <v>8</v>
      </c>
      <c r="B29" s="431" t="s">
        <v>195</v>
      </c>
      <c r="C29" s="613"/>
      <c r="D29" s="613"/>
      <c r="E29" s="614">
        <v>0</v>
      </c>
      <c r="F29" s="613"/>
      <c r="G29" s="613"/>
      <c r="H29" s="615">
        <f t="shared" si="0"/>
        <v>0</v>
      </c>
    </row>
    <row r="30" spans="1:8" ht="15.75">
      <c r="A30" s="397">
        <v>9</v>
      </c>
      <c r="B30" s="432" t="s">
        <v>212</v>
      </c>
      <c r="C30" s="613">
        <v>0</v>
      </c>
      <c r="D30" s="613">
        <v>0</v>
      </c>
      <c r="E30" s="614">
        <v>0</v>
      </c>
      <c r="F30" s="613">
        <f>F31+F32+F33+F34+F35+F36+F37</f>
        <v>0</v>
      </c>
      <c r="G30" s="613">
        <f>G31+G32+G33+G34+G35+G36+G37</f>
        <v>0</v>
      </c>
      <c r="H30" s="615">
        <f t="shared" si="0"/>
        <v>0</v>
      </c>
    </row>
    <row r="31" spans="1:8" ht="15.75">
      <c r="A31" s="397">
        <v>9.1</v>
      </c>
      <c r="B31" s="433" t="s">
        <v>202</v>
      </c>
      <c r="C31" s="613"/>
      <c r="D31" s="613"/>
      <c r="E31" s="614">
        <v>0</v>
      </c>
      <c r="F31" s="613"/>
      <c r="G31" s="613"/>
      <c r="H31" s="615">
        <f t="shared" si="0"/>
        <v>0</v>
      </c>
    </row>
    <row r="32" spans="1:8" ht="15.75">
      <c r="A32" s="397">
        <v>9.1999999999999993</v>
      </c>
      <c r="B32" s="433" t="s">
        <v>203</v>
      </c>
      <c r="C32" s="613"/>
      <c r="D32" s="613"/>
      <c r="E32" s="614">
        <v>0</v>
      </c>
      <c r="F32" s="613"/>
      <c r="G32" s="613"/>
      <c r="H32" s="615">
        <f t="shared" si="0"/>
        <v>0</v>
      </c>
    </row>
    <row r="33" spans="1:8" ht="15.75">
      <c r="A33" s="397">
        <v>9.3000000000000007</v>
      </c>
      <c r="B33" s="433" t="s">
        <v>199</v>
      </c>
      <c r="C33" s="613"/>
      <c r="D33" s="613"/>
      <c r="E33" s="614">
        <v>0</v>
      </c>
      <c r="F33" s="613"/>
      <c r="G33" s="613"/>
      <c r="H33" s="615">
        <f t="shared" si="0"/>
        <v>0</v>
      </c>
    </row>
    <row r="34" spans="1:8" ht="15.75">
      <c r="A34" s="397">
        <v>9.4</v>
      </c>
      <c r="B34" s="433" t="s">
        <v>200</v>
      </c>
      <c r="C34" s="613"/>
      <c r="D34" s="613"/>
      <c r="E34" s="614">
        <v>0</v>
      </c>
      <c r="F34" s="613"/>
      <c r="G34" s="613"/>
      <c r="H34" s="615">
        <f t="shared" si="0"/>
        <v>0</v>
      </c>
    </row>
    <row r="35" spans="1:8" ht="15.75">
      <c r="A35" s="397">
        <v>9.5</v>
      </c>
      <c r="B35" s="433" t="s">
        <v>201</v>
      </c>
      <c r="C35" s="613"/>
      <c r="D35" s="613"/>
      <c r="E35" s="614">
        <v>0</v>
      </c>
      <c r="F35" s="613"/>
      <c r="G35" s="613"/>
      <c r="H35" s="615">
        <f t="shared" si="0"/>
        <v>0</v>
      </c>
    </row>
    <row r="36" spans="1:8" ht="15.75">
      <c r="A36" s="397">
        <v>9.6</v>
      </c>
      <c r="B36" s="433" t="s">
        <v>204</v>
      </c>
      <c r="C36" s="613"/>
      <c r="D36" s="613"/>
      <c r="E36" s="614">
        <v>0</v>
      </c>
      <c r="F36" s="613"/>
      <c r="G36" s="613"/>
      <c r="H36" s="615">
        <f t="shared" si="0"/>
        <v>0</v>
      </c>
    </row>
    <row r="37" spans="1:8" ht="15.75">
      <c r="A37" s="397">
        <v>9.6999999999999993</v>
      </c>
      <c r="B37" s="433" t="s">
        <v>205</v>
      </c>
      <c r="C37" s="613"/>
      <c r="D37" s="613"/>
      <c r="E37" s="614">
        <v>0</v>
      </c>
      <c r="F37" s="613"/>
      <c r="G37" s="613"/>
      <c r="H37" s="615">
        <f t="shared" si="0"/>
        <v>0</v>
      </c>
    </row>
    <row r="38" spans="1:8" ht="15.75">
      <c r="A38" s="397">
        <v>10</v>
      </c>
      <c r="B38" s="428" t="s">
        <v>208</v>
      </c>
      <c r="C38" s="613">
        <f>SUM(C39:C42)</f>
        <v>20370.809999999998</v>
      </c>
      <c r="D38" s="613">
        <f>SUM(D39:D42)</f>
        <v>660278.94940000004</v>
      </c>
      <c r="E38" s="614">
        <f>C38+D38</f>
        <v>680649.7594000001</v>
      </c>
      <c r="F38" s="613">
        <f>F39+F40+F41+F42</f>
        <v>49658.150000000009</v>
      </c>
      <c r="G38" s="613">
        <f>G39+G40+G41+G42</f>
        <v>318857.07025199995</v>
      </c>
      <c r="H38" s="615">
        <f t="shared" si="0"/>
        <v>368515.22025199997</v>
      </c>
    </row>
    <row r="39" spans="1:8" ht="15.75">
      <c r="A39" s="397">
        <v>10.1</v>
      </c>
      <c r="B39" s="434" t="s">
        <v>209</v>
      </c>
      <c r="C39" s="613">
        <v>0</v>
      </c>
      <c r="D39" s="613">
        <v>213688.592</v>
      </c>
      <c r="E39" s="614">
        <f t="shared" ref="E39:E42" si="1">C39+D39</f>
        <v>213688.592</v>
      </c>
      <c r="F39" s="613">
        <v>0</v>
      </c>
      <c r="G39" s="613">
        <v>0</v>
      </c>
      <c r="H39" s="615">
        <f t="shared" si="0"/>
        <v>0</v>
      </c>
    </row>
    <row r="40" spans="1:8" ht="15.75">
      <c r="A40" s="397">
        <v>10.199999999999999</v>
      </c>
      <c r="B40" s="434" t="s">
        <v>210</v>
      </c>
      <c r="C40" s="613">
        <v>0</v>
      </c>
      <c r="D40" s="613">
        <v>97029.81180000001</v>
      </c>
      <c r="E40" s="614">
        <f t="shared" si="1"/>
        <v>97029.81180000001</v>
      </c>
      <c r="F40" s="613">
        <v>9212.7900000000009</v>
      </c>
      <c r="G40" s="613">
        <v>28142.198182</v>
      </c>
      <c r="H40" s="615">
        <f t="shared" si="0"/>
        <v>37354.988182000001</v>
      </c>
    </row>
    <row r="41" spans="1:8" ht="15.75">
      <c r="A41" s="397">
        <v>10.3</v>
      </c>
      <c r="B41" s="434" t="s">
        <v>213</v>
      </c>
      <c r="C41" s="613">
        <v>15593.869999999999</v>
      </c>
      <c r="D41" s="613">
        <v>232362.5215</v>
      </c>
      <c r="E41" s="614">
        <f t="shared" si="1"/>
        <v>247956.3915</v>
      </c>
      <c r="F41" s="613">
        <v>7378.41</v>
      </c>
      <c r="G41" s="613">
        <v>18871.279924000002</v>
      </c>
      <c r="H41" s="615">
        <f t="shared" si="0"/>
        <v>26249.689924000002</v>
      </c>
    </row>
    <row r="42" spans="1:8" ht="25.5">
      <c r="A42" s="397">
        <v>10.4</v>
      </c>
      <c r="B42" s="434" t="s">
        <v>214</v>
      </c>
      <c r="C42" s="613">
        <v>4776.9400000000005</v>
      </c>
      <c r="D42" s="613">
        <v>117198.0241</v>
      </c>
      <c r="E42" s="614">
        <f t="shared" si="1"/>
        <v>121974.9641</v>
      </c>
      <c r="F42" s="613">
        <v>33066.950000000004</v>
      </c>
      <c r="G42" s="613">
        <v>271843.59214599995</v>
      </c>
      <c r="H42" s="615">
        <f t="shared" si="0"/>
        <v>304910.54214599996</v>
      </c>
    </row>
    <row r="43" spans="1:8" ht="16.5" thickBot="1">
      <c r="A43" s="397">
        <v>11</v>
      </c>
      <c r="B43" s="145" t="s">
        <v>211</v>
      </c>
      <c r="C43" s="613"/>
      <c r="D43" s="613"/>
      <c r="E43" s="614">
        <v>0</v>
      </c>
      <c r="F43" s="613"/>
      <c r="G43" s="613"/>
      <c r="H43" s="615">
        <f t="shared" si="0"/>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E11" sqref="E11"/>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31</v>
      </c>
      <c r="B1" s="3" t="str">
        <f>'Info '!C2</f>
        <v>JSC Ziraat Bank Georgia</v>
      </c>
      <c r="C1" s="3"/>
    </row>
    <row r="2" spans="1:8">
      <c r="A2" s="2" t="s">
        <v>32</v>
      </c>
      <c r="B2" s="336">
        <f>'1. key ratios '!B2</f>
        <v>45016</v>
      </c>
      <c r="C2" s="6"/>
      <c r="D2" s="7"/>
      <c r="E2" s="20"/>
      <c r="F2" s="20"/>
      <c r="G2" s="20"/>
      <c r="H2" s="20"/>
    </row>
    <row r="3" spans="1:8">
      <c r="A3" s="2"/>
      <c r="B3" s="3"/>
      <c r="C3" s="6"/>
      <c r="D3" s="7"/>
      <c r="E3" s="20"/>
      <c r="F3" s="20"/>
      <c r="G3" s="20"/>
      <c r="H3" s="20"/>
    </row>
    <row r="4" spans="1:8" ht="15" customHeight="1" thickBot="1">
      <c r="A4" s="7" t="s">
        <v>97</v>
      </c>
      <c r="B4" s="91" t="s">
        <v>188</v>
      </c>
      <c r="C4" s="21" t="s">
        <v>36</v>
      </c>
    </row>
    <row r="5" spans="1:8" ht="15" customHeight="1">
      <c r="A5" s="170" t="s">
        <v>6</v>
      </c>
      <c r="B5" s="171"/>
      <c r="C5" s="334" t="str">
        <f>INT((MONTH($B$2))/3)&amp;"Q"&amp;"-"&amp;YEAR($B$2)</f>
        <v>1Q-2023</v>
      </c>
      <c r="D5" s="334" t="str">
        <f>IF(INT(MONTH($B$2))=3, "4"&amp;"Q"&amp;"-"&amp;YEAR($B$2)-1, IF(INT(MONTH($B$2))=6, "1"&amp;"Q"&amp;"-"&amp;YEAR($B$2), IF(INT(MONTH($B$2))=9, "2"&amp;"Q"&amp;"-"&amp;YEAR($B$2),IF(INT(MONTH($B$2))=12, "3"&amp;"Q"&amp;"-"&amp;YEAR($B$2), 0))))</f>
        <v>4Q-2022</v>
      </c>
      <c r="E5" s="334" t="str">
        <f>IF(INT(MONTH($B$2))=3, "3"&amp;"Q"&amp;"-"&amp;YEAR($B$2)-1, IF(INT(MONTH($B$2))=6, "4"&amp;"Q"&amp;"-"&amp;YEAR($B$2)-1, IF(INT(MONTH($B$2))=9, "1"&amp;"Q"&amp;"-"&amp;YEAR($B$2),IF(INT(MONTH($B$2))=12, "2"&amp;"Q"&amp;"-"&amp;YEAR($B$2), 0))))</f>
        <v>3Q-2022</v>
      </c>
      <c r="F5" s="334" t="str">
        <f>IF(INT(MONTH($B$2))=3, "2"&amp;"Q"&amp;"-"&amp;YEAR($B$2)-1, IF(INT(MONTH($B$2))=6, "3"&amp;"Q"&amp;"-"&amp;YEAR($B$2)-1, IF(INT(MONTH($B$2))=9, "4"&amp;"Q"&amp;"-"&amp;YEAR($B$2)-1,IF(INT(MONTH($B$2))=12, "1"&amp;"Q"&amp;"-"&amp;YEAR($B$2), 0))))</f>
        <v>2Q-2022</v>
      </c>
      <c r="G5" s="335" t="str">
        <f>IF(INT(MONTH($B$2))=3, "1"&amp;"Q"&amp;"-"&amp;YEAR($B$2)-1, IF(INT(MONTH($B$2))=6, "2"&amp;"Q"&amp;"-"&amp;YEAR($B$2)-1, IF(INT(MONTH($B$2))=9, "3"&amp;"Q"&amp;"-"&amp;YEAR($B$2)-1,IF(INT(MONTH($B$2))=12, "4"&amp;"Q"&amp;"-"&amp;YEAR($B$2)-1, 0))))</f>
        <v>1Q-2022</v>
      </c>
    </row>
    <row r="6" spans="1:8" ht="15" customHeight="1">
      <c r="A6" s="22">
        <v>1</v>
      </c>
      <c r="B6" s="264" t="s">
        <v>192</v>
      </c>
      <c r="C6" s="328">
        <f>C7+C9+C10</f>
        <v>171420996.94231004</v>
      </c>
      <c r="D6" s="329">
        <f>D7+D9+D10</f>
        <v>170648957.53656</v>
      </c>
      <c r="E6" s="266">
        <f t="shared" ref="E6:G6" si="0">E7+E9+E10</f>
        <v>158231535.50980002</v>
      </c>
      <c r="F6" s="328">
        <f t="shared" si="0"/>
        <v>152915471.88750002</v>
      </c>
      <c r="G6" s="331">
        <f t="shared" si="0"/>
        <v>166620541.77187622</v>
      </c>
    </row>
    <row r="7" spans="1:8" ht="15" customHeight="1">
      <c r="A7" s="22">
        <v>1.1000000000000001</v>
      </c>
      <c r="B7" s="264" t="s">
        <v>356</v>
      </c>
      <c r="C7" s="617">
        <v>150090199.56665003</v>
      </c>
      <c r="D7" s="618">
        <v>152094981.22999999</v>
      </c>
      <c r="E7" s="617">
        <v>149110167.52020001</v>
      </c>
      <c r="F7" s="617">
        <v>145735873.62420002</v>
      </c>
      <c r="G7" s="332">
        <v>154911562.48140001</v>
      </c>
    </row>
    <row r="8" spans="1:8">
      <c r="A8" s="22" t="s">
        <v>15</v>
      </c>
      <c r="B8" s="264" t="s">
        <v>96</v>
      </c>
      <c r="C8" s="617"/>
      <c r="D8" s="618"/>
      <c r="E8" s="617"/>
      <c r="F8" s="617"/>
      <c r="G8" s="332"/>
    </row>
    <row r="9" spans="1:8" ht="15" customHeight="1">
      <c r="A9" s="22">
        <v>1.2</v>
      </c>
      <c r="B9" s="265" t="s">
        <v>95</v>
      </c>
      <c r="C9" s="617">
        <v>21330797.375659995</v>
      </c>
      <c r="D9" s="618">
        <v>18553976.306559999</v>
      </c>
      <c r="E9" s="617">
        <v>9121367.9896000009</v>
      </c>
      <c r="F9" s="617">
        <v>7179598.2633000007</v>
      </c>
      <c r="G9" s="332">
        <v>11708979.290476196</v>
      </c>
    </row>
    <row r="10" spans="1:8" ht="15" customHeight="1">
      <c r="A10" s="22">
        <v>1.3</v>
      </c>
      <c r="B10" s="264" t="s">
        <v>29</v>
      </c>
      <c r="C10" s="617">
        <v>0</v>
      </c>
      <c r="D10" s="618"/>
      <c r="E10" s="617"/>
      <c r="F10" s="617"/>
      <c r="G10" s="332"/>
    </row>
    <row r="11" spans="1:8" ht="15" customHeight="1">
      <c r="A11" s="22">
        <v>2</v>
      </c>
      <c r="B11" s="264" t="s">
        <v>189</v>
      </c>
      <c r="C11" s="617">
        <v>3052904.3795519923</v>
      </c>
      <c r="D11" s="618">
        <v>1299569.2281800203</v>
      </c>
      <c r="E11" s="617">
        <v>246084.67826037935</v>
      </c>
      <c r="F11" s="617">
        <v>323366.11961199611</v>
      </c>
      <c r="G11" s="332">
        <v>98978.718085000801</v>
      </c>
    </row>
    <row r="12" spans="1:8" ht="15" customHeight="1">
      <c r="A12" s="22">
        <v>3</v>
      </c>
      <c r="B12" s="264" t="s">
        <v>190</v>
      </c>
      <c r="C12" s="617">
        <v>20391120</v>
      </c>
      <c r="D12" s="618">
        <v>20391120</v>
      </c>
      <c r="E12" s="617">
        <v>17671907</v>
      </c>
      <c r="F12" s="617">
        <v>17671907</v>
      </c>
      <c r="G12" s="332">
        <v>17671907</v>
      </c>
    </row>
    <row r="13" spans="1:8" ht="15" customHeight="1" thickBot="1">
      <c r="A13" s="24">
        <v>4</v>
      </c>
      <c r="B13" s="25" t="s">
        <v>191</v>
      </c>
      <c r="C13" s="267">
        <f>C6+C11+C12</f>
        <v>194865021.32186204</v>
      </c>
      <c r="D13" s="330">
        <f>D6+D11+D12</f>
        <v>192339646.76474002</v>
      </c>
      <c r="E13" s="268">
        <f t="shared" ref="E13:G13" si="1">E6+E11+E12</f>
        <v>176149527.1880604</v>
      </c>
      <c r="F13" s="267">
        <f t="shared" si="1"/>
        <v>170910745.00711203</v>
      </c>
      <c r="G13" s="333">
        <f t="shared" si="1"/>
        <v>184391427.48996121</v>
      </c>
    </row>
    <row r="14" spans="1:8">
      <c r="B14" s="28"/>
    </row>
    <row r="15" spans="1:8" ht="25.5">
      <c r="B15" s="29" t="s">
        <v>357</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11" activePane="bottomRight" state="frozen"/>
      <selection activeCell="B9" sqref="B9"/>
      <selection pane="topRight" activeCell="B9" sqref="B9"/>
      <selection pane="bottomLeft" activeCell="B9" sqref="B9"/>
      <selection pane="bottomRight" activeCell="C33" sqref="C33"/>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31</v>
      </c>
      <c r="B1" s="3" t="str">
        <f>'Info '!C2</f>
        <v>JSC Ziraat Bank Georgia</v>
      </c>
    </row>
    <row r="2" spans="1:8">
      <c r="A2" s="2" t="s">
        <v>32</v>
      </c>
      <c r="B2" s="651">
        <f>'1. key ratios '!B2</f>
        <v>45016</v>
      </c>
    </row>
    <row r="4" spans="1:8" ht="27.95" customHeight="1" thickBot="1">
      <c r="A4" s="30" t="s">
        <v>42</v>
      </c>
      <c r="B4" s="31" t="s">
        <v>164</v>
      </c>
      <c r="C4" s="32"/>
    </row>
    <row r="5" spans="1:8">
      <c r="A5" s="33"/>
      <c r="B5" s="326" t="s">
        <v>43</v>
      </c>
      <c r="C5" s="327" t="s">
        <v>370</v>
      </c>
    </row>
    <row r="6" spans="1:8">
      <c r="A6" s="34">
        <v>1</v>
      </c>
      <c r="B6" s="644" t="s">
        <v>713</v>
      </c>
      <c r="C6" s="645" t="s">
        <v>716</v>
      </c>
    </row>
    <row r="7" spans="1:8">
      <c r="A7" s="34">
        <v>2</v>
      </c>
      <c r="B7" s="644" t="s">
        <v>717</v>
      </c>
      <c r="C7" s="645" t="s">
        <v>718</v>
      </c>
    </row>
    <row r="8" spans="1:8">
      <c r="A8" s="34">
        <v>3</v>
      </c>
      <c r="B8" s="644" t="s">
        <v>719</v>
      </c>
      <c r="C8" s="645" t="s">
        <v>718</v>
      </c>
    </row>
    <row r="9" spans="1:8">
      <c r="A9" s="34">
        <v>4</v>
      </c>
      <c r="B9" s="644" t="s">
        <v>720</v>
      </c>
      <c r="C9" s="645" t="s">
        <v>721</v>
      </c>
    </row>
    <row r="10" spans="1:8">
      <c r="A10" s="34">
        <v>5</v>
      </c>
      <c r="B10" s="644" t="s">
        <v>722</v>
      </c>
      <c r="C10" s="645" t="s">
        <v>721</v>
      </c>
    </row>
    <row r="11" spans="1:8">
      <c r="A11" s="34">
        <v>6</v>
      </c>
      <c r="B11" s="644"/>
      <c r="C11" s="645"/>
    </row>
    <row r="12" spans="1:8">
      <c r="A12" s="34">
        <v>7</v>
      </c>
      <c r="B12" s="644"/>
      <c r="C12" s="645"/>
      <c r="H12" s="37"/>
    </row>
    <row r="13" spans="1:8">
      <c r="A13" s="34">
        <v>8</v>
      </c>
      <c r="B13" s="644"/>
      <c r="C13" s="645"/>
    </row>
    <row r="14" spans="1:8">
      <c r="A14" s="34">
        <v>9</v>
      </c>
      <c r="B14" s="644"/>
      <c r="C14" s="645"/>
    </row>
    <row r="15" spans="1:8">
      <c r="A15" s="34">
        <v>10</v>
      </c>
      <c r="B15" s="644"/>
      <c r="C15" s="645"/>
    </row>
    <row r="16" spans="1:8">
      <c r="A16" s="34"/>
      <c r="B16" s="646"/>
      <c r="C16" s="647"/>
    </row>
    <row r="17" spans="1:3">
      <c r="A17" s="34"/>
      <c r="B17" s="648" t="s">
        <v>44</v>
      </c>
      <c r="C17" s="649" t="s">
        <v>371</v>
      </c>
    </row>
    <row r="18" spans="1:3">
      <c r="A18" s="34">
        <v>1</v>
      </c>
      <c r="B18" s="644" t="s">
        <v>714</v>
      </c>
      <c r="C18" s="650" t="s">
        <v>723</v>
      </c>
    </row>
    <row r="19" spans="1:3">
      <c r="A19" s="34">
        <v>2</v>
      </c>
      <c r="B19" s="644" t="s">
        <v>724</v>
      </c>
      <c r="C19" s="650" t="s">
        <v>725</v>
      </c>
    </row>
    <row r="20" spans="1:3">
      <c r="A20" s="34">
        <v>3</v>
      </c>
      <c r="B20" s="644" t="s">
        <v>726</v>
      </c>
      <c r="C20" s="650" t="s">
        <v>727</v>
      </c>
    </row>
    <row r="21" spans="1:3">
      <c r="A21" s="34">
        <v>4</v>
      </c>
      <c r="B21" s="644" t="s">
        <v>728</v>
      </c>
      <c r="C21" s="650" t="s">
        <v>729</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8" t="s">
        <v>45</v>
      </c>
      <c r="C29" s="739"/>
    </row>
    <row r="30" spans="1:3">
      <c r="A30" s="34">
        <v>1</v>
      </c>
      <c r="B30" s="644" t="s">
        <v>730</v>
      </c>
      <c r="C30" s="652">
        <v>1</v>
      </c>
    </row>
    <row r="31" spans="1:3" ht="15.75" customHeight="1">
      <c r="A31" s="34"/>
      <c r="B31" s="35"/>
      <c r="C31" s="36"/>
    </row>
    <row r="32" spans="1:3" ht="29.25" customHeight="1">
      <c r="A32" s="34"/>
      <c r="B32" s="738" t="s">
        <v>46</v>
      </c>
      <c r="C32" s="739"/>
    </row>
    <row r="33" spans="1:3">
      <c r="A33" s="34">
        <v>1</v>
      </c>
      <c r="B33" s="35"/>
      <c r="C33" s="36" t="s">
        <v>14</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6" activePane="bottomRight" state="frozen"/>
      <selection activeCell="B61" sqref="B61"/>
      <selection pane="topRight" activeCell="B61" sqref="B61"/>
      <selection pane="bottomLeft" activeCell="B61" sqref="B61"/>
      <selection pane="bottomRight" activeCell="D5" sqref="D5"/>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9" t="s">
        <v>31</v>
      </c>
      <c r="B1" s="3" t="str">
        <f>'Info '!C2</f>
        <v>JSC Ziraat Bank Georgia</v>
      </c>
      <c r="C1" s="53"/>
      <c r="D1" s="53"/>
      <c r="E1" s="53"/>
      <c r="F1" s="15"/>
    </row>
    <row r="2" spans="1:7" s="43" customFormat="1" ht="15.75" customHeight="1">
      <c r="A2" s="209" t="s">
        <v>32</v>
      </c>
      <c r="B2" s="336">
        <f>'1. key ratios '!B2</f>
        <v>45016</v>
      </c>
    </row>
    <row r="3" spans="1:7" s="43" customFormat="1" ht="15.75" customHeight="1">
      <c r="A3" s="209"/>
    </row>
    <row r="4" spans="1:7" s="43" customFormat="1" ht="15.75" customHeight="1" thickBot="1">
      <c r="A4" s="210" t="s">
        <v>100</v>
      </c>
      <c r="B4" s="744" t="s">
        <v>226</v>
      </c>
      <c r="C4" s="745"/>
      <c r="D4" s="745"/>
      <c r="E4" s="745"/>
    </row>
    <row r="5" spans="1:7" s="47" customFormat="1" ht="17.45" customHeight="1">
      <c r="A5" s="154"/>
      <c r="B5" s="155"/>
      <c r="C5" s="45" t="s">
        <v>0</v>
      </c>
      <c r="D5" s="45" t="s">
        <v>1</v>
      </c>
      <c r="E5" s="46" t="s">
        <v>2</v>
      </c>
    </row>
    <row r="6" spans="1:7" s="15" customFormat="1" ht="14.45" customHeight="1">
      <c r="A6" s="211"/>
      <c r="B6" s="740" t="s">
        <v>233</v>
      </c>
      <c r="C6" s="740" t="s">
        <v>659</v>
      </c>
      <c r="D6" s="742" t="s">
        <v>99</v>
      </c>
      <c r="E6" s="743"/>
      <c r="G6" s="5"/>
    </row>
    <row r="7" spans="1:7" s="15" customFormat="1" ht="99.6" customHeight="1">
      <c r="A7" s="211"/>
      <c r="B7" s="741"/>
      <c r="C7" s="740"/>
      <c r="D7" s="248" t="s">
        <v>98</v>
      </c>
      <c r="E7" s="249" t="s">
        <v>234</v>
      </c>
      <c r="G7" s="5"/>
    </row>
    <row r="8" spans="1:7" ht="21">
      <c r="A8" s="382">
        <v>1</v>
      </c>
      <c r="B8" s="383" t="s">
        <v>560</v>
      </c>
      <c r="C8" s="619">
        <f>SUM(C9:C11)</f>
        <v>83374126.088599995</v>
      </c>
      <c r="D8" s="620">
        <f t="shared" ref="D8:E8" si="0">SUM(D9:D11)</f>
        <v>0</v>
      </c>
      <c r="E8" s="621">
        <f t="shared" si="0"/>
        <v>83374126.088599995</v>
      </c>
      <c r="F8" s="15"/>
    </row>
    <row r="9" spans="1:7" ht="15">
      <c r="A9" s="382">
        <v>1.1000000000000001</v>
      </c>
      <c r="B9" s="384" t="s">
        <v>561</v>
      </c>
      <c r="C9" s="620">
        <f>'2. SOFP'!E8</f>
        <v>7715642.5411999999</v>
      </c>
      <c r="D9" s="620"/>
      <c r="E9" s="622">
        <f>C9-D9</f>
        <v>7715642.5411999999</v>
      </c>
      <c r="F9" s="15"/>
    </row>
    <row r="10" spans="1:7" ht="15">
      <c r="A10" s="382">
        <v>1.2</v>
      </c>
      <c r="B10" s="384" t="s">
        <v>562</v>
      </c>
      <c r="C10" s="620">
        <f>'2. SOFP'!E9</f>
        <v>57871289.029699996</v>
      </c>
      <c r="D10" s="620"/>
      <c r="E10" s="622">
        <f t="shared" ref="E10:E36" si="1">C10-D10</f>
        <v>57871289.029699996</v>
      </c>
      <c r="F10" s="15"/>
    </row>
    <row r="11" spans="1:7" ht="15">
      <c r="A11" s="382">
        <v>1.3</v>
      </c>
      <c r="B11" s="384" t="s">
        <v>563</v>
      </c>
      <c r="C11" s="620">
        <f>'2. SOFP'!E10</f>
        <v>17787194.517700002</v>
      </c>
      <c r="D11" s="620"/>
      <c r="E11" s="622">
        <f t="shared" si="1"/>
        <v>17787194.517700002</v>
      </c>
      <c r="F11" s="15"/>
    </row>
    <row r="12" spans="1:7" ht="15">
      <c r="A12" s="382">
        <v>2</v>
      </c>
      <c r="B12" s="385" t="s">
        <v>564</v>
      </c>
      <c r="C12" s="620">
        <f>'2. SOFP'!E11</f>
        <v>0</v>
      </c>
      <c r="D12" s="620"/>
      <c r="E12" s="622">
        <f t="shared" si="1"/>
        <v>0</v>
      </c>
      <c r="F12" s="15"/>
    </row>
    <row r="13" spans="1:7" ht="15">
      <c r="A13" s="382">
        <v>2.1</v>
      </c>
      <c r="B13" s="386" t="s">
        <v>565</v>
      </c>
      <c r="C13" s="620">
        <f>'2. SOFP'!E12</f>
        <v>0</v>
      </c>
      <c r="D13" s="620"/>
      <c r="E13" s="622">
        <f t="shared" si="1"/>
        <v>0</v>
      </c>
      <c r="F13" s="15"/>
    </row>
    <row r="14" spans="1:7" ht="21">
      <c r="A14" s="382">
        <v>3</v>
      </c>
      <c r="B14" s="387" t="s">
        <v>566</v>
      </c>
      <c r="C14" s="620">
        <f>'2. SOFP'!E13</f>
        <v>0</v>
      </c>
      <c r="D14" s="620"/>
      <c r="E14" s="622">
        <f t="shared" si="1"/>
        <v>0</v>
      </c>
      <c r="F14" s="15"/>
    </row>
    <row r="15" spans="1:7" ht="21">
      <c r="A15" s="382">
        <v>4</v>
      </c>
      <c r="B15" s="388" t="s">
        <v>567</v>
      </c>
      <c r="C15" s="620">
        <f>'2. SOFP'!E14</f>
        <v>0</v>
      </c>
      <c r="D15" s="620"/>
      <c r="E15" s="622">
        <f t="shared" si="1"/>
        <v>0</v>
      </c>
      <c r="F15" s="15"/>
    </row>
    <row r="16" spans="1:7" ht="21">
      <c r="A16" s="382">
        <v>5</v>
      </c>
      <c r="B16" s="389" t="s">
        <v>568</v>
      </c>
      <c r="C16" s="619">
        <f>SUM(C17:C19)</f>
        <v>0</v>
      </c>
      <c r="D16" s="620">
        <f t="shared" ref="D16:E16" si="2">SUM(D17:D19)</f>
        <v>0</v>
      </c>
      <c r="E16" s="621">
        <f t="shared" si="2"/>
        <v>0</v>
      </c>
      <c r="F16" s="15"/>
    </row>
    <row r="17" spans="1:6" ht="15">
      <c r="A17" s="382">
        <v>5.0999999999999996</v>
      </c>
      <c r="B17" s="390" t="s">
        <v>569</v>
      </c>
      <c r="C17" s="620">
        <f>'2. SOFP'!E16</f>
        <v>0</v>
      </c>
      <c r="D17" s="620"/>
      <c r="E17" s="622">
        <f t="shared" si="1"/>
        <v>0</v>
      </c>
      <c r="F17" s="15"/>
    </row>
    <row r="18" spans="1:6" ht="15">
      <c r="A18" s="382">
        <v>5.2</v>
      </c>
      <c r="B18" s="390" t="s">
        <v>570</v>
      </c>
      <c r="C18" s="620">
        <f>'2. SOFP'!E17</f>
        <v>0</v>
      </c>
      <c r="D18" s="620"/>
      <c r="E18" s="622">
        <f t="shared" si="1"/>
        <v>0</v>
      </c>
      <c r="F18" s="15"/>
    </row>
    <row r="19" spans="1:6" ht="15">
      <c r="A19" s="382">
        <v>5.3</v>
      </c>
      <c r="B19" s="391" t="s">
        <v>571</v>
      </c>
      <c r="C19" s="620">
        <f>'2. SOFP'!E18</f>
        <v>0</v>
      </c>
      <c r="D19" s="620"/>
      <c r="E19" s="622">
        <f t="shared" si="1"/>
        <v>0</v>
      </c>
      <c r="F19" s="15"/>
    </row>
    <row r="20" spans="1:6" ht="15">
      <c r="A20" s="382">
        <v>6</v>
      </c>
      <c r="B20" s="387" t="s">
        <v>572</v>
      </c>
      <c r="C20" s="619">
        <f>SUM(C21:C22)</f>
        <v>104321028.0342</v>
      </c>
      <c r="D20" s="620">
        <f t="shared" ref="D20:E20" si="3">SUM(D21:D22)</f>
        <v>0</v>
      </c>
      <c r="E20" s="621">
        <f t="shared" si="3"/>
        <v>104321028.0342</v>
      </c>
      <c r="F20" s="15"/>
    </row>
    <row r="21" spans="1:6" ht="15">
      <c r="A21" s="382">
        <v>6.1</v>
      </c>
      <c r="B21" s="390" t="s">
        <v>570</v>
      </c>
      <c r="C21" s="620">
        <f>'2. SOFP'!E20</f>
        <v>1566932</v>
      </c>
      <c r="D21" s="623"/>
      <c r="E21" s="622">
        <f t="shared" si="1"/>
        <v>1566932</v>
      </c>
      <c r="F21" s="15"/>
    </row>
    <row r="22" spans="1:6" ht="15">
      <c r="A22" s="382">
        <v>6.2</v>
      </c>
      <c r="B22" s="391" t="s">
        <v>571</v>
      </c>
      <c r="C22" s="620">
        <f>'2. SOFP'!E21</f>
        <v>102754096.0342</v>
      </c>
      <c r="D22" s="623"/>
      <c r="E22" s="622">
        <f t="shared" si="1"/>
        <v>102754096.0342</v>
      </c>
      <c r="F22" s="15"/>
    </row>
    <row r="23" spans="1:6" ht="21">
      <c r="A23" s="382">
        <v>7</v>
      </c>
      <c r="B23" s="385" t="s">
        <v>573</v>
      </c>
      <c r="C23" s="620">
        <f>'2. SOFP'!E22</f>
        <v>0</v>
      </c>
      <c r="D23" s="623"/>
      <c r="E23" s="622">
        <f t="shared" si="1"/>
        <v>0</v>
      </c>
      <c r="F23" s="15"/>
    </row>
    <row r="24" spans="1:6" ht="21">
      <c r="A24" s="382">
        <v>8</v>
      </c>
      <c r="B24" s="392" t="s">
        <v>574</v>
      </c>
      <c r="C24" s="620">
        <f>'2. SOFP'!E23</f>
        <v>0</v>
      </c>
      <c r="D24" s="623"/>
      <c r="E24" s="622">
        <f t="shared" si="1"/>
        <v>0</v>
      </c>
      <c r="F24" s="15"/>
    </row>
    <row r="25" spans="1:6" ht="15">
      <c r="A25" s="382">
        <v>9</v>
      </c>
      <c r="B25" s="388" t="s">
        <v>575</v>
      </c>
      <c r="C25" s="624">
        <f>SUM(C26:C27)</f>
        <v>5414433.5700000003</v>
      </c>
      <c r="D25" s="623">
        <f t="shared" ref="D25:E25" si="4">SUM(D26:D27)</f>
        <v>0</v>
      </c>
      <c r="E25" s="625">
        <f t="shared" si="4"/>
        <v>5414433.5700000003</v>
      </c>
      <c r="F25" s="15"/>
    </row>
    <row r="26" spans="1:6" ht="15">
      <c r="A26" s="382">
        <v>9.1</v>
      </c>
      <c r="B26" s="390" t="s">
        <v>576</v>
      </c>
      <c r="C26" s="620">
        <f>'2. SOFP'!E25</f>
        <v>5414433.5700000003</v>
      </c>
      <c r="D26" s="623"/>
      <c r="E26" s="622">
        <f t="shared" si="1"/>
        <v>5414433.5700000003</v>
      </c>
      <c r="F26" s="15"/>
    </row>
    <row r="27" spans="1:6" ht="15">
      <c r="A27" s="382">
        <v>9.1999999999999993</v>
      </c>
      <c r="B27" s="390" t="s">
        <v>577</v>
      </c>
      <c r="C27" s="620">
        <f>'2. SOFP'!E26</f>
        <v>0</v>
      </c>
      <c r="D27" s="623"/>
      <c r="E27" s="622">
        <f t="shared" si="1"/>
        <v>0</v>
      </c>
      <c r="F27" s="15"/>
    </row>
    <row r="28" spans="1:6" ht="15">
      <c r="A28" s="382">
        <v>10</v>
      </c>
      <c r="B28" s="388" t="s">
        <v>578</v>
      </c>
      <c r="C28" s="624">
        <f>SUM(C29:C30)</f>
        <v>936925.35</v>
      </c>
      <c r="D28" s="623">
        <f t="shared" ref="D28:E28" si="5">SUM(D29:D30)</f>
        <v>936925.35</v>
      </c>
      <c r="E28" s="625">
        <f t="shared" si="5"/>
        <v>0</v>
      </c>
      <c r="F28" s="15"/>
    </row>
    <row r="29" spans="1:6" ht="15">
      <c r="A29" s="382">
        <v>10.1</v>
      </c>
      <c r="B29" s="390" t="s">
        <v>579</v>
      </c>
      <c r="C29" s="620">
        <f>'2. SOFP'!E28</f>
        <v>0</v>
      </c>
      <c r="D29" s="623"/>
      <c r="E29" s="622">
        <f t="shared" si="1"/>
        <v>0</v>
      </c>
      <c r="F29" s="15"/>
    </row>
    <row r="30" spans="1:6" ht="15">
      <c r="A30" s="382">
        <v>10.199999999999999</v>
      </c>
      <c r="B30" s="390" t="s">
        <v>580</v>
      </c>
      <c r="C30" s="620">
        <f>'2. SOFP'!E29</f>
        <v>936925.35</v>
      </c>
      <c r="D30" s="623">
        <f>C30</f>
        <v>936925.35</v>
      </c>
      <c r="E30" s="622">
        <f t="shared" si="1"/>
        <v>0</v>
      </c>
      <c r="F30" s="15"/>
    </row>
    <row r="31" spans="1:6" ht="15">
      <c r="A31" s="382">
        <v>11</v>
      </c>
      <c r="B31" s="388" t="s">
        <v>581</v>
      </c>
      <c r="C31" s="624">
        <f>SUM(C32:C33)</f>
        <v>141141</v>
      </c>
      <c r="D31" s="623">
        <f t="shared" ref="D31:E31" si="6">SUM(D32:D33)</f>
        <v>0</v>
      </c>
      <c r="E31" s="625">
        <f t="shared" si="6"/>
        <v>141141</v>
      </c>
      <c r="F31" s="15"/>
    </row>
    <row r="32" spans="1:6" ht="15">
      <c r="A32" s="382">
        <v>11.1</v>
      </c>
      <c r="B32" s="390" t="s">
        <v>582</v>
      </c>
      <c r="C32" s="620">
        <f>'2. SOFP'!E31</f>
        <v>141141</v>
      </c>
      <c r="D32" s="623"/>
      <c r="E32" s="622">
        <f t="shared" si="1"/>
        <v>141141</v>
      </c>
      <c r="F32" s="15"/>
    </row>
    <row r="33" spans="1:7" ht="15">
      <c r="A33" s="382">
        <v>11.2</v>
      </c>
      <c r="B33" s="390" t="s">
        <v>583</v>
      </c>
      <c r="C33" s="620">
        <f>'2. SOFP'!E32</f>
        <v>0</v>
      </c>
      <c r="D33" s="623"/>
      <c r="E33" s="622">
        <f t="shared" si="1"/>
        <v>0</v>
      </c>
      <c r="F33" s="15"/>
    </row>
    <row r="34" spans="1:7" ht="15">
      <c r="A34" s="382">
        <v>13</v>
      </c>
      <c r="B34" s="388" t="s">
        <v>584</v>
      </c>
      <c r="C34" s="619">
        <f>'2. SOFP'!E33</f>
        <v>3693815.0318999998</v>
      </c>
      <c r="D34" s="623"/>
      <c r="E34" s="621">
        <f t="shared" si="1"/>
        <v>3693815.0318999998</v>
      </c>
      <c r="F34" s="15"/>
    </row>
    <row r="35" spans="1:7" ht="15">
      <c r="A35" s="382">
        <v>13.1</v>
      </c>
      <c r="B35" s="393" t="s">
        <v>585</v>
      </c>
      <c r="C35" s="620">
        <f>'2. SOFP'!E34</f>
        <v>67640</v>
      </c>
      <c r="D35" s="623"/>
      <c r="E35" s="622">
        <f t="shared" si="1"/>
        <v>67640</v>
      </c>
      <c r="F35" s="15"/>
    </row>
    <row r="36" spans="1:7" ht="15">
      <c r="A36" s="382">
        <v>13.2</v>
      </c>
      <c r="B36" s="393" t="s">
        <v>586</v>
      </c>
      <c r="C36" s="626">
        <f>'2. SOFP'!E35</f>
        <v>0</v>
      </c>
      <c r="D36" s="623"/>
      <c r="E36" s="627">
        <f t="shared" si="1"/>
        <v>0</v>
      </c>
      <c r="F36" s="15"/>
    </row>
    <row r="37" spans="1:7" ht="26.25" thickBot="1">
      <c r="A37" s="112"/>
      <c r="B37" s="212" t="s">
        <v>235</v>
      </c>
      <c r="C37" s="628">
        <f>SUM(C8,C12,C14,C15,C16,C20,C23,C24,C25,C28,C31,C34)</f>
        <v>197881469.07469997</v>
      </c>
      <c r="D37" s="628">
        <f t="shared" ref="D37:E37" si="7">SUM(D8,D12,D14,D15,D16,D20,D23,D24,D25,D28,D31,D34)</f>
        <v>936925.35</v>
      </c>
      <c r="E37" s="629">
        <f t="shared" si="7"/>
        <v>196944543.72469997</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15" sqref="B15"/>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43" customFormat="1" ht="15.75" customHeight="1">
      <c r="A2" s="2" t="s">
        <v>32</v>
      </c>
      <c r="B2" s="336">
        <f>'1. key ratios '!B2</f>
        <v>45016</v>
      </c>
      <c r="C2" s="4"/>
      <c r="D2" s="4"/>
      <c r="E2" s="4"/>
      <c r="F2" s="4"/>
    </row>
    <row r="3" spans="1:6" s="43" customFormat="1" ht="15.75" customHeight="1">
      <c r="C3" s="4"/>
      <c r="D3" s="4"/>
      <c r="E3" s="4"/>
      <c r="F3" s="4"/>
    </row>
    <row r="4" spans="1:6" s="43" customFormat="1" ht="13.5" thickBot="1">
      <c r="A4" s="43" t="s">
        <v>47</v>
      </c>
      <c r="B4" s="213" t="s">
        <v>553</v>
      </c>
      <c r="C4" s="44" t="s">
        <v>36</v>
      </c>
      <c r="D4" s="4"/>
      <c r="E4" s="4"/>
      <c r="F4" s="4"/>
    </row>
    <row r="5" spans="1:6">
      <c r="A5" s="160">
        <v>1</v>
      </c>
      <c r="B5" s="214" t="s">
        <v>555</v>
      </c>
      <c r="C5" s="161">
        <f>'7. LI1 '!E37</f>
        <v>196944543.72469997</v>
      </c>
    </row>
    <row r="6" spans="1:6" s="162" customFormat="1" ht="15">
      <c r="A6" s="49">
        <v>2.1</v>
      </c>
      <c r="B6" s="157" t="s">
        <v>215</v>
      </c>
      <c r="C6" s="630">
        <v>44978232.446799994</v>
      </c>
    </row>
    <row r="7" spans="1:6" s="28" customFormat="1" outlineLevel="1">
      <c r="A7" s="22">
        <v>2.2000000000000002</v>
      </c>
      <c r="B7" s="23" t="s">
        <v>216</v>
      </c>
      <c r="C7" s="163"/>
    </row>
    <row r="8" spans="1:6" s="28" customFormat="1">
      <c r="A8" s="22">
        <v>3</v>
      </c>
      <c r="B8" s="158" t="s">
        <v>554</v>
      </c>
      <c r="C8" s="164">
        <f>SUM(C5:C7)</f>
        <v>241922776.17149997</v>
      </c>
    </row>
    <row r="9" spans="1:6" s="162" customFormat="1">
      <c r="A9" s="49">
        <v>4</v>
      </c>
      <c r="B9" s="51" t="s">
        <v>49</v>
      </c>
      <c r="C9" s="100"/>
    </row>
    <row r="10" spans="1:6" s="28" customFormat="1" ht="15" outlineLevel="1">
      <c r="A10" s="22">
        <v>5.0999999999999996</v>
      </c>
      <c r="B10" s="23" t="s">
        <v>217</v>
      </c>
      <c r="C10" s="631">
        <v>-23647435.071139999</v>
      </c>
    </row>
    <row r="11" spans="1:6" s="28" customFormat="1" outlineLevel="1">
      <c r="A11" s="22">
        <v>5.2</v>
      </c>
      <c r="B11" s="23" t="s">
        <v>218</v>
      </c>
      <c r="C11" s="163"/>
    </row>
    <row r="12" spans="1:6" s="28" customFormat="1">
      <c r="A12" s="22">
        <v>6</v>
      </c>
      <c r="B12" s="156" t="s">
        <v>358</v>
      </c>
      <c r="C12" s="163"/>
    </row>
    <row r="13" spans="1:6" s="28" customFormat="1" ht="13.5" thickBot="1">
      <c r="A13" s="24">
        <v>7</v>
      </c>
      <c r="B13" s="159" t="s">
        <v>178</v>
      </c>
      <c r="C13" s="165">
        <f>SUM(C8:C12)</f>
        <v>218275341.10035998</v>
      </c>
    </row>
    <row r="15" spans="1:6" ht="25.5">
      <c r="A15" s="177"/>
      <c r="B15" s="29" t="s">
        <v>359</v>
      </c>
    </row>
    <row r="16" spans="1:6">
      <c r="A16" s="177"/>
      <c r="B16" s="177"/>
    </row>
    <row r="17" spans="1:5" ht="15">
      <c r="A17" s="172"/>
      <c r="B17" s="173"/>
      <c r="C17" s="177"/>
      <c r="D17" s="177"/>
      <c r="E17" s="177"/>
    </row>
    <row r="18" spans="1:5" ht="15">
      <c r="A18" s="178"/>
      <c r="B18" s="179"/>
      <c r="C18" s="177"/>
      <c r="D18" s="177"/>
      <c r="E18" s="177"/>
    </row>
    <row r="19" spans="1:5">
      <c r="A19" s="180"/>
      <c r="B19" s="174"/>
      <c r="C19" s="177"/>
      <c r="D19" s="177"/>
      <c r="E19" s="177"/>
    </row>
    <row r="20" spans="1:5">
      <c r="A20" s="181"/>
      <c r="B20" s="175"/>
      <c r="C20" s="177"/>
      <c r="D20" s="177"/>
      <c r="E20" s="177"/>
    </row>
    <row r="21" spans="1:5">
      <c r="A21" s="181"/>
      <c r="B21" s="179"/>
      <c r="C21" s="177"/>
      <c r="D21" s="177"/>
      <c r="E21" s="177"/>
    </row>
    <row r="22" spans="1:5">
      <c r="A22" s="180"/>
      <c r="B22" s="176"/>
      <c r="C22" s="177"/>
      <c r="D22" s="177"/>
      <c r="E22" s="177"/>
    </row>
    <row r="23" spans="1:5">
      <c r="A23" s="181"/>
      <c r="B23" s="175"/>
      <c r="C23" s="177"/>
      <c r="D23" s="177"/>
      <c r="E23" s="177"/>
    </row>
    <row r="24" spans="1:5">
      <c r="A24" s="181"/>
      <c r="B24" s="175"/>
      <c r="C24" s="177"/>
      <c r="D24" s="177"/>
      <c r="E24" s="177"/>
    </row>
    <row r="25" spans="1:5">
      <c r="A25" s="181"/>
      <c r="B25" s="182"/>
      <c r="C25" s="177"/>
      <c r="D25" s="177"/>
      <c r="E25" s="177"/>
    </row>
    <row r="26" spans="1:5">
      <c r="A26" s="181"/>
      <c r="B26" s="179"/>
      <c r="C26" s="177"/>
      <c r="D26" s="177"/>
      <c r="E26" s="177"/>
    </row>
    <row r="27" spans="1:5">
      <c r="A27" s="177"/>
      <c r="B27" s="183"/>
      <c r="C27" s="177"/>
      <c r="D27" s="177"/>
      <c r="E27" s="177"/>
    </row>
    <row r="28" spans="1:5">
      <c r="A28" s="177"/>
      <c r="B28" s="183"/>
      <c r="C28" s="177"/>
      <c r="D28" s="177"/>
      <c r="E28" s="177"/>
    </row>
    <row r="29" spans="1:5">
      <c r="A29" s="177"/>
      <c r="B29" s="183"/>
      <c r="C29" s="177"/>
      <c r="D29" s="177"/>
      <c r="E29" s="177"/>
    </row>
    <row r="30" spans="1:5">
      <c r="A30" s="177"/>
      <c r="B30" s="183"/>
      <c r="C30" s="177"/>
      <c r="D30" s="177"/>
      <c r="E30" s="177"/>
    </row>
    <row r="31" spans="1:5">
      <c r="A31" s="177"/>
      <c r="B31" s="183"/>
      <c r="C31" s="177"/>
      <c r="D31" s="177"/>
      <c r="E31" s="177"/>
    </row>
    <row r="32" spans="1:5">
      <c r="A32" s="177"/>
      <c r="B32" s="183"/>
      <c r="C32" s="177"/>
      <c r="D32" s="177"/>
      <c r="E32" s="177"/>
    </row>
    <row r="33" spans="1:5">
      <c r="A33" s="177"/>
      <c r="B33" s="183"/>
      <c r="C33" s="177"/>
      <c r="D33" s="177"/>
      <c r="E33" s="177"/>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2023-12-19T14:31:53Z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