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180" tabRatio="996" firstSheet="17" activeTab="31"/>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C8" i="79" l="1"/>
  <c r="C10" i="79" l="1"/>
  <c r="C11" i="79"/>
  <c r="C12" i="79"/>
  <c r="C14" i="79" s="1"/>
  <c r="C13" i="79"/>
  <c r="C22" i="79"/>
  <c r="C26" i="79"/>
  <c r="C34" i="79" l="1"/>
  <c r="B2" i="107"/>
  <c r="B1" i="107"/>
  <c r="B2" i="37"/>
  <c r="B1" i="37"/>
  <c r="B9" i="105" l="1"/>
  <c r="B8" i="105"/>
  <c r="B18" i="105"/>
  <c r="Q33" i="37" l="1"/>
  <c r="I33" i="37"/>
  <c r="Q32" i="37"/>
  <c r="I32" i="37"/>
  <c r="Q31" i="37"/>
  <c r="I31" i="37"/>
  <c r="I30" i="37"/>
  <c r="Q29" i="37"/>
  <c r="I29" i="37"/>
  <c r="Q28" i="37"/>
  <c r="I28" i="37"/>
  <c r="Q27" i="37"/>
  <c r="I27" i="37"/>
  <c r="I26" i="37"/>
  <c r="Q25" i="37"/>
  <c r="I25" i="37"/>
  <c r="Q24" i="37"/>
  <c r="I24" i="37"/>
  <c r="Q23" i="37"/>
  <c r="I23" i="37"/>
  <c r="I22" i="37"/>
  <c r="Q21" i="37"/>
  <c r="I21" i="37"/>
  <c r="Q20" i="37"/>
  <c r="I20" i="37"/>
  <c r="Q19" i="37"/>
  <c r="I19" i="37"/>
  <c r="I18" i="37"/>
  <c r="Q17" i="37"/>
  <c r="I17" i="37"/>
  <c r="Q16" i="37"/>
  <c r="I16" i="37"/>
  <c r="Q15" i="37"/>
  <c r="Q14" i="37" s="1"/>
  <c r="I15" i="37"/>
  <c r="I14" i="37"/>
  <c r="Q13" i="37"/>
  <c r="I13" i="37"/>
  <c r="Q12" i="37"/>
  <c r="I12" i="37"/>
  <c r="Q11" i="37"/>
  <c r="I11" i="37"/>
  <c r="I10" i="37"/>
  <c r="P9" i="37"/>
  <c r="O9" i="37"/>
  <c r="N9" i="37"/>
  <c r="M9" i="37"/>
  <c r="L9" i="37"/>
  <c r="K9" i="37"/>
  <c r="J9" i="37"/>
  <c r="I9" i="37"/>
  <c r="G9" i="37"/>
  <c r="F9" i="37"/>
  <c r="C9" i="37"/>
  <c r="P8" i="37"/>
  <c r="P6" i="37" s="1"/>
  <c r="P34" i="37" s="1"/>
  <c r="O8" i="37"/>
  <c r="N8" i="37"/>
  <c r="M8" i="37"/>
  <c r="L8" i="37"/>
  <c r="K8" i="37"/>
  <c r="J8" i="37"/>
  <c r="G8" i="37"/>
  <c r="G6" i="37" s="1"/>
  <c r="G34" i="37" s="1"/>
  <c r="F8" i="37"/>
  <c r="C8" i="37"/>
  <c r="P7" i="37"/>
  <c r="O7" i="37"/>
  <c r="O6" i="37" s="1"/>
  <c r="O34" i="37" s="1"/>
  <c r="N7" i="37"/>
  <c r="N6" i="37" s="1"/>
  <c r="N34" i="37" s="1"/>
  <c r="M7" i="37"/>
  <c r="M6" i="37" s="1"/>
  <c r="M34" i="37" s="1"/>
  <c r="L7" i="37"/>
  <c r="K7" i="37"/>
  <c r="J7" i="37"/>
  <c r="J6" i="37" s="1"/>
  <c r="J34" i="37" s="1"/>
  <c r="G7" i="37"/>
  <c r="F7" i="37"/>
  <c r="I7" i="37" s="1"/>
  <c r="C7" i="37"/>
  <c r="L6" i="37"/>
  <c r="L34" i="37" s="1"/>
  <c r="K6" i="37"/>
  <c r="K34" i="37" s="1"/>
  <c r="E6" i="37"/>
  <c r="E34" i="37" s="1"/>
  <c r="D6" i="37"/>
  <c r="D34" i="37" s="1"/>
  <c r="Q22" i="37" l="1"/>
  <c r="Q30" i="37"/>
  <c r="Q10" i="37"/>
  <c r="C6" i="37"/>
  <c r="C34" i="37" s="1"/>
  <c r="F6" i="37"/>
  <c r="F34" i="37" s="1"/>
  <c r="I34" i="37" s="1"/>
  <c r="I8" i="37"/>
  <c r="I6" i="37" s="1"/>
  <c r="Q18" i="37"/>
  <c r="Q26" i="37"/>
  <c r="Q8" i="37"/>
  <c r="Q9" i="37"/>
  <c r="Q7" i="37"/>
  <c r="B19" i="105" l="1"/>
  <c r="Q6" i="37"/>
  <c r="Q34" i="37" s="1"/>
  <c r="F6" i="107"/>
  <c r="E6" i="107"/>
  <c r="D6" i="107"/>
  <c r="C6" i="107"/>
  <c r="B2" i="106" l="1"/>
  <c r="B1" i="106"/>
  <c r="B1" i="105"/>
  <c r="B2" i="105"/>
  <c r="B10" i="105" l="1"/>
  <c r="E12" i="106"/>
  <c r="D12" i="106"/>
  <c r="C12" i="106"/>
  <c r="B12" i="106"/>
  <c r="E11" i="106"/>
  <c r="D11" i="106"/>
  <c r="C11" i="106"/>
  <c r="B11" i="106"/>
  <c r="E10" i="106"/>
  <c r="D10" i="106"/>
  <c r="C10" i="106"/>
  <c r="B10" i="106"/>
  <c r="F9" i="106"/>
  <c r="E9" i="106"/>
  <c r="D9" i="106"/>
  <c r="C9" i="106"/>
  <c r="B9" i="106"/>
  <c r="B11" i="105"/>
  <c r="F10" i="106" l="1"/>
  <c r="F12" i="106"/>
  <c r="F11" i="106"/>
  <c r="B1" i="94" l="1"/>
  <c r="B1" i="93"/>
  <c r="B1" i="92"/>
  <c r="B1" i="104" l="1"/>
  <c r="B1" i="103"/>
  <c r="B1" i="102"/>
  <c r="B1" i="101"/>
  <c r="B1" i="100"/>
  <c r="B1" i="99"/>
  <c r="B1" i="98"/>
  <c r="B1" i="97"/>
  <c r="B1" i="96"/>
  <c r="B1" i="95"/>
  <c r="B1" i="80" l="1"/>
  <c r="B1" i="79" l="1"/>
  <c r="B1" i="36"/>
  <c r="B1" i="74"/>
  <c r="B1" i="64"/>
  <c r="B1" i="35"/>
  <c r="B1" i="69"/>
  <c r="B1" i="77"/>
  <c r="B1" i="28"/>
  <c r="B1" i="73"/>
  <c r="B1" i="72"/>
  <c r="B1" i="52"/>
  <c r="B1" i="71"/>
  <c r="B1" i="6"/>
  <c r="V7" i="64" l="1"/>
  <c r="T21" i="64" l="1"/>
  <c r="U21" i="64"/>
  <c r="V9" i="64"/>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B7" i="105" l="1"/>
  <c r="B16" i="105" l="1"/>
  <c r="B14" i="105" s="1"/>
  <c r="B6" i="105"/>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22" i="105" l="1"/>
  <c r="B23" i="105"/>
  <c r="B21" i="105"/>
  <c r="C5" i="71"/>
  <c r="E5" i="71"/>
  <c r="F5" i="71"/>
  <c r="D5" i="71"/>
</calcChain>
</file>

<file path=xl/comments1.xml><?xml version="1.0" encoding="utf-8"?>
<comments xmlns="http://schemas.openxmlformats.org/spreadsheetml/2006/main">
  <authors>
    <author>Author</author>
  </authors>
  <commentList>
    <comment ref="B5" authorId="0" shapeId="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<sst xmlns="http://schemas.openxmlformats.org/spreadsheetml/2006/main" count="1635" uniqueCount="1022">
  <si>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</si>
  <si>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</si>
  <si>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</si>
  <si>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</si>
  <si>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</si>
  <si>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</si>
  <si>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</si>
  <si>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</si>
  <si>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</si>
  <si>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</si>
  <si>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</si>
  <si>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</si>
  <si>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</si>
  <si>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</si>
  <si>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</si>
  <si>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</si>
  <si>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</si>
  <si>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</si>
  <si>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</si>
  <si>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</si>
  <si>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</si>
  <si>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</si>
  <si>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</si>
  <si>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</si>
  <si>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</si>
  <si>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</si>
  <si>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</si>
  <si>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</si>
  <si>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</si>
  <si>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</si>
  <si>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</si>
  <si>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</si>
  <si>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</si>
  <si>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</si>
  <si>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</si>
  <si>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</si>
  <si>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</si>
  <si>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</si>
  <si>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</si>
  <si>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</si>
  <si>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</si>
  <si>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</si>
  <si>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</si>
  <si>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</si>
  <si>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</si>
  <si>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</si>
  <si>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</si>
  <si>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</si>
  <si>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</si>
  <si>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</si>
  <si>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</si>
  <si>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</si>
  <si>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</si>
  <si>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</si>
  <si>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</si>
  <si>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</si>
  <si>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</si>
  <si>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</si>
  <si>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</si>
  <si>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</si>
  <si>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</si>
  <si>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</si>
  <si>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</si>
  <si>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</si>
  <si>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</si>
  <si>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</si>
  <si>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</si>
  <si>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</si>
  <si>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</si>
  <si>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</si>
  <si>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</si>
  <si>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</si>
  <si>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</si>
  <si>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</si>
  <si>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</si>
  <si>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</si>
  <si>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</si>
  <si>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</si>
  <si>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</si>
  <si>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</si>
  <si>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</si>
  <si>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</si>
  <si>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</si>
  <si>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</si>
  <si>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</si>
  <si>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</si>
  <si>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</si>
  <si>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</si>
  <si>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</si>
  <si>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</si>
  <si>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</si>
  <si>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</si>
  <si>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</si>
  <si>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</si>
  <si>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</si>
  <si>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</si>
  <si>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</si>
  <si>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</si>
  <si>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</si>
  <si>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</si>
  <si>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</si>
  <si>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</si>
  <si>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</si>
  <si>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</si>
  <si>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</si>
  <si>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</si>
  <si>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</si>
  <si>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</si>
  <si>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</si>
  <si>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</si>
  <si>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</si>
  <si>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</si>
  <si>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</si>
  <si>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</si>
  <si>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</si>
  <si>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</si>
  <si>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</si>
  <si>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</si>
  <si>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</si>
  <si>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</si>
  <si>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</si>
  <si>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</si>
  <si>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</si>
  <si>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</si>
  <si>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</si>
  <si>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</si>
  <si>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</si>
  <si>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</si>
  <si>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</si>
  <si>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</si>
  <si>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</si>
  <si>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</si>
  <si>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</si>
  <si>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</si>
  <si>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</si>
  <si>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</si>
  <si>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</si>
  <si>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</si>
  <si>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</si>
  <si>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</si>
  <si>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</si>
  <si>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</si>
  <si>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</si>
  <si>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</si>
  <si>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</si>
  <si>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</si>
  <si>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</si>
  <si>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</si>
  <si>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</si>
  <si>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</si>
  <si>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</si>
  <si>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</si>
  <si>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</si>
  <si>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</si>
  <si>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</si>
  <si>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</si>
  <si>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</si>
  <si>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</si>
  <si>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</si>
  <si>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</si>
  <si>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</si>
  <si>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</si>
  <si>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</si>
  <si>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</si>
  <si>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</si>
  <si>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</si>
  <si>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</si>
  <si>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</si>
  <si>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</si>
  <si>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</si>
  <si>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</si>
  <si>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</si>
  <si>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</si>
  <si>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</si>
  <si>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</si>
  <si>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</si>
  <si>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</si>
  <si>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</si>
  <si>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</si>
  <si>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</si>
  <si>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</si>
  <si>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</si>
  <si>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</si>
  <si>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</si>
  <si>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</si>
  <si>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</si>
  <si>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</si>
  <si>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</si>
  <si>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</si>
  <si>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</si>
  <si>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</si>
  <si>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</si>
  <si>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</si>
  <si>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</si>
  <si>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</si>
  <si>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</si>
  <si>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</si>
  <si>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</si>
  <si>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</si>
  <si>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</si>
  <si>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</si>
  <si>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</si>
  <si>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</si>
  <si>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</si>
  <si>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</si>
  <si>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</si>
  <si>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</si>
  <si>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</si>
  <si>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</si>
  <si>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</si>
  <si>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</si>
  <si>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</si>
  <si>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</si>
  <si>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</si>
  <si>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</si>
  <si>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</si>
  <si>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</si>
  <si>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</si>
  <si>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</si>
  <si>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</si>
  <si>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</si>
  <si>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</si>
  <si>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</si>
  <si>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</si>
  <si>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</si>
  <si>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</si>
  <si>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</si>
  <si>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</si>
  <si>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</si>
  <si>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</si>
  <si>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</si>
  <si>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</si>
  <si>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</si>
  <si>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</si>
  <si>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</si>
  <si>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</si>
  <si>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</si>
  <si>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</si>
  <si>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</si>
  <si>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</si>
  <si>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</si>
  <si>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</si>
  <si>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</si>
  <si>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</si>
  <si>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</si>
  <si>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</si>
  <si>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</si>
  <si>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</si>
  <si>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</si>
  <si>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</si>
  <si>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</si>
  <si>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</si>
  <si>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</si>
  <si>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</si>
  <si>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</si>
  <si>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</si>
  <si>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</si>
  <si>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</si>
  <si>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</si>
  <si>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</si>
  <si>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</si>
  <si>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</si>
  <si>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</si>
  <si>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</si>
  <si>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</si>
  <si>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</si>
  <si>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</si>
  <si>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</si>
  <si>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</si>
  <si>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</si>
  <si>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</si>
  <si>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</si>
  <si>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</si>
  <si>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</si>
  <si>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</si>
  <si>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</si>
  <si>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</si>
  <si>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</si>
  <si>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</si>
  <si>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</si>
  <si>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</si>
  <si>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</si>
  <si>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</si>
  <si>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</si>
  <si>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</si>
  <si>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</si>
  <si>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</si>
  <si>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</si>
  <si>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</si>
  <si>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</si>
  <si>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</si>
  <si>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</si>
  <si>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</si>
  <si>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</si>
  <si>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</si>
  <si>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</si>
  <si>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</si>
  <si>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</si>
  <si>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</si>
  <si>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</si>
  <si>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</si>
  <si>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</si>
  <si>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</si>
  <si>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</si>
  <si>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</si>
  <si>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</si>
  <si>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</si>
  <si>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</si>
  <si>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</si>
  <si>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</si>
  <si>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</si>
  <si>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</si>
  <si>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</si>
  <si>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</si>
  <si>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</si>
  <si>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</si>
  <si>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</si>
  <si>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</si>
  <si>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</si>
  <si>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</si>
  <si>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</si>
  <si>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</si>
  <si>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</si>
  <si>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</si>
  <si>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</si>
  <si>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</si>
  <si>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</si>
  <si>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</si>
  <si>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</si>
  <si>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</si>
  <si>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</si>
  <si>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</si>
  <si>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</si>
  <si>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</si>
  <si>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</si>
  <si>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</si>
  <si>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</si>
  <si>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</si>
  <si>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</si>
  <si>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</si>
  <si>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</si>
  <si>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</si>
  <si>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</si>
  <si>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</si>
  <si>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</si>
  <si>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</si>
  <si>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</si>
  <si>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</si>
  <si>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</si>
  <si>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</si>
  <si>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</si>
  <si>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</si>
  <si>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</si>
  <si>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</si>
  <si>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</si>
  <si>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</si>
  <si>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</si>
  <si>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</si>
  <si>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</si>
  <si>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</si>
  <si>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</si>
  <si>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</si>
  <si>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</si>
  <si>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</si>
  <si>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</si>
  <si>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</si>
  <si>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</si>
  <si>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</si>
  <si>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</si>
  <si>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</si>
  <si>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</si>
  <si>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</si>
  <si>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</si>
  <si>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</si>
  <si>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</si>
  <si>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</si>
  <si>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</si>
  <si>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</si>
  <si>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</si>
  <si>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</si>
  <si>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</si>
  <si>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</si>
  <si>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</si>
  <si>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</si>
  <si>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</si>
  <si>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</si>
  <si>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</si>
  <si>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</si>
  <si>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</si>
  <si>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</si>
  <si>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</si>
  <si>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</si>
  <si>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</si>
  <si>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</si>
  <si>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</si>
  <si>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</si>
  <si>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</si>
  <si>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</si>
  <si>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</si>
  <si>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</si>
  <si>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</si>
  <si>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</si>
  <si>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</si>
  <si>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</si>
  <si>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</si>
  <si>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</si>
  <si>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</si>
  <si>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</si>
  <si>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</si>
  <si>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</si>
  <si>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</si>
  <si>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</si>
  <si>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</si>
  <si>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</si>
  <si>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</si>
  <si>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</si>
  <si>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</si>
  <si>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</si>
  <si>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</si>
  <si>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</si>
  <si>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</si>
  <si>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</si>
  <si>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</si>
  <si>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</si>
  <si>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</si>
  <si>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</si>
  <si>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</si>
  <si>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</si>
  <si>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</si>
  <si>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</si>
  <si>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</si>
  <si>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</si>
  <si>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</si>
  <si>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</si>
  <si>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</si>
  <si>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</si>
  <si>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</si>
  <si>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</si>
  <si>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</si>
  <si>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</si>
  <si>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</si>
  <si>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</si>
  <si>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</si>
  <si>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</si>
  <si>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</si>
  <si>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</si>
  <si>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</si>
  <si>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</si>
  <si>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</si>
  <si>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</si>
  <si>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</si>
  <si>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</si>
  <si>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</si>
  <si>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</si>
  <si>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</si>
  <si>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</si>
  <si>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</si>
  <si>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</si>
  <si>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</si>
  <si>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</si>
  <si>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</si>
  <si>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</si>
  <si>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</si>
  <si>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</si>
  <si>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</si>
  <si>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</si>
  <si>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</si>
  <si>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</si>
  <si>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</si>
  <si>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</si>
  <si>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</si>
  <si>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</si>
  <si>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</si>
  <si>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</si>
  <si>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</si>
  <si>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</si>
  <si>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</si>
  <si>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</si>
  <si>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</si>
  <si>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</si>
  <si>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</si>
  <si>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</si>
  <si>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</si>
  <si>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</si>
  <si>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</si>
  <si>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</si>
  <si>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</si>
  <si>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</si>
  <si>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</si>
  <si>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</si>
  <si>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</si>
  <si>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</si>
  <si>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</si>
  <si>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</si>
  <si>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</si>
  <si>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</si>
  <si>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</si>
  <si>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</si>
  <si>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</si>
  <si>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</si>
  <si>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</si>
  <si>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</si>
  <si>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</si>
  <si>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</si>
  <si>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</si>
  <si>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</si>
  <si>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</si>
  <si>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</si>
  <si>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</si>
  <si>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</si>
  <si>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</si>
  <si>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</si>
  <si>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</si>
  <si>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</si>
  <si>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</si>
  <si>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</si>
  <si>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</si>
  <si>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</si>
  <si>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</si>
  <si>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</si>
  <si>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</si>
  <si>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</si>
  <si>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</si>
  <si>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</si>
  <si>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</si>
  <si>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</si>
  <si>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</si>
  <si>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</si>
  <si>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</si>
  <si>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</si>
  <si>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</si>
  <si>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</si>
  <si>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</si>
  <si>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</si>
  <si>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</si>
  <si>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</si>
  <si>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</si>
  <si>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</si>
  <si>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</si>
  <si>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</si>
  <si>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</si>
  <si>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</si>
  <si>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</si>
  <si>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</si>
  <si>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</si>
  <si>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</si>
  <si>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</si>
  <si>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</si>
  <si>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</si>
  <si>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</si>
  <si>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</si>
  <si>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</si>
  <si>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</si>
  <si>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</si>
  <si>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</si>
  <si>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</si>
  <si>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</si>
  <si>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</si>
  <si>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</si>
  <si>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</si>
  <si>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</si>
  <si>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</si>
  <si>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</si>
  <si>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</si>
  <si>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</si>
  <si>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</si>
  <si>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</si>
  <si>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</si>
  <si>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</si>
  <si>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</si>
  <si>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</si>
  <si>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</si>
  <si>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</si>
  <si>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</si>
  <si>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</si>
  <si>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</si>
  <si>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</si>
  <si>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</si>
  <si>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</si>
  <si>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</si>
  <si>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</si>
  <si>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</si>
  <si>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</si>
  <si>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</si>
  <si>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</si>
  <si>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</si>
  <si>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</si>
  <si>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</si>
  <si>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</si>
  <si>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</si>
  <si>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</si>
  <si>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</si>
  <si>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</si>
  <si>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</si>
  <si>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</si>
  <si>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</si>
  <si>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</si>
  <si>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</si>
  <si>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</si>
  <si>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</si>
  <si>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</si>
  <si>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</si>
  <si>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</si>
  <si>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</si>
  <si>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</si>
  <si>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</si>
  <si>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</si>
  <si>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</si>
  <si>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</si>
  <si>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</si>
  <si>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</si>
  <si>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</si>
  <si>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</si>
  <si>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</si>
  <si>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</si>
  <si>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</si>
  <si>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</si>
  <si>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</si>
  <si>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</si>
  <si>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</si>
  <si>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</si>
  <si>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</si>
  <si>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</si>
  <si>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</si>
  <si>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</si>
  <si>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</si>
  <si>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</si>
  <si>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</si>
  <si>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</si>
  <si>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</si>
  <si>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</si>
  <si>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</si>
  <si>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</si>
  <si>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</si>
  <si>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</si>
  <si>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</si>
  <si>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</si>
  <si>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</si>
  <si>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</si>
  <si>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</si>
  <si>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</si>
  <si>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</si>
  <si>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</si>
  <si>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</si>
  <si>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</si>
  <si>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</si>
  <si>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</si>
  <si>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</si>
  <si>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</si>
  <si>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</si>
  <si>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</si>
  <si>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</si>
  <si>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</si>
  <si>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</si>
  <si>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</si>
  <si>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</si>
  <si>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</si>
  <si>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</si>
  <si>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</si>
  <si>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</si>
  <si>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</si>
  <si>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</si>
  <si>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</si>
  <si>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</si>
  <si>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</si>
  <si>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</si>
  <si>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</si>
  <si>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</si>
  <si>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</si>
  <si>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</si>
  <si>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</si>
  <si>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</si>
  <si>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</si>
  <si>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</si>
  <si>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</si>
  <si>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</si>
  <si>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</si>
  <si>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</si>
  <si>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</si>
  <si>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</si>
  <si>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</si>
  <si>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</si>
  <si>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</si>
  <si>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</si>
  <si>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</si>
  <si>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</si>
  <si>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</si>
  <si>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</si>
  <si>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</si>
  <si>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</si>
  <si>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</si>
  <si>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</si>
  <si>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</si>
  <si>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</si>
  <si>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</si>
  <si>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</si>
  <si>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</si>
  <si>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</si>
  <si>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</si>
  <si>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</si>
  <si>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</si>
  <si>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</si>
  <si>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</si>
  <si>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</si>
  <si>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</si>
  <si>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</si>
  <si>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</si>
  <si>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</si>
  <si>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</si>
  <si>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</si>
  <si>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</si>
  <si>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</si>
  <si>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</si>
  <si>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</si>
  <si>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</si>
  <si>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</si>
  <si>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</si>
  <si>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</si>
  <si>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</si>
  <si>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</si>
  <si>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</si>
  <si>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</si>
  <si>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</si>
  <si>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</si>
  <si>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</si>
  <si>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</si>
  <si>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</si>
  <si>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</si>
  <si>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</si>
  <si>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</si>
  <si>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</si>
  <si>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</si>
  <si>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</si>
  <si>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</si>
  <si>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</si>
  <si>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</si>
  <si>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</si>
  <si>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</si>
  <si>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</si>
  <si>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</si>
  <si>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</si>
  <si>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</si>
  <si>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</si>
  <si>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</si>
  <si>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</si>
  <si>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</si>
  <si>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</si>
  <si>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</si>
  <si>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</si>
  <si>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</si>
  <si>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</si>
  <si>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</si>
  <si>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</si>
  <si>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</si>
  <si>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</si>
  <si>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</si>
  <si>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</si>
  <si>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</si>
  <si>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</si>
  <si>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</si>
  <si>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</si>
  <si>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</si>
  <si>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</si>
  <si>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</si>
  <si>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</si>
  <si>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</si>
  <si>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</si>
  <si>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</si>
  <si>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</si>
  <si>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</si>
  <si>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</si>
  <si>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</si>
  <si>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</si>
  <si>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</si>
  <si>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</si>
  <si>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</si>
  <si>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</si>
  <si>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</si>
  <si>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</si>
  <si>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</si>
  <si>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</si>
  <si>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</si>
  <si>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</si>
  <si>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</si>
  <si>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</si>
  <si>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</si>
  <si>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</si>
  <si>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</si>
  <si>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</si>
  <si>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</si>
  <si>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</si>
  <si>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</si>
  <si>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</si>
  <si>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</si>
  <si>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</si>
  <si>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</si>
  <si>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</si>
  <si>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</si>
  <si>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</si>
  <si>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</si>
  <si>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</si>
  <si>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</si>
  <si>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</si>
  <si>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</si>
  <si>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</si>
  <si>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</si>
  <si>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</si>
  <si>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</si>
  <si>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</si>
  <si>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</si>
  <si>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</si>
  <si>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</si>
  <si>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</si>
  <si>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</si>
  <si>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</si>
  <si>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</si>
  <si>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</si>
  <si>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</si>
  <si>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</si>
  <si>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</si>
  <si>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</si>
  <si>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</si>
  <si>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</si>
  <si>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</si>
  <si>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</si>
  <si>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</si>
  <si>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</si>
  <si>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</si>
  <si>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</si>
  <si>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</si>
  <si>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</si>
  <si>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</si>
  <si>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</si>
  <si>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</si>
  <si>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</si>
  <si>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</si>
  <si>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</si>
  <si>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</si>
  <si>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</si>
  <si>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</si>
  <si>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</si>
  <si>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</si>
  <si>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</si>
  <si>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</si>
  <si>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</si>
  <si>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</si>
  <si>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</si>
  <si>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</si>
  <si>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</si>
  <si>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</si>
  <si>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</si>
  <si>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</si>
  <si>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</si>
  <si>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</si>
  <si>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</si>
  <si>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</si>
  <si>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</si>
  <si>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</si>
  <si>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</si>
  <si>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</si>
  <si>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</si>
  <si>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</si>
  <si>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</si>
  <si>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</si>
  <si>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</si>
  <si>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</si>
  <si>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</si>
  <si>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</si>
  <si>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</si>
  <si>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</si>
  <si>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</si>
  <si>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</si>
  <si>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</si>
  <si>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</si>
  <si>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</si>
  <si>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</si>
  <si>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</si>
  <si>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</si>
  <si>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</si>
  <si>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</si>
  <si>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</si>
  <si>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</si>
  <si>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</si>
  <si>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</si>
  <si>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</si>
  <si>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</si>
  <si>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</si>
  <si>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</si>
  <si>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</si>
  <si>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</si>
  <si>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</si>
  <si>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</si>
  <si>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</si>
  <si>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</si>
  <si>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</si>
  <si>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</si>
  <si>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</si>
  <si>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</si>
  <si>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</si>
  <si>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</si>
  <si>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</si>
  <si>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</si>
  <si>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</si>
  <si>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</si>
  <si>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</si>
  <si>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</si>
  <si>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</si>
  <si>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</si>
  <si>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</si>
  <si>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</si>
  <si>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</si>
  <si>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</si>
  <si>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</si>
  <si>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</si>
  <si>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</si>
  <si>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</si>
  <si>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</si>
  <si>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</si>
  <si>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</si>
  <si>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</si>
  <si>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</si>
  <si>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</si>
  <si>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</si>
  <si>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</si>
  <si>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</si>
  <si>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</si>
  <si>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</si>
  <si>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</si>
  <si>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</si>
  <si>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</si>
  <si>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</si>
  <si>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</si>
  <si>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</si>
  <si>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</si>
  <si>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</si>
  <si>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</si>
  <si>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</si>
  <si>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</si>
  <si>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</si>
  <si>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</si>
  <si>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</si>
  <si>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</si>
  <si>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</si>
  <si>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</si>
  <si>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</si>
  <si>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</si>
  <si>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</si>
  <si>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</si>
  <si>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</si>
  <si>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</si>
  <si>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</si>
  <si>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</si>
  <si>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</si>
  <si>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</si>
  <si>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</si>
  <si>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</si>
  <si>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</si>
  <si>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</si>
  <si>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</si>
  <si>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</si>
  <si>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</si>
  <si>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</si>
  <si>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</si>
  <si>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</si>
  <si>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</si>
  <si>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</si>
  <si>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</si>
  <si>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</si>
  <si>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</si>
  <si>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</si>
  <si>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</si>
  <si>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</si>
  <si>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</si>
  <si>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</si>
  <si>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</si>
  <si>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</si>
  <si>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</si>
  <si>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</si>
  <si>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</si>
  <si>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</si>
  <si>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</si>
  <si>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</si>
  <si>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</si>
  <si>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</si>
  <si>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</si>
  <si>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</si>
  <si>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</si>
  <si>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</si>
  <si>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</si>
  <si>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</si>
  <si>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</si>
  <si>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</si>
  <si>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</si>
  <si>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</si>
  <si>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</si>
  <si>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</si>
  <si>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</si>
  <si>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</si>
  <si>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</si>
  <si>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სს ზირაათ ბანკი საქართველო</t>
  </si>
  <si>
    <t>თურგუთ გულჯიჰან</t>
  </si>
  <si>
    <t>www.ziraatbank.ge</t>
  </si>
  <si>
    <t>არადამოუკიდებელ წევრი</t>
  </si>
  <si>
    <t>დამოუკიდებელი წევრი</t>
  </si>
  <si>
    <t>ქეთევან ტყავაძე</t>
  </si>
  <si>
    <t>გენერალური დირექტორი</t>
  </si>
  <si>
    <t>ჰალუქ ჯენგიზ</t>
  </si>
  <si>
    <t>გენერალური დირექტორის მოადგილე</t>
  </si>
  <si>
    <t>მერთ ქოზაჯიოღლუ</t>
  </si>
  <si>
    <t>დირექტორი (მარკეტინგი და საკრედიტოს მიმართულებით)</t>
  </si>
  <si>
    <t>კონსტანტინე მაჭავარიანი</t>
  </si>
  <si>
    <t>დირექტორი (რისკების მართვის დირექტორი)</t>
  </si>
  <si>
    <t>თურქეთის რესპუბლიკის სს ზირაათ ბანკი</t>
  </si>
  <si>
    <t>თურქეთის რესპუბლიკა</t>
  </si>
  <si>
    <t>არადამოუკიდებელი თავმჯდომარე</t>
  </si>
  <si>
    <t>იუქსელ ჯესურ</t>
  </si>
  <si>
    <t>ბანკის სამეთვალყურეო საბჭოს თავმჯდომარე</t>
  </si>
  <si>
    <t>ომერ ვანლი</t>
  </si>
  <si>
    <t>იუსუფ ჰერდან</t>
  </si>
  <si>
    <t>*კომერციული ბანკების საქმიანობის შესახებ კანონით განსაზღვრული სააქციო კაპიტალი</t>
  </si>
  <si>
    <t>სულ საკუთარი კაპიტალი*</t>
  </si>
  <si>
    <t>ნინო ქურდიანი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</si>
</sst>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 numFmtId="196" formatCode="_(* #,##0.0000_);_(* \(#,##0.0000\);_(* &quot;-&quot;??_);_(@_)"/>
  </numFmts>
  <fonts count="165">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10"/>
      <color theme="1"/>
      <name val="Arial"/>
      <family val="2"/>
    </font>
    <font>
      <b/>
      <sz val="10"/>
      <color theme="1"/>
      <name val="Arial"/>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420">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9"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41" fillId="64" borderId="39" applyNumberFormat="0" applyAlignment="0" applyProtection="0"/>
    <xf numFmtId="0" fontId="42" fillId="9" borderId="34"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0" fontId="41"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0" fontId="42" fillId="9" borderId="34"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0" fontId="41" fillId="64"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0" applyFont="0" applyFill="0" applyBorder="0" applyAlignment="0" applyProtection="0"/>
    <xf numFmtId="180"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9" applyNumberFormat="0" applyAlignment="0" applyProtection="0">
      <alignment horizontal="left" vertical="center"/>
    </xf>
    <xf numFmtId="0" fontId="54" fillId="0" borderId="29" applyNumberFormat="0" applyAlignment="0" applyProtection="0">
      <alignment horizontal="left" vertical="center"/>
    </xf>
    <xf numFmtId="168" fontId="54" fillId="0" borderId="29"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41" applyNumberFormat="0" applyFill="0" applyAlignment="0" applyProtection="0"/>
    <xf numFmtId="169" fontId="55" fillId="0" borderId="41" applyNumberFormat="0" applyFill="0" applyAlignment="0" applyProtection="0"/>
    <xf numFmtId="0"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0" fontId="55" fillId="0" borderId="41" applyNumberFormat="0" applyFill="0" applyAlignment="0" applyProtection="0"/>
    <xf numFmtId="0" fontId="56" fillId="0" borderId="42" applyNumberFormat="0" applyFill="0" applyAlignment="0" applyProtection="0"/>
    <xf numFmtId="169"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7" fillId="0" borderId="43" applyNumberFormat="0" applyFill="0" applyAlignment="0" applyProtection="0"/>
    <xf numFmtId="169"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9"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0" fontId="66" fillId="42" borderId="38"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4" applyNumberFormat="0" applyFill="0" applyAlignment="0" applyProtection="0"/>
    <xf numFmtId="0" fontId="70" fillId="0" borderId="33"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0" fontId="69" fillId="0" borderId="44"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0" fontId="69" fillId="0" borderId="44"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5"/>
    <xf numFmtId="169" fontId="26" fillId="0" borderId="45"/>
    <xf numFmtId="168" fontId="26"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1"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0" fillId="0" borderId="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168"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168" fontId="2" fillId="0" borderId="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169"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69"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168" fontId="2" fillId="0" borderId="0"/>
    <xf numFmtId="168"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9"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7"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9"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25" fillId="0" borderId="49"/>
    <xf numFmtId="185"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6" fillId="0" borderId="0" applyFont="0" applyFill="0" applyBorder="0" applyAlignment="0" applyProtection="0"/>
    <xf numFmtId="192"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5" applyNumberFormat="0" applyFill="0" applyAlignment="0" applyProtection="0"/>
    <xf numFmtId="168" fontId="94" fillId="0" borderId="105" applyNumberFormat="0" applyFill="0" applyAlignment="0" applyProtection="0"/>
    <xf numFmtId="169" fontId="94" fillId="0" borderId="105" applyNumberFormat="0" applyFill="0" applyAlignment="0" applyProtection="0"/>
    <xf numFmtId="168" fontId="94" fillId="0" borderId="105" applyNumberFormat="0" applyFill="0" applyAlignment="0" applyProtection="0"/>
    <xf numFmtId="168" fontId="94" fillId="0" borderId="105" applyNumberFormat="0" applyFill="0" applyAlignment="0" applyProtection="0"/>
    <xf numFmtId="169" fontId="94" fillId="0" borderId="105" applyNumberFormat="0" applyFill="0" applyAlignment="0" applyProtection="0"/>
    <xf numFmtId="168" fontId="94" fillId="0" borderId="105" applyNumberFormat="0" applyFill="0" applyAlignment="0" applyProtection="0"/>
    <xf numFmtId="168" fontId="94" fillId="0" borderId="105" applyNumberFormat="0" applyFill="0" applyAlignment="0" applyProtection="0"/>
    <xf numFmtId="169" fontId="94" fillId="0" borderId="105" applyNumberFormat="0" applyFill="0" applyAlignment="0" applyProtection="0"/>
    <xf numFmtId="168" fontId="94" fillId="0" borderId="105" applyNumberFormat="0" applyFill="0" applyAlignment="0" applyProtection="0"/>
    <xf numFmtId="168" fontId="94" fillId="0" borderId="105" applyNumberFormat="0" applyFill="0" applyAlignment="0" applyProtection="0"/>
    <xf numFmtId="169" fontId="94" fillId="0" borderId="105" applyNumberFormat="0" applyFill="0" applyAlignment="0" applyProtection="0"/>
    <xf numFmtId="168" fontId="94"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169" fontId="94"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168" fontId="94"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168" fontId="94"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188" fontId="2" fillId="69" borderId="99" applyFont="0">
      <alignment horizontal="right" vertical="center"/>
    </xf>
    <xf numFmtId="3" fontId="2" fillId="69" borderId="99" applyFont="0">
      <alignment horizontal="right" vertical="center"/>
    </xf>
    <xf numFmtId="0" fontId="83" fillId="63" borderId="104" applyNumberFormat="0" applyAlignment="0" applyProtection="0"/>
    <xf numFmtId="168" fontId="85" fillId="63" borderId="104" applyNumberFormat="0" applyAlignment="0" applyProtection="0"/>
    <xf numFmtId="169" fontId="85" fillId="63" borderId="104" applyNumberFormat="0" applyAlignment="0" applyProtection="0"/>
    <xf numFmtId="168" fontId="85" fillId="63" borderId="104" applyNumberFormat="0" applyAlignment="0" applyProtection="0"/>
    <xf numFmtId="168" fontId="85" fillId="63" borderId="104" applyNumberFormat="0" applyAlignment="0" applyProtection="0"/>
    <xf numFmtId="169" fontId="85" fillId="63" borderId="104" applyNumberFormat="0" applyAlignment="0" applyProtection="0"/>
    <xf numFmtId="168" fontId="85" fillId="63" borderId="104" applyNumberFormat="0" applyAlignment="0" applyProtection="0"/>
    <xf numFmtId="168" fontId="85" fillId="63" borderId="104" applyNumberFormat="0" applyAlignment="0" applyProtection="0"/>
    <xf numFmtId="169" fontId="85" fillId="63" borderId="104" applyNumberFormat="0" applyAlignment="0" applyProtection="0"/>
    <xf numFmtId="168" fontId="85" fillId="63" borderId="104" applyNumberFormat="0" applyAlignment="0" applyProtection="0"/>
    <xf numFmtId="168" fontId="85" fillId="63" borderId="104" applyNumberFormat="0" applyAlignment="0" applyProtection="0"/>
    <xf numFmtId="169" fontId="85" fillId="63" borderId="104" applyNumberFormat="0" applyAlignment="0" applyProtection="0"/>
    <xf numFmtId="168" fontId="85"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169" fontId="85"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168" fontId="85"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168" fontId="85"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3" fontId="2" fillId="74" borderId="99" applyFont="0">
      <alignment horizontal="right" vertical="center"/>
      <protection locked="0"/>
    </xf>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3" fontId="2" fillId="71" borderId="99" applyFont="0">
      <alignment horizontal="right" vertical="center"/>
      <protection locked="0"/>
    </xf>
    <xf numFmtId="0" fontId="66" fillId="42" borderId="102" applyNumberFormat="0" applyAlignment="0" applyProtection="0"/>
    <xf numFmtId="168" fontId="68" fillId="42" borderId="102" applyNumberFormat="0" applyAlignment="0" applyProtection="0"/>
    <xf numFmtId="169" fontId="68" fillId="42" borderId="102" applyNumberFormat="0" applyAlignment="0" applyProtection="0"/>
    <xf numFmtId="168" fontId="68" fillId="42" borderId="102" applyNumberFormat="0" applyAlignment="0" applyProtection="0"/>
    <xf numFmtId="168" fontId="68" fillId="42" borderId="102" applyNumberFormat="0" applyAlignment="0" applyProtection="0"/>
    <xf numFmtId="169" fontId="68" fillId="42" borderId="102" applyNumberFormat="0" applyAlignment="0" applyProtection="0"/>
    <xf numFmtId="168" fontId="68" fillId="42" borderId="102" applyNumberFormat="0" applyAlignment="0" applyProtection="0"/>
    <xf numFmtId="168" fontId="68" fillId="42" borderId="102" applyNumberFormat="0" applyAlignment="0" applyProtection="0"/>
    <xf numFmtId="169" fontId="68" fillId="42" borderId="102" applyNumberFormat="0" applyAlignment="0" applyProtection="0"/>
    <xf numFmtId="168" fontId="68" fillId="42" borderId="102" applyNumberFormat="0" applyAlignment="0" applyProtection="0"/>
    <xf numFmtId="168" fontId="68" fillId="42" borderId="102" applyNumberFormat="0" applyAlignment="0" applyProtection="0"/>
    <xf numFmtId="169" fontId="68" fillId="42" borderId="102" applyNumberFormat="0" applyAlignment="0" applyProtection="0"/>
    <xf numFmtId="168" fontId="68"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169" fontId="68"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168" fontId="68"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168" fontId="68"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2" fillId="70" borderId="100" applyNumberFormat="0" applyFont="0" applyBorder="0" applyProtection="0">
      <alignment horizontal="left" vertical="center"/>
    </xf>
    <xf numFmtId="9" fontId="2" fillId="70" borderId="99" applyFont="0" applyProtection="0">
      <alignment horizontal="right" vertical="center"/>
    </xf>
    <xf numFmtId="3" fontId="2" fillId="70" borderId="99" applyFont="0" applyProtection="0">
      <alignment horizontal="right" vertical="center"/>
    </xf>
    <xf numFmtId="0" fontId="62" fillId="69" borderId="100" applyFont="0" applyBorder="0">
      <alignment horizontal="center" wrapText="1"/>
    </xf>
    <xf numFmtId="168" fontId="54" fillId="0" borderId="97">
      <alignment horizontal="left" vertical="center"/>
    </xf>
    <xf numFmtId="0" fontId="54" fillId="0" borderId="97">
      <alignment horizontal="left" vertical="center"/>
    </xf>
    <xf numFmtId="0" fontId="54" fillId="0" borderId="97">
      <alignment horizontal="left" vertical="center"/>
    </xf>
    <xf numFmtId="0" fontId="2" fillId="68" borderId="99" applyNumberFormat="0" applyFont="0" applyBorder="0" applyProtection="0">
      <alignment horizontal="center" vertical="center"/>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8" fillId="63" borderId="102" applyNumberFormat="0" applyAlignment="0" applyProtection="0"/>
    <xf numFmtId="168" fontId="40" fillId="63" borderId="102" applyNumberFormat="0" applyAlignment="0" applyProtection="0"/>
    <xf numFmtId="169" fontId="40" fillId="63" borderId="102" applyNumberFormat="0" applyAlignment="0" applyProtection="0"/>
    <xf numFmtId="168" fontId="40" fillId="63" borderId="102" applyNumberFormat="0" applyAlignment="0" applyProtection="0"/>
    <xf numFmtId="168" fontId="40" fillId="63" borderId="102" applyNumberFormat="0" applyAlignment="0" applyProtection="0"/>
    <xf numFmtId="169" fontId="40" fillId="63" borderId="102" applyNumberFormat="0" applyAlignment="0" applyProtection="0"/>
    <xf numFmtId="168" fontId="40" fillId="63" borderId="102" applyNumberFormat="0" applyAlignment="0" applyProtection="0"/>
    <xf numFmtId="168" fontId="40" fillId="63" borderId="102" applyNumberFormat="0" applyAlignment="0" applyProtection="0"/>
    <xf numFmtId="169" fontId="40" fillId="63" borderId="102" applyNumberFormat="0" applyAlignment="0" applyProtection="0"/>
    <xf numFmtId="168" fontId="40" fillId="63" borderId="102" applyNumberFormat="0" applyAlignment="0" applyProtection="0"/>
    <xf numFmtId="168" fontId="40" fillId="63" borderId="102" applyNumberFormat="0" applyAlignment="0" applyProtection="0"/>
    <xf numFmtId="169" fontId="40" fillId="63" borderId="102" applyNumberFormat="0" applyAlignment="0" applyProtection="0"/>
    <xf numFmtId="168" fontId="40"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169" fontId="40"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168" fontId="40"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168" fontId="40"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1" fillId="0" borderId="0"/>
    <xf numFmtId="169" fontId="26" fillId="36" borderId="0"/>
    <xf numFmtId="0" fontId="2" fillId="0" borderId="0">
      <alignment vertical="center"/>
    </xf>
    <xf numFmtId="166" fontId="1" fillId="0" borderId="0" applyFont="0" applyFill="0" applyBorder="0" applyAlignment="0" applyProtection="0"/>
    <xf numFmtId="0" fontId="129" fillId="0" borderId="0"/>
    <xf numFmtId="0" fontId="1" fillId="0" borderId="0"/>
    <xf numFmtId="0" fontId="1" fillId="0" borderId="0"/>
    <xf numFmtId="9" fontId="1" fillId="0" borderId="0"/>
    <xf numFmtId="43" fontId="1" fillId="0" borderId="0"/>
    <xf numFmtId="0" fontId="2" fillId="0" borderId="0"/>
  </cellStyleXfs>
  <cellXfs count="987">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67" fontId="3" fillId="0" borderId="0" xfId="0" applyNumberFormat="1" applyFont="1" applyFill="1" applyBorder="1" applyAlignment="1">
      <alignment horizontal="center"/>
    </xf>
    <xf numFmtId="167" fontId="0" fillId="0" borderId="0" xfId="0" applyNumberFormat="1" applyBorder="1" applyAlignment="1">
      <alignment horizontal="center"/>
    </xf>
    <xf numFmtId="167"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4" fillId="0" borderId="21" xfId="0" applyFont="1" applyBorder="1" applyAlignment="1"/>
    <xf numFmtId="0" fontId="13" fillId="0" borderId="25"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164"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20"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4"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167" fontId="23" fillId="0" borderId="60" xfId="0" applyNumberFormat="1" applyFont="1" applyBorder="1" applyAlignment="1">
      <alignment horizontal="center"/>
    </xf>
    <xf numFmtId="167" fontId="23" fillId="0" borderId="58" xfId="0" applyNumberFormat="1" applyFont="1" applyBorder="1" applyAlignment="1">
      <alignment horizontal="center"/>
    </xf>
    <xf numFmtId="167" fontId="19" fillId="0" borderId="58" xfId="0" applyNumberFormat="1" applyFont="1" applyBorder="1" applyAlignment="1">
      <alignment horizontal="center"/>
    </xf>
    <xf numFmtId="167" fontId="23" fillId="0" borderId="61" xfId="0" applyNumberFormat="1" applyFont="1" applyBorder="1" applyAlignment="1">
      <alignment horizontal="center"/>
    </xf>
    <xf numFmtId="167" fontId="23"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02" fillId="0" borderId="3" xfId="0" applyFont="1" applyBorder="1"/>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3" fillId="0" borderId="3" xfId="20960" applyFont="1" applyFill="1" applyBorder="1" applyAlignment="1" applyProtection="1">
      <alignment horizontal="center" vertical="center"/>
    </xf>
    <xf numFmtId="0" fontId="104"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8" fillId="0" borderId="0" xfId="11" applyFont="1" applyFill="1" applyBorder="1" applyAlignment="1" applyProtection="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8"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Fill="1" applyBorder="1" applyAlignment="1">
      <alignment horizontal="center"/>
    </xf>
    <xf numFmtId="0" fontId="4" fillId="0" borderId="22" xfId="0" applyFont="1" applyFill="1" applyBorder="1" applyAlignment="1">
      <alignment horizontal="center" vertical="center"/>
    </xf>
    <xf numFmtId="0" fontId="106" fillId="0" borderId="0" xfId="0" applyFont="1" applyFill="1" applyBorder="1" applyAlignment="1"/>
    <xf numFmtId="49" fontId="106" fillId="0" borderId="7" xfId="0" applyNumberFormat="1" applyFont="1" applyFill="1" applyBorder="1" applyAlignment="1">
      <alignment horizontal="right" vertical="center"/>
    </xf>
    <xf numFmtId="49" fontId="106" fillId="0" borderId="76" xfId="0" applyNumberFormat="1" applyFont="1" applyFill="1" applyBorder="1" applyAlignment="1">
      <alignment horizontal="right" vertical="center"/>
    </xf>
    <xf numFmtId="49" fontId="106" fillId="0" borderId="79" xfId="0" applyNumberFormat="1" applyFont="1" applyFill="1" applyBorder="1" applyAlignment="1">
      <alignment horizontal="right" vertical="center"/>
    </xf>
    <xf numFmtId="49" fontId="106" fillId="0" borderId="84" xfId="0" applyNumberFormat="1" applyFont="1" applyFill="1" applyBorder="1" applyAlignment="1">
      <alignment horizontal="right" vertical="center"/>
    </xf>
    <xf numFmtId="0" fontId="106" fillId="0" borderId="0" xfId="0" applyFont="1" applyFill="1" applyBorder="1" applyAlignment="1">
      <alignment horizontal="left"/>
    </xf>
    <xf numFmtId="0" fontId="106" fillId="0" borderId="84" xfId="0" applyNumberFormat="1" applyFont="1" applyFill="1" applyBorder="1" applyAlignment="1">
      <alignment horizontal="right" vertical="center"/>
    </xf>
    <xf numFmtId="49" fontId="106" fillId="0" borderId="0" xfId="0" applyNumberFormat="1" applyFont="1" applyFill="1" applyBorder="1" applyAlignment="1">
      <alignment horizontal="right" vertical="center"/>
    </xf>
    <xf numFmtId="0" fontId="106" fillId="0" borderId="0" xfId="0" applyFont="1" applyFill="1" applyBorder="1" applyAlignment="1">
      <alignment vertical="center" wrapText="1"/>
    </xf>
    <xf numFmtId="0" fontId="106"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3" fontId="9" fillId="2" borderId="23" xfId="0" applyNumberFormat="1" applyFont="1" applyFill="1" applyBorder="1" applyAlignment="1" applyProtection="1">
      <alignment vertical="center"/>
      <protection locked="0"/>
    </xf>
    <xf numFmtId="193" fontId="4" fillId="0" borderId="3" xfId="0" applyNumberFormat="1" applyFont="1" applyBorder="1" applyAlignment="1"/>
    <xf numFmtId="193" fontId="4" fillId="35" borderId="23" xfId="0" applyNumberFormat="1" applyFont="1" applyFill="1" applyBorder="1"/>
    <xf numFmtId="193" fontId="4" fillId="0" borderId="19" xfId="0" applyNumberFormat="1" applyFont="1" applyBorder="1" applyAlignment="1"/>
    <xf numFmtId="193" fontId="4" fillId="0" borderId="20" xfId="0" applyNumberFormat="1" applyFont="1" applyBorder="1" applyAlignment="1"/>
    <xf numFmtId="193" fontId="4" fillId="35" borderId="51" xfId="0" applyNumberFormat="1" applyFont="1" applyFill="1" applyBorder="1" applyAlignment="1"/>
    <xf numFmtId="193" fontId="4" fillId="35" borderId="22" xfId="0" applyNumberFormat="1" applyFont="1" applyFill="1" applyBorder="1"/>
    <xf numFmtId="193" fontId="4" fillId="35" borderId="24" xfId="0" applyNumberFormat="1" applyFont="1" applyFill="1" applyBorder="1"/>
    <xf numFmtId="193" fontId="4" fillId="35" borderId="52" xfId="0" applyNumberFormat="1" applyFont="1" applyFill="1" applyBorder="1"/>
    <xf numFmtId="193" fontId="4" fillId="0" borderId="3" xfId="0" applyNumberFormat="1" applyFont="1" applyBorder="1"/>
    <xf numFmtId="193" fontId="4" fillId="0" borderId="3" xfId="0" applyNumberFormat="1" applyFont="1" applyFill="1" applyBorder="1"/>
    <xf numFmtId="0" fontId="4" fillId="0" borderId="26" xfId="0" applyFont="1" applyBorder="1" applyAlignment="1">
      <alignment horizontal="center" vertical="center"/>
    </xf>
    <xf numFmtId="193" fontId="4" fillId="0" borderId="8" xfId="0" applyNumberFormat="1" applyFont="1" applyBorder="1" applyAlignment="1"/>
    <xf numFmtId="0" fontId="4" fillId="0" borderId="26" xfId="0" applyFont="1" applyBorder="1" applyAlignment="1">
      <alignment wrapText="1"/>
    </xf>
    <xf numFmtId="193" fontId="4" fillId="0" borderId="8" xfId="0" applyNumberFormat="1" applyFont="1" applyBorder="1"/>
    <xf numFmtId="193" fontId="4" fillId="0" borderId="21" xfId="0" applyNumberFormat="1" applyFont="1" applyBorder="1" applyAlignment="1"/>
    <xf numFmtId="193" fontId="4" fillId="0" borderId="21" xfId="0" applyNumberFormat="1"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7"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5" borderId="24" xfId="20961" applyFont="1" applyFill="1" applyBorder="1"/>
    <xf numFmtId="167" fontId="4" fillId="0" borderId="20" xfId="0" applyNumberFormat="1" applyFont="1" applyBorder="1" applyAlignment="1"/>
    <xf numFmtId="0" fontId="4" fillId="35" borderId="24" xfId="0" applyFont="1" applyFill="1" applyBorder="1"/>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69" fontId="26" fillId="36" borderId="0" xfId="20" applyBorder="1"/>
    <xf numFmtId="169" fontId="26" fillId="36" borderId="92" xfId="20" applyBorder="1"/>
    <xf numFmtId="0" fontId="4" fillId="0" borderId="7" xfId="0" applyFont="1" applyFill="1" applyBorder="1" applyAlignment="1">
      <alignment vertical="center"/>
    </xf>
    <xf numFmtId="0" fontId="4" fillId="0" borderId="53" xfId="0" applyFont="1" applyFill="1" applyBorder="1" applyAlignment="1">
      <alignment vertical="center"/>
    </xf>
    <xf numFmtId="0" fontId="4" fillId="0" borderId="99" xfId="0" applyFont="1" applyFill="1" applyBorder="1" applyAlignment="1">
      <alignment vertical="center"/>
    </xf>
    <xf numFmtId="0" fontId="4" fillId="0" borderId="100"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26" xfId="0" applyFont="1" applyFill="1" applyBorder="1" applyAlignment="1">
      <alignment vertical="center"/>
    </xf>
    <xf numFmtId="0" fontId="4" fillId="0" borderId="94" xfId="0" applyFont="1" applyFill="1" applyBorder="1" applyAlignment="1">
      <alignment vertical="center"/>
    </xf>
    <xf numFmtId="0" fontId="4" fillId="0" borderId="95" xfId="0" applyFont="1" applyFill="1" applyBorder="1" applyAlignment="1">
      <alignment vertical="center"/>
    </xf>
    <xf numFmtId="0" fontId="4" fillId="0" borderId="96" xfId="0" applyFont="1" applyFill="1" applyBorder="1" applyAlignment="1">
      <alignment vertical="center"/>
    </xf>
    <xf numFmtId="0" fontId="4" fillId="0" borderId="64" xfId="0" applyFont="1" applyFill="1" applyBorder="1" applyAlignment="1">
      <alignment vertical="center"/>
    </xf>
    <xf numFmtId="0" fontId="4" fillId="0" borderId="16" xfId="0" applyFont="1" applyFill="1" applyBorder="1" applyAlignment="1">
      <alignment horizontal="center" vertical="center"/>
    </xf>
    <xf numFmtId="0" fontId="4" fillId="0" borderId="18" xfId="0" applyFont="1" applyFill="1" applyBorder="1" applyAlignment="1">
      <alignment vertical="center"/>
    </xf>
    <xf numFmtId="0" fontId="4" fillId="0" borderId="107" xfId="0" applyFont="1" applyFill="1" applyBorder="1" applyAlignment="1">
      <alignment horizontal="center" vertical="center"/>
    </xf>
    <xf numFmtId="0" fontId="4" fillId="0" borderId="108" xfId="0" applyFont="1" applyFill="1" applyBorder="1" applyAlignment="1">
      <alignment vertical="center"/>
    </xf>
    <xf numFmtId="0" fontId="4" fillId="0" borderId="109" xfId="0" applyFont="1" applyFill="1" applyBorder="1" applyAlignment="1">
      <alignment horizontal="center" vertical="center"/>
    </xf>
    <xf numFmtId="169" fontId="26" fillId="36" borderId="29" xfId="20" applyBorder="1"/>
    <xf numFmtId="169" fontId="26" fillId="36" borderId="111" xfId="20" applyBorder="1"/>
    <xf numFmtId="169" fontId="26" fillId="36" borderId="101" xfId="20" applyBorder="1"/>
    <xf numFmtId="169" fontId="26" fillId="36"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6"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4" fillId="0" borderId="114" xfId="0" applyFont="1" applyFill="1" applyBorder="1" applyAlignment="1">
      <alignment vertical="center"/>
    </xf>
    <xf numFmtId="0" fontId="6" fillId="0" borderId="23" xfId="0" applyFont="1" applyFill="1" applyBorder="1" applyAlignment="1">
      <alignment vertical="center"/>
    </xf>
    <xf numFmtId="0" fontId="4" fillId="0" borderId="23" xfId="0" applyFont="1" applyFill="1" applyBorder="1" applyAlignment="1">
      <alignment vertical="center"/>
    </xf>
    <xf numFmtId="0" fontId="4" fillId="0" borderId="25" xfId="0" applyFont="1" applyFill="1" applyBorder="1" applyAlignment="1">
      <alignment vertical="center"/>
    </xf>
    <xf numFmtId="0" fontId="4" fillId="0" borderId="24" xfId="0" applyFont="1" applyFill="1" applyBorder="1" applyAlignment="1">
      <alignment vertical="center"/>
    </xf>
    <xf numFmtId="169" fontId="26" fillId="36"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193" fontId="4" fillId="0" borderId="8" xfId="0" applyNumberFormat="1" applyFont="1" applyFill="1" applyBorder="1"/>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5" borderId="117" xfId="0" applyFont="1" applyFill="1" applyBorder="1" applyAlignment="1">
      <alignment vertical="center" wrapText="1"/>
    </xf>
    <xf numFmtId="0" fontId="7" fillId="0" borderId="0" xfId="0" applyFont="1" applyFill="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116" xfId="0" applyFont="1" applyFill="1" applyBorder="1" applyAlignment="1">
      <alignment horizontal="left" vertical="center" wrapText="1"/>
    </xf>
    <xf numFmtId="0" fontId="6" fillId="35" borderId="99" xfId="0" applyFont="1" applyFill="1" applyBorder="1" applyAlignment="1">
      <alignment horizontal="left" vertical="center" wrapText="1"/>
    </xf>
    <xf numFmtId="0" fontId="6" fillId="35"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9" fillId="0" borderId="116" xfId="0" applyFont="1" applyFill="1" applyBorder="1" applyAlignment="1">
      <alignment horizontal="right" vertical="center" wrapText="1"/>
    </xf>
    <xf numFmtId="0" fontId="109"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9" fillId="0" borderId="0" xfId="0" applyFont="1" applyFill="1" applyAlignment="1">
      <alignment horizontal="left" vertical="center"/>
    </xf>
    <xf numFmtId="49" fontId="110" fillId="0" borderId="22" xfId="5" applyNumberFormat="1" applyFont="1" applyFill="1" applyBorder="1" applyAlignment="1" applyProtection="1">
      <alignment horizontal="left" vertical="center"/>
      <protection locked="0"/>
    </xf>
    <xf numFmtId="0" fontId="111" fillId="0" borderId="23" xfId="9" applyFont="1" applyFill="1" applyBorder="1" applyAlignment="1" applyProtection="1">
      <alignment horizontal="left" vertical="center" wrapText="1"/>
      <protection locked="0"/>
    </xf>
    <xf numFmtId="0" fontId="20" fillId="0" borderId="116" xfId="0" applyFont="1" applyBorder="1" applyAlignment="1">
      <alignment horizontal="center" vertical="center" wrapText="1"/>
    </xf>
    <xf numFmtId="14" fontId="7" fillId="3" borderId="99" xfId="8" quotePrefix="1" applyNumberFormat="1" applyFont="1" applyFill="1" applyBorder="1" applyAlignment="1" applyProtection="1">
      <alignment horizontal="left" vertical="center" wrapText="1" indent="2"/>
      <protection locked="0"/>
    </xf>
    <xf numFmtId="14" fontId="7" fillId="3" borderId="99" xfId="8" quotePrefix="1" applyNumberFormat="1" applyFont="1" applyFill="1" applyBorder="1" applyAlignment="1" applyProtection="1">
      <alignment horizontal="left" vertical="center" wrapText="1" indent="3"/>
      <protection locked="0"/>
    </xf>
    <xf numFmtId="0" fontId="11" fillId="0" borderId="99" xfId="17" applyFill="1" applyBorder="1" applyAlignment="1" applyProtection="1"/>
    <xf numFmtId="49" fontId="109"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3"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9"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20" fillId="0" borderId="116" xfId="0" applyFont="1" applyFill="1" applyBorder="1" applyAlignment="1">
      <alignment horizontal="center" vertical="center" wrapText="1"/>
    </xf>
    <xf numFmtId="1" fontId="6" fillId="35" borderId="114" xfId="0" applyNumberFormat="1" applyFont="1" applyFill="1" applyBorder="1" applyAlignment="1">
      <alignment horizontal="right" vertical="center" wrapText="1"/>
    </xf>
    <xf numFmtId="1" fontId="6" fillId="35" borderId="114" xfId="0" applyNumberFormat="1" applyFont="1" applyFill="1" applyBorder="1" applyAlignment="1">
      <alignment horizontal="center" vertical="center" wrapText="1"/>
    </xf>
    <xf numFmtId="43" fontId="7" fillId="0" borderId="0" xfId="7" applyFont="1"/>
    <xf numFmtId="0" fontId="107"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1" fillId="35" borderId="21" xfId="0" applyNumberFormat="1" applyFont="1" applyFill="1" applyBorder="1" applyAlignment="1">
      <alignment vertical="center" wrapText="1"/>
    </xf>
    <xf numFmtId="3" fontId="21" fillId="0" borderId="21" xfId="0" applyNumberFormat="1" applyFont="1" applyBorder="1" applyAlignment="1">
      <alignment vertical="center" wrapText="1"/>
    </xf>
    <xf numFmtId="3" fontId="21" fillId="0" borderId="21" xfId="0" applyNumberFormat="1" applyFont="1" applyFill="1" applyBorder="1" applyAlignment="1">
      <alignment vertical="center" wrapText="1"/>
    </xf>
    <xf numFmtId="3" fontId="21" fillId="35" borderId="25" xfId="0" applyNumberFormat="1" applyFont="1" applyFill="1" applyBorder="1" applyAlignment="1">
      <alignment vertical="center" wrapText="1"/>
    </xf>
    <xf numFmtId="3" fontId="21" fillId="35"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4" fillId="0" borderId="2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193" fontId="7" fillId="0" borderId="99" xfId="0" applyNumberFormat="1" applyFont="1" applyFill="1" applyBorder="1" applyAlignment="1" applyProtection="1">
      <alignment vertical="center" wrapText="1"/>
      <protection locked="0"/>
    </xf>
    <xf numFmtId="193" fontId="4" fillId="0" borderId="99" xfId="0" applyNumberFormat="1" applyFont="1" applyFill="1" applyBorder="1" applyAlignment="1" applyProtection="1">
      <alignment vertical="center" wrapText="1"/>
      <protection locked="0"/>
    </xf>
    <xf numFmtId="193" fontId="4" fillId="0" borderId="114" xfId="0" applyNumberFormat="1" applyFont="1" applyFill="1" applyBorder="1" applyAlignment="1" applyProtection="1">
      <alignment vertical="center" wrapText="1"/>
      <protection locked="0"/>
    </xf>
    <xf numFmtId="193" fontId="7" fillId="0" borderId="99" xfId="0" applyNumberFormat="1" applyFont="1" applyFill="1" applyBorder="1" applyAlignment="1" applyProtection="1">
      <alignment horizontal="right" vertical="center" wrapText="1"/>
      <protection locked="0"/>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3" fontId="9" fillId="2" borderId="99" xfId="0" applyNumberFormat="1" applyFont="1" applyFill="1" applyBorder="1" applyAlignment="1" applyProtection="1">
      <alignment vertical="center"/>
      <protection locked="0"/>
    </xf>
    <xf numFmtId="193" fontId="17" fillId="2" borderId="99" xfId="0" applyNumberFormat="1" applyFont="1" applyFill="1" applyBorder="1" applyAlignment="1" applyProtection="1">
      <alignment vertical="center"/>
      <protection locked="0"/>
    </xf>
    <xf numFmtId="193" fontId="17" fillId="2" borderId="114" xfId="0" applyNumberFormat="1" applyFont="1" applyFill="1" applyBorder="1" applyAlignment="1" applyProtection="1">
      <alignment vertical="center"/>
      <protection locked="0"/>
    </xf>
    <xf numFmtId="193" fontId="9" fillId="2" borderId="114"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10" fontId="4" fillId="0" borderId="99" xfId="20961" applyNumberFormat="1" applyFont="1" applyFill="1" applyBorder="1" applyAlignment="1" applyProtection="1">
      <alignment horizontal="right" vertical="center" wrapText="1"/>
      <protection locked="0"/>
    </xf>
    <xf numFmtId="10" fontId="4" fillId="0" borderId="99" xfId="20961" applyNumberFormat="1" applyFont="1" applyBorder="1" applyAlignment="1" applyProtection="1">
      <alignment vertical="center" wrapText="1"/>
      <protection locked="0"/>
    </xf>
    <xf numFmtId="10" fontId="4" fillId="0" borderId="114" xfId="20961" applyNumberFormat="1" applyFont="1" applyBorder="1" applyAlignment="1" applyProtection="1">
      <alignment vertical="center" wrapText="1"/>
      <protection locked="0"/>
    </xf>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4" fontId="4" fillId="0" borderId="99" xfId="7" applyNumberFormat="1" applyFont="1" applyBorder="1"/>
    <xf numFmtId="164" fontId="4" fillId="0" borderId="114" xfId="7" applyNumberFormat="1" applyFont="1" applyBorder="1"/>
    <xf numFmtId="0" fontId="14" fillId="0" borderId="99" xfId="0" applyFont="1" applyBorder="1" applyAlignment="1">
      <alignment horizontal="left" wrapText="1" indent="2"/>
    </xf>
    <xf numFmtId="169" fontId="26" fillId="36" borderId="99" xfId="20" applyBorder="1"/>
    <xf numFmtId="164"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4" fontId="6" fillId="0" borderId="114" xfId="7" applyNumberFormat="1" applyFont="1" applyBorder="1"/>
    <xf numFmtId="0" fontId="3" fillId="3" borderId="63"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2" xfId="7" applyNumberFormat="1" applyFont="1" applyFill="1" applyBorder="1"/>
    <xf numFmtId="164" fontId="4" fillId="0" borderId="99" xfId="7" applyNumberFormat="1" applyFont="1" applyFill="1" applyBorder="1"/>
    <xf numFmtId="164"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69" fontId="26" fillId="36"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193" fontId="9" fillId="2" borderId="94" xfId="0" applyNumberFormat="1" applyFont="1" applyFill="1" applyBorder="1" applyAlignment="1" applyProtection="1">
      <alignment vertical="center"/>
      <protection locked="0"/>
    </xf>
    <xf numFmtId="193" fontId="17" fillId="2" borderId="94" xfId="0" applyNumberFormat="1" applyFont="1" applyFill="1" applyBorder="1" applyAlignment="1" applyProtection="1">
      <alignment vertical="center"/>
      <protection locked="0"/>
    </xf>
    <xf numFmtId="193" fontId="17" fillId="2" borderId="108" xfId="0" applyNumberFormat="1" applyFont="1" applyFill="1" applyBorder="1" applyAlignment="1" applyProtection="1">
      <alignment vertical="center"/>
      <protection locked="0"/>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6" fillId="0" borderId="86" xfId="0" applyFont="1" applyFill="1" applyBorder="1" applyAlignment="1">
      <alignment horizontal="left" vertical="center"/>
    </xf>
    <xf numFmtId="0" fontId="106" fillId="0" borderId="84" xfId="0" applyFont="1" applyFill="1" applyBorder="1" applyAlignment="1">
      <alignment vertical="center" wrapText="1"/>
    </xf>
    <xf numFmtId="0" fontId="106" fillId="0" borderId="84" xfId="0" applyFont="1" applyFill="1" applyBorder="1" applyAlignment="1">
      <alignment horizontal="left" vertical="center" wrapText="1"/>
    </xf>
    <xf numFmtId="0" fontId="116" fillId="0" borderId="0" xfId="11" applyFont="1" applyFill="1" applyBorder="1" applyProtection="1"/>
    <xf numFmtId="0" fontId="117" fillId="0" borderId="0" xfId="0" applyFont="1"/>
    <xf numFmtId="0" fontId="116" fillId="0" borderId="0" xfId="11" applyFont="1" applyFill="1" applyBorder="1" applyAlignment="1" applyProtection="1"/>
    <xf numFmtId="0" fontId="118" fillId="0" borderId="0" xfId="11" applyFont="1" applyFill="1" applyBorder="1" applyAlignment="1" applyProtection="1"/>
    <xf numFmtId="14" fontId="117" fillId="0" borderId="0" xfId="0" applyNumberFormat="1" applyFont="1"/>
    <xf numFmtId="0" fontId="117" fillId="0" borderId="0" xfId="0" applyFont="1" applyAlignment="1">
      <alignment wrapText="1"/>
    </xf>
    <xf numFmtId="0" fontId="120" fillId="0" borderId="0" xfId="0" applyFont="1"/>
    <xf numFmtId="0" fontId="117" fillId="0" borderId="0" xfId="0" applyFont="1" applyFill="1"/>
    <xf numFmtId="0" fontId="117" fillId="0" borderId="0" xfId="0" applyFont="1" applyBorder="1"/>
    <xf numFmtId="0" fontId="117" fillId="0" borderId="0" xfId="0" applyFont="1" applyBorder="1" applyAlignment="1">
      <alignment horizontal="left"/>
    </xf>
    <xf numFmtId="0" fontId="119" fillId="0" borderId="130" xfId="0" applyNumberFormat="1" applyFont="1" applyFill="1" applyBorder="1" applyAlignment="1">
      <alignment horizontal="left" vertical="center" wrapText="1"/>
    </xf>
    <xf numFmtId="0" fontId="125" fillId="0" borderId="0" xfId="0" applyFont="1"/>
    <xf numFmtId="49" fontId="106" fillId="0" borderId="99" xfId="0" applyNumberFormat="1" applyFont="1" applyFill="1" applyBorder="1" applyAlignment="1">
      <alignment horizontal="right" vertical="center"/>
    </xf>
    <xf numFmtId="0" fontId="126" fillId="0" borderId="0" xfId="0" applyFont="1" applyFill="1" applyBorder="1" applyAlignment="1"/>
    <xf numFmtId="0" fontId="117" fillId="0" borderId="0" xfId="0" applyFont="1" applyBorder="1" applyAlignment="1">
      <alignment horizontal="left" indent="1"/>
    </xf>
    <xf numFmtId="0" fontId="117" fillId="0" borderId="0" xfId="0" applyFont="1" applyBorder="1" applyAlignment="1">
      <alignment horizontal="left" indent="2"/>
    </xf>
    <xf numFmtId="49" fontId="117" fillId="0" borderId="0" xfId="0" applyNumberFormat="1" applyFont="1" applyBorder="1" applyAlignment="1">
      <alignment horizontal="left" indent="3"/>
    </xf>
    <xf numFmtId="49" fontId="117" fillId="0" borderId="0" xfId="0" applyNumberFormat="1" applyFont="1" applyBorder="1" applyAlignment="1">
      <alignment horizontal="left" indent="1"/>
    </xf>
    <xf numFmtId="49" fontId="117" fillId="0" borderId="0" xfId="0" applyNumberFormat="1" applyFont="1" applyBorder="1" applyAlignment="1">
      <alignment horizontal="left" wrapText="1" indent="2"/>
    </xf>
    <xf numFmtId="49" fontId="117" fillId="0" borderId="0" xfId="0" applyNumberFormat="1" applyFont="1" applyFill="1" applyBorder="1" applyAlignment="1">
      <alignment horizontal="left" wrapText="1" indent="3"/>
    </xf>
    <xf numFmtId="0" fontId="117" fillId="0" borderId="0" xfId="0" applyNumberFormat="1" applyFont="1" applyFill="1" applyBorder="1" applyAlignment="1">
      <alignment horizontal="left" wrapText="1" indent="1"/>
    </xf>
    <xf numFmtId="0" fontId="117" fillId="0" borderId="0" xfId="0" applyFont="1" applyFill="1" applyAlignment="1">
      <alignment horizontal="left" vertical="top" wrapText="1"/>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30" fillId="3" borderId="99" xfId="21414" applyFont="1" applyFill="1" applyBorder="1" applyAlignment="1">
      <alignment horizontal="left" vertical="center" wrapText="1"/>
    </xf>
    <xf numFmtId="0" fontId="131" fillId="0" borderId="99" xfId="21414" applyFont="1" applyFill="1" applyBorder="1" applyAlignment="1">
      <alignment horizontal="left" vertical="center" wrapText="1" indent="1"/>
    </xf>
    <xf numFmtId="0" fontId="132" fillId="3" borderId="99" xfId="21414" applyFont="1" applyFill="1" applyBorder="1" applyAlignment="1">
      <alignment horizontal="left" vertical="center" wrapText="1"/>
    </xf>
    <xf numFmtId="0" fontId="131" fillId="3" borderId="99" xfId="21414" applyFont="1" applyFill="1" applyBorder="1" applyAlignment="1">
      <alignment horizontal="left" vertical="center" wrapText="1" indent="1"/>
    </xf>
    <xf numFmtId="0" fontId="130" fillId="0" borderId="137" xfId="0" applyFont="1" applyFill="1" applyBorder="1" applyAlignment="1">
      <alignment horizontal="left" vertical="center" wrapText="1"/>
    </xf>
    <xf numFmtId="0" fontId="132" fillId="0" borderId="137" xfId="0" applyFont="1" applyFill="1" applyBorder="1" applyAlignment="1">
      <alignment horizontal="left" vertical="center" wrapText="1"/>
    </xf>
    <xf numFmtId="0" fontId="133" fillId="3" borderId="137" xfId="0" applyFont="1" applyFill="1" applyBorder="1" applyAlignment="1">
      <alignment horizontal="left" vertical="center" wrapText="1" indent="1"/>
    </xf>
    <xf numFmtId="0" fontId="132" fillId="3" borderId="137" xfId="0" applyFont="1" applyFill="1" applyBorder="1" applyAlignment="1">
      <alignment horizontal="left" vertical="center" wrapText="1"/>
    </xf>
    <xf numFmtId="0" fontId="132" fillId="3" borderId="138" xfId="0" applyFont="1" applyFill="1" applyBorder="1" applyAlignment="1">
      <alignment horizontal="left" vertical="center" wrapText="1"/>
    </xf>
    <xf numFmtId="0" fontId="133" fillId="0" borderId="137" xfId="0" applyFont="1" applyFill="1" applyBorder="1" applyAlignment="1">
      <alignment horizontal="left" vertical="center" wrapText="1" indent="1"/>
    </xf>
    <xf numFmtId="0" fontId="133" fillId="0" borderId="99" xfId="21414" applyFont="1" applyFill="1" applyBorder="1" applyAlignment="1">
      <alignment horizontal="left" vertical="center" wrapText="1" indent="1"/>
    </xf>
    <xf numFmtId="0" fontId="132" fillId="0" borderId="99" xfId="21414" applyFont="1" applyFill="1" applyBorder="1" applyAlignment="1">
      <alignment horizontal="left" vertical="center" wrapText="1"/>
    </xf>
    <xf numFmtId="0" fontId="134" fillId="0" borderId="99" xfId="21414" applyFont="1" applyFill="1" applyBorder="1" applyAlignment="1">
      <alignment horizontal="center" vertical="center" wrapText="1"/>
    </xf>
    <xf numFmtId="0" fontId="132" fillId="3" borderId="139" xfId="0" applyFont="1" applyFill="1" applyBorder="1" applyAlignment="1">
      <alignment horizontal="left" vertical="center" wrapText="1"/>
    </xf>
    <xf numFmtId="0" fontId="131" fillId="3" borderId="140" xfId="21414" applyFont="1" applyFill="1" applyBorder="1" applyAlignment="1">
      <alignment horizontal="left" vertical="center" wrapText="1" indent="1"/>
    </xf>
    <xf numFmtId="0" fontId="131" fillId="3" borderId="137" xfId="0" applyFont="1" applyFill="1" applyBorder="1" applyAlignment="1">
      <alignment horizontal="left" vertical="center" wrapText="1" indent="1"/>
    </xf>
    <xf numFmtId="0" fontId="131" fillId="0" borderId="140" xfId="21414" applyFont="1" applyFill="1" applyBorder="1" applyAlignment="1">
      <alignment horizontal="left" vertical="center" wrapText="1" indent="1"/>
    </xf>
    <xf numFmtId="0" fontId="132" fillId="0" borderId="137" xfId="0" applyFont="1" applyBorder="1" applyAlignment="1">
      <alignment horizontal="left" vertical="center" wrapText="1"/>
    </xf>
    <xf numFmtId="0" fontId="131" fillId="0" borderId="137" xfId="0" applyFont="1" applyBorder="1" applyAlignment="1">
      <alignment horizontal="left" vertical="center" wrapText="1" indent="1"/>
    </xf>
    <xf numFmtId="0" fontId="131" fillId="0" borderId="138" xfId="0" applyFont="1" applyBorder="1" applyAlignment="1">
      <alignment horizontal="left" vertical="center" wrapText="1" indent="1"/>
    </xf>
    <xf numFmtId="0" fontId="132" fillId="0" borderId="140" xfId="21414" applyFont="1" applyFill="1" applyBorder="1" applyAlignment="1">
      <alignment horizontal="left" vertical="center" wrapText="1"/>
    </xf>
    <xf numFmtId="0" fontId="132" fillId="3" borderId="140" xfId="21414" applyFont="1" applyFill="1" applyBorder="1" applyAlignment="1">
      <alignment horizontal="left" vertical="center" wrapText="1"/>
    </xf>
    <xf numFmtId="0" fontId="134" fillId="0" borderId="140" xfId="21414" applyFont="1" applyFill="1" applyBorder="1" applyAlignment="1">
      <alignment horizontal="center" vertical="center" wrapText="1"/>
    </xf>
    <xf numFmtId="0" fontId="132" fillId="0" borderId="140" xfId="21414" applyFont="1" applyBorder="1" applyAlignment="1">
      <alignment horizontal="left" vertical="center" wrapText="1"/>
    </xf>
    <xf numFmtId="0" fontId="131" fillId="0" borderId="137" xfId="0" applyFont="1" applyFill="1" applyBorder="1" applyAlignment="1">
      <alignment horizontal="left" vertical="center" wrapText="1" indent="1"/>
    </xf>
    <xf numFmtId="0" fontId="135" fillId="0" borderId="140" xfId="0" applyFont="1" applyBorder="1" applyAlignment="1">
      <alignment horizontal="left"/>
    </xf>
    <xf numFmtId="0" fontId="132"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2" fillId="0" borderId="145" xfId="0" applyFont="1" applyFill="1" applyBorder="1" applyAlignment="1">
      <alignment horizontal="justify" vertical="center" wrapText="1"/>
    </xf>
    <xf numFmtId="0" fontId="131" fillId="0" borderId="139" xfId="0" applyFont="1" applyFill="1" applyBorder="1" applyAlignment="1">
      <alignment horizontal="left" vertical="center" wrapText="1" indent="1"/>
    </xf>
    <xf numFmtId="0" fontId="131" fillId="0" borderId="138" xfId="0" applyFont="1" applyFill="1" applyBorder="1" applyAlignment="1">
      <alignment horizontal="left" vertical="center" wrapText="1" indent="1"/>
    </xf>
    <xf numFmtId="0" fontId="132" fillId="0" borderId="137" xfId="0" applyFont="1" applyFill="1" applyBorder="1" applyAlignment="1">
      <alignment horizontal="justify" vertical="center" wrapText="1"/>
    </xf>
    <xf numFmtId="0" fontId="130" fillId="0" borderId="137" xfId="0" applyFont="1" applyFill="1" applyBorder="1" applyAlignment="1">
      <alignment horizontal="justify" vertical="center" wrapText="1"/>
    </xf>
    <xf numFmtId="0" fontId="132" fillId="3" borderId="137" xfId="0" applyFont="1" applyFill="1" applyBorder="1" applyAlignment="1">
      <alignment horizontal="justify" vertical="center" wrapText="1"/>
    </xf>
    <xf numFmtId="0" fontId="132" fillId="0" borderId="138" xfId="0" applyFont="1" applyFill="1" applyBorder="1" applyAlignment="1">
      <alignment horizontal="justify" vertical="center" wrapText="1"/>
    </xf>
    <xf numFmtId="0" fontId="132" fillId="0" borderId="139" xfId="0" applyFont="1" applyFill="1" applyBorder="1" applyAlignment="1">
      <alignment horizontal="justify" vertical="center" wrapText="1"/>
    </xf>
    <xf numFmtId="0" fontId="132" fillId="0" borderId="140" xfId="21414" applyFont="1" applyFill="1" applyBorder="1" applyAlignment="1">
      <alignment horizontal="justify" vertical="center" wrapText="1"/>
    </xf>
    <xf numFmtId="0" fontId="133" fillId="0" borderId="131" xfId="0" applyFont="1" applyFill="1" applyBorder="1" applyAlignment="1">
      <alignment horizontal="left" vertical="center" wrapText="1" indent="1"/>
    </xf>
    <xf numFmtId="0" fontId="130" fillId="0" borderId="137" xfId="0" applyFont="1" applyFill="1" applyBorder="1" applyAlignment="1">
      <alignment vertical="center" wrapText="1"/>
    </xf>
    <xf numFmtId="0" fontId="132" fillId="0" borderId="137" xfId="0" applyFont="1" applyFill="1" applyBorder="1" applyAlignment="1">
      <alignment vertical="center" wrapText="1"/>
    </xf>
    <xf numFmtId="0" fontId="132"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6" fillId="0" borderId="140" xfId="0" applyFont="1" applyFill="1" applyBorder="1" applyAlignment="1" applyProtection="1">
      <alignment horizontal="left" vertical="center" indent="1"/>
      <protection locked="0"/>
    </xf>
    <xf numFmtId="0" fontId="137" fillId="0" borderId="140" xfId="0" applyFont="1" applyFill="1" applyBorder="1" applyAlignment="1" applyProtection="1">
      <alignment horizontal="left" vertical="center" indent="3"/>
      <protection locked="0"/>
    </xf>
    <xf numFmtId="0" fontId="138"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3" fontId="9" fillId="0" borderId="0" xfId="0" applyNumberFormat="1" applyFont="1" applyFill="1" applyBorder="1" applyAlignment="1" applyProtection="1">
      <alignment horizontal="right"/>
    </xf>
    <xf numFmtId="49" fontId="106" fillId="0" borderId="140" xfId="0" applyNumberFormat="1" applyFont="1" applyFill="1" applyBorder="1" applyAlignment="1">
      <alignment horizontal="right" vertical="center"/>
    </xf>
    <xf numFmtId="0" fontId="0" fillId="0" borderId="140" xfId="0" applyBorder="1" applyAlignment="1">
      <alignment horizontal="center" vertical="center"/>
    </xf>
    <xf numFmtId="0" fontId="0" fillId="0" borderId="144" xfId="0" applyBorder="1" applyAlignment="1">
      <alignment horizontal="center"/>
    </xf>
    <xf numFmtId="0" fontId="131" fillId="0" borderId="144" xfId="21414" applyFont="1" applyFill="1" applyBorder="1" applyAlignment="1">
      <alignment horizontal="left" vertical="center" wrapText="1" indent="1"/>
    </xf>
    <xf numFmtId="0" fontId="131" fillId="3" borderId="140" xfId="0" applyFont="1" applyFill="1" applyBorder="1" applyAlignment="1">
      <alignment horizontal="left" vertical="center" wrapText="1" indent="1"/>
    </xf>
    <xf numFmtId="167" fontId="23" fillId="0" borderId="140" xfId="0" applyNumberFormat="1" applyFont="1" applyBorder="1" applyAlignment="1">
      <alignment horizontal="center"/>
    </xf>
    <xf numFmtId="0" fontId="132" fillId="0" borderId="140" xfId="0" applyFont="1" applyBorder="1" applyAlignment="1">
      <alignment horizontal="left" vertical="center" wrapText="1"/>
    </xf>
    <xf numFmtId="0" fontId="23" fillId="0" borderId="140" xfId="0" applyFont="1" applyBorder="1"/>
    <xf numFmtId="0" fontId="131" fillId="0" borderId="140" xfId="0" applyFont="1" applyBorder="1" applyAlignment="1">
      <alignment horizontal="left" vertical="center" wrapText="1" indent="1"/>
    </xf>
    <xf numFmtId="0" fontId="131" fillId="0" borderId="140" xfId="0" applyFont="1" applyFill="1" applyBorder="1" applyAlignment="1">
      <alignment horizontal="left" vertical="center" wrapText="1" indent="1"/>
    </xf>
    <xf numFmtId="0" fontId="133" fillId="3" borderId="140" xfId="0" applyFont="1" applyFill="1" applyBorder="1" applyAlignment="1">
      <alignment horizontal="left" vertical="center" wrapText="1" indent="1"/>
    </xf>
    <xf numFmtId="0" fontId="133" fillId="0" borderId="140" xfId="0" applyFont="1" applyFill="1" applyBorder="1" applyAlignment="1">
      <alignment horizontal="left" vertical="center" wrapText="1" indent="1"/>
    </xf>
    <xf numFmtId="167" fontId="23" fillId="0" borderId="140" xfId="0" applyNumberFormat="1" applyFont="1" applyFill="1" applyBorder="1" applyAlignment="1">
      <alignment horizontal="center"/>
    </xf>
    <xf numFmtId="167" fontId="22" fillId="0" borderId="56" xfId="0" applyNumberFormat="1" applyFont="1" applyFill="1" applyBorder="1" applyAlignment="1">
      <alignment horizontal="center"/>
    </xf>
    <xf numFmtId="167" fontId="18" fillId="0" borderId="58" xfId="0" applyNumberFormat="1" applyFont="1" applyFill="1" applyBorder="1" applyAlignment="1">
      <alignment horizontal="center"/>
    </xf>
    <xf numFmtId="193" fontId="23" fillId="0" borderId="12" xfId="0" applyNumberFormat="1" applyFont="1" applyBorder="1" applyAlignment="1">
      <alignment horizontal="center" vertical="center"/>
    </xf>
    <xf numFmtId="193" fontId="19" fillId="0" borderId="12" xfId="0" applyNumberFormat="1" applyFont="1" applyBorder="1" applyAlignment="1">
      <alignment horizontal="center" vertical="center"/>
    </xf>
    <xf numFmtId="193" fontId="23" fillId="0" borderId="12" xfId="0" applyNumberFormat="1" applyFont="1" applyFill="1" applyBorder="1" applyAlignment="1">
      <alignment horizontal="center" vertical="center"/>
    </xf>
    <xf numFmtId="193" fontId="23" fillId="0" borderId="13" xfId="0" applyNumberFormat="1" applyFont="1" applyBorder="1" applyAlignment="1">
      <alignment horizontal="center" vertical="center"/>
    </xf>
    <xf numFmtId="193" fontId="22" fillId="0" borderId="14" xfId="0" applyNumberFormat="1" applyFont="1" applyFill="1" applyBorder="1" applyAlignment="1">
      <alignment horizontal="center" vertical="center"/>
    </xf>
    <xf numFmtId="193" fontId="23" fillId="0" borderId="140" xfId="0" applyNumberFormat="1" applyFont="1" applyBorder="1" applyAlignment="1">
      <alignment horizontal="center" vertical="center"/>
    </xf>
    <xf numFmtId="0" fontId="23" fillId="0" borderId="140" xfId="0" applyFont="1" applyBorder="1" applyAlignment="1">
      <alignment horizontal="center"/>
    </xf>
    <xf numFmtId="0" fontId="23" fillId="0" borderId="140" xfId="0" applyFont="1" applyBorder="1" applyAlignment="1">
      <alignment horizontal="center" vertical="center"/>
    </xf>
    <xf numFmtId="193" fontId="22" fillId="0" borderId="30" xfId="0" applyNumberFormat="1" applyFont="1" applyBorder="1" applyAlignment="1">
      <alignment horizontal="center" vertical="center"/>
    </xf>
    <xf numFmtId="193" fontId="104" fillId="0" borderId="12" xfId="0" applyNumberFormat="1" applyFont="1" applyBorder="1" applyAlignment="1">
      <alignment horizontal="center" vertical="center"/>
    </xf>
    <xf numFmtId="193" fontId="22" fillId="0" borderId="12" xfId="0" applyNumberFormat="1" applyFont="1" applyBorder="1" applyAlignment="1">
      <alignment horizontal="center" vertical="center"/>
    </xf>
    <xf numFmtId="193" fontId="22" fillId="0" borderId="15" xfId="0" applyNumberFormat="1" applyFont="1" applyBorder="1" applyAlignment="1">
      <alignment horizontal="center" vertical="center"/>
    </xf>
    <xf numFmtId="193" fontId="22" fillId="0" borderId="13" xfId="0" applyNumberFormat="1" applyFont="1" applyBorder="1" applyAlignment="1">
      <alignment horizontal="center" vertical="center"/>
    </xf>
    <xf numFmtId="193" fontId="22" fillId="0" borderId="140" xfId="0" applyNumberFormat="1" applyFont="1" applyFill="1" applyBorder="1" applyAlignment="1">
      <alignment horizontal="center" vertical="center"/>
    </xf>
    <xf numFmtId="0" fontId="22" fillId="0" borderId="140" xfId="0" applyFont="1" applyBorder="1" applyAlignment="1">
      <alignment horizontal="center"/>
    </xf>
    <xf numFmtId="0" fontId="22" fillId="0" borderId="140" xfId="0" applyFont="1" applyBorder="1" applyAlignment="1">
      <alignment horizontal="center" vertical="center"/>
    </xf>
    <xf numFmtId="0" fontId="120" fillId="0" borderId="140" xfId="0" applyFont="1" applyBorder="1"/>
    <xf numFmtId="49" fontId="122" fillId="0" borderId="140" xfId="5" applyNumberFormat="1" applyFont="1" applyFill="1" applyBorder="1" applyAlignment="1" applyProtection="1">
      <alignment horizontal="right" vertical="center"/>
      <protection locked="0"/>
    </xf>
    <xf numFmtId="0" fontId="121" fillId="3" borderId="140" xfId="13" applyFont="1" applyFill="1" applyBorder="1" applyAlignment="1" applyProtection="1">
      <alignment horizontal="left" vertical="center" wrapText="1"/>
      <protection locked="0"/>
    </xf>
    <xf numFmtId="49" fontId="121" fillId="3" borderId="140" xfId="5" applyNumberFormat="1" applyFont="1" applyFill="1" applyBorder="1" applyAlignment="1" applyProtection="1">
      <alignment horizontal="right" vertical="center"/>
      <protection locked="0"/>
    </xf>
    <xf numFmtId="0" fontId="121" fillId="0" borderId="140" xfId="13" applyFont="1" applyFill="1" applyBorder="1" applyAlignment="1" applyProtection="1">
      <alignment horizontal="left" vertical="center" wrapText="1"/>
      <protection locked="0"/>
    </xf>
    <xf numFmtId="49" fontId="121" fillId="0" borderId="140" xfId="5" applyNumberFormat="1" applyFont="1" applyFill="1" applyBorder="1" applyAlignment="1" applyProtection="1">
      <alignment horizontal="right" vertical="center"/>
      <protection locked="0"/>
    </xf>
    <xf numFmtId="0" fontId="123" fillId="0" borderId="140" xfId="13" applyFont="1" applyFill="1" applyBorder="1" applyAlignment="1" applyProtection="1">
      <alignment horizontal="left" vertical="center" wrapText="1"/>
      <protection locked="0"/>
    </xf>
    <xf numFmtId="0" fontId="120" fillId="0" borderId="140" xfId="0" applyFont="1" applyBorder="1" applyAlignment="1">
      <alignment horizontal="center" vertical="center" wrapText="1"/>
    </xf>
    <xf numFmtId="0" fontId="120" fillId="0" borderId="140" xfId="0" applyFont="1" applyFill="1" applyBorder="1" applyAlignment="1">
      <alignment horizontal="center" vertical="center" wrapText="1"/>
    </xf>
    <xf numFmtId="166" fontId="116" fillId="35" borderId="148" xfId="21413" applyFont="1" applyFill="1" applyBorder="1"/>
    <xf numFmtId="0" fontId="116" fillId="0" borderId="148" xfId="0" applyFont="1" applyBorder="1"/>
    <xf numFmtId="0" fontId="116" fillId="0" borderId="148" xfId="0" applyFont="1" applyFill="1" applyBorder="1"/>
    <xf numFmtId="0" fontId="116" fillId="0" borderId="148" xfId="0" applyFont="1" applyBorder="1" applyAlignment="1">
      <alignment horizontal="left" indent="8"/>
    </xf>
    <xf numFmtId="0" fontId="116" fillId="0" borderId="148" xfId="0" applyFont="1" applyBorder="1" applyAlignment="1">
      <alignment wrapText="1"/>
    </xf>
    <xf numFmtId="0" fontId="119" fillId="0" borderId="148" xfId="0" applyFont="1" applyBorder="1"/>
    <xf numFmtId="49" fontId="122" fillId="0" borderId="148" xfId="5" applyNumberFormat="1" applyFont="1" applyFill="1" applyBorder="1" applyAlignment="1" applyProtection="1">
      <alignment horizontal="right" vertical="center" wrapText="1"/>
      <protection locked="0"/>
    </xf>
    <xf numFmtId="49" fontId="121" fillId="3" borderId="148" xfId="5" applyNumberFormat="1" applyFont="1" applyFill="1" applyBorder="1" applyAlignment="1" applyProtection="1">
      <alignment horizontal="right" vertical="center" wrapText="1"/>
      <protection locked="0"/>
    </xf>
    <xf numFmtId="49" fontId="121" fillId="0" borderId="148" xfId="5" applyNumberFormat="1" applyFont="1" applyFill="1" applyBorder="1" applyAlignment="1" applyProtection="1">
      <alignment horizontal="right" vertical="center" wrapText="1"/>
      <protection locked="0"/>
    </xf>
    <xf numFmtId="0" fontId="116" fillId="0" borderId="148" xfId="0" applyFont="1" applyBorder="1" applyAlignment="1">
      <alignment horizontal="center" vertical="center" wrapText="1"/>
    </xf>
    <xf numFmtId="0" fontId="116" fillId="0" borderId="149" xfId="0" applyFont="1" applyFill="1" applyBorder="1" applyAlignment="1">
      <alignment horizontal="center" vertical="center" wrapText="1"/>
    </xf>
    <xf numFmtId="0" fontId="116" fillId="0" borderId="148" xfId="0" applyFont="1" applyBorder="1" applyAlignment="1">
      <alignment horizontal="center" vertical="center"/>
    </xf>
    <xf numFmtId="0" fontId="116" fillId="0" borderId="0" xfId="0" applyFont="1"/>
    <xf numFmtId="0" fontId="116" fillId="0" borderId="0" xfId="0" applyFont="1" applyAlignment="1">
      <alignment wrapText="1"/>
    </xf>
    <xf numFmtId="14" fontId="116" fillId="0" borderId="0" xfId="0" applyNumberFormat="1" applyFont="1"/>
    <xf numFmtId="0" fontId="119" fillId="0" borderId="148" xfId="0" applyFont="1" applyFill="1" applyBorder="1"/>
    <xf numFmtId="0" fontId="116" fillId="0" borderId="148" xfId="0" applyNumberFormat="1" applyFont="1" applyFill="1" applyBorder="1" applyAlignment="1">
      <alignment horizontal="left" vertical="center" wrapText="1"/>
    </xf>
    <xf numFmtId="0" fontId="120" fillId="0" borderId="148" xfId="0" applyFont="1" applyBorder="1"/>
    <xf numFmtId="0" fontId="119" fillId="0" borderId="148" xfId="0" applyFont="1" applyFill="1" applyBorder="1" applyAlignment="1">
      <alignment horizontal="left" wrapText="1" indent="1"/>
    </xf>
    <xf numFmtId="0" fontId="119" fillId="0" borderId="148" xfId="0" applyFont="1" applyFill="1" applyBorder="1" applyAlignment="1">
      <alignment horizontal="left" vertical="center" indent="1"/>
    </xf>
    <xf numFmtId="0" fontId="117" fillId="0" borderId="148" xfId="0" applyFont="1" applyBorder="1"/>
    <xf numFmtId="0" fontId="116" fillId="0" borderId="148" xfId="0" applyFont="1" applyFill="1" applyBorder="1" applyAlignment="1">
      <alignment horizontal="left" wrapText="1" indent="1"/>
    </xf>
    <xf numFmtId="0" fontId="116" fillId="0" borderId="148" xfId="0" applyFont="1" applyFill="1" applyBorder="1" applyAlignment="1">
      <alignment horizontal="left" indent="1"/>
    </xf>
    <xf numFmtId="0" fontId="116" fillId="0" borderId="148" xfId="0" applyFont="1" applyFill="1" applyBorder="1" applyAlignment="1">
      <alignment horizontal="left" wrapText="1" indent="4"/>
    </xf>
    <xf numFmtId="0" fontId="116" fillId="0" borderId="148" xfId="0" applyNumberFormat="1" applyFont="1" applyFill="1" applyBorder="1" applyAlignment="1">
      <alignment horizontal="left" indent="3"/>
    </xf>
    <xf numFmtId="0" fontId="119" fillId="0" borderId="148" xfId="0" applyFont="1" applyFill="1" applyBorder="1" applyAlignment="1">
      <alignment horizontal="left" indent="1"/>
    </xf>
    <xf numFmtId="0" fontId="120" fillId="0" borderId="148" xfId="0" applyFont="1" applyFill="1" applyBorder="1" applyAlignment="1">
      <alignment horizontal="center" vertical="center" wrapText="1"/>
    </xf>
    <xf numFmtId="0" fontId="116" fillId="78" borderId="148" xfId="0" applyFont="1" applyFill="1" applyBorder="1"/>
    <xf numFmtId="0" fontId="119" fillId="0" borderId="7" xfId="0" applyFont="1" applyBorder="1"/>
    <xf numFmtId="0" fontId="116" fillId="0" borderId="148" xfId="0" applyFont="1" applyFill="1" applyBorder="1" applyAlignment="1">
      <alignment horizontal="left" wrapText="1" indent="2"/>
    </xf>
    <xf numFmtId="0" fontId="116" fillId="0" borderId="148" xfId="0" applyFont="1" applyFill="1" applyBorder="1" applyAlignment="1">
      <alignment horizontal="left" wrapText="1"/>
    </xf>
    <xf numFmtId="0" fontId="116" fillId="0" borderId="0" xfId="0" applyFont="1" applyBorder="1"/>
    <xf numFmtId="0" fontId="119" fillId="80" borderId="148" xfId="0" applyFont="1" applyFill="1" applyBorder="1"/>
    <xf numFmtId="0" fontId="116" fillId="0" borderId="148" xfId="0" applyFont="1" applyBorder="1" applyAlignment="1">
      <alignment horizontal="left" indent="1"/>
    </xf>
    <xf numFmtId="0" fontId="116" fillId="0" borderId="148" xfId="0" applyFont="1" applyBorder="1" applyAlignment="1">
      <alignment horizontal="center"/>
    </xf>
    <xf numFmtId="0" fontId="116" fillId="0" borderId="0" xfId="0" applyFont="1" applyBorder="1" applyAlignment="1">
      <alignment horizontal="center" vertical="center"/>
    </xf>
    <xf numFmtId="0" fontId="116" fillId="0" borderId="148" xfId="0" applyFont="1" applyFill="1" applyBorder="1" applyAlignment="1">
      <alignment horizontal="center" vertical="center" wrapText="1"/>
    </xf>
    <xf numFmtId="0" fontId="116" fillId="0" borderId="7"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53" xfId="0" applyFont="1" applyBorder="1" applyAlignment="1">
      <alignment wrapText="1"/>
    </xf>
    <xf numFmtId="0" fontId="116" fillId="0" borderId="7" xfId="0" applyFont="1" applyBorder="1" applyAlignment="1">
      <alignment wrapText="1"/>
    </xf>
    <xf numFmtId="0" fontId="116" fillId="0" borderId="0" xfId="0" applyFont="1" applyBorder="1" applyAlignment="1">
      <alignment horizontal="center" vertical="center" wrapText="1"/>
    </xf>
    <xf numFmtId="0" fontId="116" fillId="0" borderId="147" xfId="0" applyFont="1" applyFill="1" applyBorder="1" applyAlignment="1">
      <alignment horizontal="center" vertical="center" wrapText="1"/>
    </xf>
    <xf numFmtId="0" fontId="116" fillId="0" borderId="0" xfId="0" applyFont="1" applyFill="1" applyBorder="1" applyAlignment="1">
      <alignment horizontal="center" vertical="center" wrapText="1"/>
    </xf>
    <xf numFmtId="0" fontId="116" fillId="0" borderId="150" xfId="0" applyFont="1" applyFill="1" applyBorder="1" applyAlignment="1">
      <alignment horizontal="center" vertical="center" wrapText="1"/>
    </xf>
    <xf numFmtId="0" fontId="116" fillId="0" borderId="146" xfId="0" applyFont="1" applyFill="1" applyBorder="1" applyAlignment="1">
      <alignment horizontal="center" vertical="center" wrapText="1"/>
    </xf>
    <xf numFmtId="0" fontId="116" fillId="0" borderId="0" xfId="0" applyFont="1" applyFill="1"/>
    <xf numFmtId="49" fontId="116" fillId="0" borderId="154" xfId="0" applyNumberFormat="1" applyFont="1" applyFill="1" applyBorder="1" applyAlignment="1">
      <alignment horizontal="left" wrapText="1" indent="1"/>
    </xf>
    <xf numFmtId="0" fontId="116" fillId="0" borderId="156" xfId="0" applyNumberFormat="1" applyFont="1" applyFill="1" applyBorder="1" applyAlignment="1">
      <alignment horizontal="left" wrapText="1" indent="1"/>
    </xf>
    <xf numFmtId="49" fontId="116" fillId="0" borderId="157" xfId="0" applyNumberFormat="1" applyFont="1" applyFill="1" applyBorder="1" applyAlignment="1">
      <alignment horizontal="left" wrapText="1" indent="1"/>
    </xf>
    <xf numFmtId="0" fontId="116" fillId="0" borderId="158" xfId="0" applyNumberFormat="1" applyFont="1" applyFill="1" applyBorder="1" applyAlignment="1">
      <alignment horizontal="left" wrapText="1" indent="1"/>
    </xf>
    <xf numFmtId="49" fontId="116" fillId="0" borderId="158" xfId="0" applyNumberFormat="1" applyFont="1" applyFill="1" applyBorder="1" applyAlignment="1">
      <alignment horizontal="left" wrapText="1" indent="3"/>
    </xf>
    <xf numFmtId="49" fontId="116" fillId="0" borderId="157" xfId="0" applyNumberFormat="1" applyFont="1" applyFill="1" applyBorder="1" applyAlignment="1">
      <alignment horizontal="left" wrapText="1" indent="3"/>
    </xf>
    <xf numFmtId="49" fontId="116" fillId="0" borderId="157" xfId="0" applyNumberFormat="1" applyFont="1" applyFill="1" applyBorder="1" applyAlignment="1">
      <alignment horizontal="left" wrapText="1" indent="2"/>
    </xf>
    <xf numFmtId="49" fontId="116" fillId="0" borderId="158" xfId="0" applyNumberFormat="1" applyFont="1" applyBorder="1" applyAlignment="1">
      <alignment horizontal="left" wrapText="1" indent="2"/>
    </xf>
    <xf numFmtId="49" fontId="116" fillId="0" borderId="157" xfId="0" applyNumberFormat="1" applyFont="1" applyFill="1" applyBorder="1" applyAlignment="1">
      <alignment horizontal="left" vertical="top" wrapText="1" indent="2"/>
    </xf>
    <xf numFmtId="49" fontId="116" fillId="0" borderId="157" xfId="0" applyNumberFormat="1" applyFont="1" applyFill="1" applyBorder="1" applyAlignment="1">
      <alignment horizontal="left" indent="1"/>
    </xf>
    <xf numFmtId="0" fontId="116" fillId="0" borderId="158" xfId="0" applyNumberFormat="1" applyFont="1" applyBorder="1" applyAlignment="1">
      <alignment horizontal="left" indent="1"/>
    </xf>
    <xf numFmtId="49" fontId="116" fillId="0" borderId="158" xfId="0" applyNumberFormat="1" applyFont="1" applyBorder="1" applyAlignment="1">
      <alignment horizontal="left" indent="1"/>
    </xf>
    <xf numFmtId="49" fontId="116" fillId="0" borderId="157" xfId="0" applyNumberFormat="1" applyFont="1" applyFill="1" applyBorder="1" applyAlignment="1">
      <alignment horizontal="left" indent="3"/>
    </xf>
    <xf numFmtId="49" fontId="116" fillId="0" borderId="158" xfId="0" applyNumberFormat="1" applyFont="1" applyBorder="1" applyAlignment="1">
      <alignment horizontal="left" indent="3"/>
    </xf>
    <xf numFmtId="0" fontId="116" fillId="0" borderId="158" xfId="0" applyFont="1" applyBorder="1" applyAlignment="1">
      <alignment horizontal="left" indent="2"/>
    </xf>
    <xf numFmtId="0" fontId="116" fillId="0" borderId="157" xfId="0" applyFont="1" applyBorder="1" applyAlignment="1">
      <alignment horizontal="left" indent="2"/>
    </xf>
    <xf numFmtId="0" fontId="116" fillId="0" borderId="158" xfId="0" applyFont="1" applyBorder="1" applyAlignment="1">
      <alignment horizontal="left" indent="1"/>
    </xf>
    <xf numFmtId="0" fontId="116" fillId="0" borderId="157" xfId="0" applyFont="1" applyBorder="1" applyAlignment="1">
      <alignment horizontal="left" indent="1"/>
    </xf>
    <xf numFmtId="0" fontId="119" fillId="0" borderId="64" xfId="0" applyFont="1" applyBorder="1"/>
    <xf numFmtId="0" fontId="116" fillId="0" borderId="69" xfId="0" applyFont="1" applyBorder="1"/>
    <xf numFmtId="0" fontId="116" fillId="0" borderId="0" xfId="0" applyFont="1" applyBorder="1" applyAlignment="1">
      <alignment wrapText="1"/>
    </xf>
    <xf numFmtId="0" fontId="116" fillId="0" borderId="0" xfId="0" applyFont="1" applyAlignment="1">
      <alignment horizontal="center" vertical="center"/>
    </xf>
    <xf numFmtId="0" fontId="116" fillId="0" borderId="0" xfId="0" applyFont="1" applyBorder="1" applyAlignment="1">
      <alignment horizontal="left"/>
    </xf>
    <xf numFmtId="0" fontId="119" fillId="0" borderId="148" xfId="0" applyNumberFormat="1" applyFont="1" applyFill="1" applyBorder="1" applyAlignment="1">
      <alignment horizontal="left" vertical="center" wrapText="1"/>
    </xf>
    <xf numFmtId="0" fontId="116"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8" xfId="0" applyFont="1" applyBorder="1" applyAlignment="1">
      <alignment horizontal="center" vertical="center" wrapText="1"/>
    </xf>
    <xf numFmtId="0" fontId="121" fillId="0" borderId="0" xfId="0" applyFont="1" applyAlignment="1">
      <alignment horizontal="center" vertical="center"/>
    </xf>
    <xf numFmtId="0" fontId="121" fillId="0" borderId="0" xfId="0" applyFont="1"/>
    <xf numFmtId="0" fontId="139" fillId="0" borderId="0" xfId="0" applyFont="1"/>
    <xf numFmtId="0" fontId="116" fillId="0" borderId="135" xfId="0" applyNumberFormat="1" applyFont="1" applyFill="1" applyBorder="1" applyAlignment="1">
      <alignment horizontal="left" vertical="center" wrapText="1" indent="1" readingOrder="1"/>
    </xf>
    <xf numFmtId="0" fontId="121" fillId="0" borderId="148" xfId="0" applyFont="1" applyBorder="1" applyAlignment="1">
      <alignment horizontal="left" indent="3"/>
    </xf>
    <xf numFmtId="0" fontId="119" fillId="0" borderId="148" xfId="0" applyNumberFormat="1" applyFont="1" applyFill="1" applyBorder="1" applyAlignment="1">
      <alignment vertical="center" wrapText="1" readingOrder="1"/>
    </xf>
    <xf numFmtId="0" fontId="121" fillId="0" borderId="148" xfId="0" applyFont="1" applyFill="1" applyBorder="1" applyAlignment="1">
      <alignment horizontal="left" indent="2"/>
    </xf>
    <xf numFmtId="0" fontId="116" fillId="0" borderId="136" xfId="0" applyNumberFormat="1" applyFont="1" applyFill="1" applyBorder="1" applyAlignment="1">
      <alignment vertical="center" wrapText="1" readingOrder="1"/>
    </xf>
    <xf numFmtId="0" fontId="121" fillId="0" borderId="149" xfId="0" applyFont="1" applyBorder="1" applyAlignment="1">
      <alignment horizontal="left" indent="2"/>
    </xf>
    <xf numFmtId="0" fontId="116" fillId="0" borderId="135" xfId="0" applyNumberFormat="1" applyFont="1" applyFill="1" applyBorder="1" applyAlignment="1">
      <alignment vertical="center" wrapText="1" readingOrder="1"/>
    </xf>
    <xf numFmtId="0" fontId="121" fillId="0" borderId="148" xfId="0" applyFont="1" applyBorder="1" applyAlignment="1">
      <alignment horizontal="left" indent="2"/>
    </xf>
    <xf numFmtId="0" fontId="116" fillId="0" borderId="134" xfId="0" applyNumberFormat="1" applyFont="1" applyFill="1" applyBorder="1" applyAlignment="1">
      <alignment vertical="center" wrapText="1" readingOrder="1"/>
    </xf>
    <xf numFmtId="0" fontId="139" fillId="0" borderId="7" xfId="0" applyFont="1" applyBorder="1"/>
    <xf numFmtId="0" fontId="106" fillId="0" borderId="148" xfId="0" applyFont="1" applyFill="1" applyBorder="1" applyAlignment="1">
      <alignment vertical="center" wrapText="1"/>
    </xf>
    <xf numFmtId="0" fontId="106" fillId="0" borderId="148" xfId="0" applyFont="1" applyBorder="1" applyAlignment="1">
      <alignment horizontal="left" vertical="center" wrapText="1"/>
    </xf>
    <xf numFmtId="0" fontId="106" fillId="0" borderId="148" xfId="0" applyFont="1" applyBorder="1" applyAlignment="1">
      <alignment horizontal="left" indent="2"/>
    </xf>
    <xf numFmtId="0" fontId="106" fillId="0" borderId="148" xfId="0" applyNumberFormat="1" applyFont="1" applyFill="1" applyBorder="1" applyAlignment="1">
      <alignment vertical="center" wrapText="1"/>
    </xf>
    <xf numFmtId="0" fontId="106" fillId="0" borderId="148" xfId="0" applyNumberFormat="1" applyFont="1" applyFill="1" applyBorder="1" applyAlignment="1">
      <alignment horizontal="left" vertical="center" indent="1"/>
    </xf>
    <xf numFmtId="0" fontId="106" fillId="0" borderId="148" xfId="0" applyNumberFormat="1" applyFont="1" applyFill="1" applyBorder="1" applyAlignment="1">
      <alignment horizontal="left" vertical="center" wrapText="1" indent="1"/>
    </xf>
    <xf numFmtId="0" fontId="106" fillId="0" borderId="148" xfId="0" applyNumberFormat="1" applyFont="1" applyFill="1" applyBorder="1" applyAlignment="1">
      <alignment horizontal="right" vertical="center"/>
    </xf>
    <xf numFmtId="49" fontId="106" fillId="0" borderId="148" xfId="0" applyNumberFormat="1" applyFont="1" applyFill="1" applyBorder="1" applyAlignment="1">
      <alignment horizontal="right" vertical="center"/>
    </xf>
    <xf numFmtId="49" fontId="106" fillId="0" borderId="148" xfId="0" applyNumberFormat="1" applyFont="1" applyFill="1" applyBorder="1" applyAlignment="1">
      <alignment vertical="top" wrapText="1"/>
    </xf>
    <xf numFmtId="49" fontId="106" fillId="0" borderId="148" xfId="0" applyNumberFormat="1" applyFont="1" applyFill="1" applyBorder="1" applyAlignment="1">
      <alignment horizontal="left" vertical="top" wrapText="1" indent="2"/>
    </xf>
    <xf numFmtId="49" fontId="106" fillId="0" borderId="148" xfId="0" applyNumberFormat="1" applyFont="1" applyFill="1" applyBorder="1" applyAlignment="1">
      <alignment horizontal="left" vertical="center" wrapText="1" indent="3"/>
    </xf>
    <xf numFmtId="49" fontId="106" fillId="0" borderId="148" xfId="0" applyNumberFormat="1" applyFont="1" applyFill="1" applyBorder="1" applyAlignment="1">
      <alignment horizontal="left" wrapText="1" indent="2"/>
    </xf>
    <xf numFmtId="49" fontId="106" fillId="0" borderId="148" xfId="0" applyNumberFormat="1" applyFont="1" applyFill="1" applyBorder="1" applyAlignment="1">
      <alignment horizontal="left" vertical="top" wrapText="1"/>
    </xf>
    <xf numFmtId="49" fontId="106" fillId="0" borderId="148" xfId="0" applyNumberFormat="1" applyFont="1" applyFill="1" applyBorder="1" applyAlignment="1">
      <alignment horizontal="left" wrapText="1" indent="3"/>
    </xf>
    <xf numFmtId="49" fontId="106" fillId="0" borderId="148" xfId="0" applyNumberFormat="1" applyFont="1" applyFill="1" applyBorder="1" applyAlignment="1">
      <alignment vertical="center"/>
    </xf>
    <xf numFmtId="0" fontId="106" fillId="0" borderId="148" xfId="0" applyFont="1" applyFill="1" applyBorder="1" applyAlignment="1">
      <alignment horizontal="left" vertical="center" wrapText="1"/>
    </xf>
    <xf numFmtId="49" fontId="106" fillId="0" borderId="148" xfId="0" applyNumberFormat="1" applyFont="1" applyFill="1" applyBorder="1" applyAlignment="1">
      <alignment horizontal="left" indent="3"/>
    </xf>
    <xf numFmtId="0" fontId="106" fillId="0" borderId="148" xfId="0" applyFont="1" applyBorder="1" applyAlignment="1">
      <alignment horizontal="left" indent="1"/>
    </xf>
    <xf numFmtId="0" fontId="106" fillId="0" borderId="148" xfId="0" applyNumberFormat="1" applyFont="1" applyFill="1" applyBorder="1" applyAlignment="1">
      <alignment horizontal="left" vertical="center" wrapText="1"/>
    </xf>
    <xf numFmtId="0" fontId="106" fillId="0" borderId="148" xfId="0" applyFont="1" applyFill="1" applyBorder="1" applyAlignment="1">
      <alignment horizontal="left" wrapText="1" indent="2"/>
    </xf>
    <xf numFmtId="0" fontId="106" fillId="0" borderId="148" xfId="0" applyFont="1" applyBorder="1" applyAlignment="1">
      <alignment horizontal="left" vertical="top" wrapText="1"/>
    </xf>
    <xf numFmtId="0" fontId="105" fillId="0" borderId="7" xfId="0" applyFont="1" applyBorder="1" applyAlignment="1">
      <alignment wrapText="1"/>
    </xf>
    <xf numFmtId="0" fontId="106" fillId="0" borderId="148" xfId="0" applyFont="1" applyBorder="1" applyAlignment="1">
      <alignment horizontal="left" vertical="top" wrapText="1" indent="2"/>
    </xf>
    <xf numFmtId="0" fontId="106" fillId="0" borderId="148" xfId="0" applyFont="1" applyBorder="1" applyAlignment="1">
      <alignment horizontal="left" wrapText="1"/>
    </xf>
    <xf numFmtId="0" fontId="106" fillId="0" borderId="148" xfId="12672" applyFont="1" applyFill="1" applyBorder="1" applyAlignment="1">
      <alignment horizontal="left" vertical="center" wrapText="1" indent="2"/>
    </xf>
    <xf numFmtId="0" fontId="106" fillId="0" borderId="148" xfId="0" applyFont="1" applyBorder="1" applyAlignment="1">
      <alignment horizontal="left" wrapText="1" indent="2"/>
    </xf>
    <xf numFmtId="0" fontId="106" fillId="0" borderId="148" xfId="0" applyFont="1" applyBorder="1" applyAlignment="1">
      <alignment wrapText="1"/>
    </xf>
    <xf numFmtId="0" fontId="106" fillId="0" borderId="148" xfId="0" applyFont="1" applyBorder="1"/>
    <xf numFmtId="0" fontId="106" fillId="0" borderId="148" xfId="12672" applyFont="1" applyFill="1" applyBorder="1" applyAlignment="1">
      <alignment horizontal="left" vertical="center" wrapText="1"/>
    </xf>
    <xf numFmtId="0" fontId="105" fillId="0" borderId="148" xfId="0" applyFont="1" applyBorder="1" applyAlignment="1">
      <alignment wrapText="1"/>
    </xf>
    <xf numFmtId="0" fontId="106" fillId="0" borderId="150" xfId="0" applyNumberFormat="1" applyFont="1" applyFill="1" applyBorder="1" applyAlignment="1">
      <alignment horizontal="left" vertical="center" wrapText="1"/>
    </xf>
    <xf numFmtId="0" fontId="106" fillId="3" borderId="148" xfId="5" applyNumberFormat="1" applyFont="1" applyFill="1" applyBorder="1" applyAlignment="1" applyProtection="1">
      <alignment horizontal="right" vertical="center"/>
      <protection locked="0"/>
    </xf>
    <xf numFmtId="2" fontId="106" fillId="3" borderId="148" xfId="5" applyNumberFormat="1" applyFont="1" applyFill="1" applyBorder="1" applyAlignment="1" applyProtection="1">
      <alignment horizontal="right" vertical="center"/>
      <protection locked="0"/>
    </xf>
    <xf numFmtId="0" fontId="106" fillId="0" borderId="148" xfId="0" applyNumberFormat="1" applyFont="1" applyFill="1" applyBorder="1" applyAlignment="1">
      <alignment vertical="center"/>
    </xf>
    <xf numFmtId="0" fontId="106" fillId="0" borderId="150" xfId="13" applyFont="1" applyFill="1" applyBorder="1" applyAlignment="1" applyProtection="1">
      <alignment horizontal="left" vertical="top" wrapText="1"/>
      <protection locked="0"/>
    </xf>
    <xf numFmtId="0" fontId="106" fillId="0" borderId="151" xfId="13" applyFont="1" applyFill="1" applyBorder="1" applyAlignment="1" applyProtection="1">
      <alignment horizontal="left" vertical="top" wrapText="1"/>
      <protection locked="0"/>
    </xf>
    <xf numFmtId="0" fontId="106" fillId="0" borderId="149" xfId="0" applyFont="1" applyFill="1" applyBorder="1" applyAlignment="1">
      <alignment vertical="center" wrapText="1"/>
    </xf>
    <xf numFmtId="0" fontId="125" fillId="0" borderId="0" xfId="0" applyFont="1" applyBorder="1" applyAlignment="1">
      <alignment horizontal="left" indent="2"/>
    </xf>
    <xf numFmtId="0" fontId="116" fillId="0" borderId="0" xfId="0" applyNumberFormat="1" applyFont="1" applyFill="1" applyBorder="1" applyAlignment="1">
      <alignment horizontal="left" vertical="center" indent="1"/>
    </xf>
    <xf numFmtId="0" fontId="116" fillId="0" borderId="0" xfId="0" applyNumberFormat="1" applyFont="1" applyFill="1" applyBorder="1" applyAlignment="1">
      <alignment vertical="center" wrapText="1"/>
    </xf>
    <xf numFmtId="0" fontId="116" fillId="0" borderId="0" xfId="0" applyFont="1" applyFill="1" applyBorder="1" applyAlignment="1">
      <alignment vertical="center" wrapText="1"/>
    </xf>
    <xf numFmtId="0" fontId="127" fillId="0" borderId="0" xfId="0" applyNumberFormat="1" applyFont="1" applyFill="1" applyBorder="1" applyAlignment="1">
      <alignment horizontal="left" vertical="center" wrapText="1" readingOrder="1"/>
    </xf>
    <xf numFmtId="0" fontId="125" fillId="0" borderId="0" xfId="0" applyFont="1" applyBorder="1" applyAlignment="1">
      <alignment horizontal="left" vertical="center" wrapText="1"/>
    </xf>
    <xf numFmtId="0" fontId="116" fillId="0" borderId="0" xfId="0" applyFont="1" applyFill="1" applyBorder="1" applyAlignment="1">
      <alignment horizontal="left" vertical="center" wrapText="1"/>
    </xf>
    <xf numFmtId="0" fontId="106" fillId="0" borderId="149" xfId="0" applyFont="1" applyBorder="1" applyAlignment="1">
      <alignment horizontal="left" indent="2"/>
    </xf>
    <xf numFmtId="0" fontId="106" fillId="0" borderId="136" xfId="0" applyNumberFormat="1" applyFont="1" applyFill="1" applyBorder="1" applyAlignment="1">
      <alignment horizontal="left" vertical="center" wrapText="1" readingOrder="1"/>
    </xf>
    <xf numFmtId="0" fontId="106" fillId="0" borderId="148" xfId="0" applyNumberFormat="1" applyFont="1" applyFill="1" applyBorder="1" applyAlignment="1">
      <alignment horizontal="left" vertical="center" wrapText="1" readingOrder="1"/>
    </xf>
    <xf numFmtId="167" fontId="19" fillId="81" borderId="57" xfId="0" applyNumberFormat="1" applyFont="1" applyFill="1" applyBorder="1" applyAlignment="1">
      <alignment horizontal="center"/>
    </xf>
    <xf numFmtId="0" fontId="11" fillId="0" borderId="99" xfId="17" applyFill="1" applyBorder="1" applyAlignment="1" applyProtection="1">
      <alignment horizontal="left" vertical="top" wrapText="1"/>
    </xf>
    <xf numFmtId="0" fontId="106" fillId="0" borderId="0" xfId="0" applyFont="1" applyFill="1" applyBorder="1" applyAlignment="1">
      <alignment wrapText="1"/>
    </xf>
    <xf numFmtId="0" fontId="142" fillId="0" borderId="0" xfId="0" applyFont="1"/>
    <xf numFmtId="0" fontId="143" fillId="0" borderId="0" xfId="0" applyFont="1" applyFill="1" applyAlignment="1">
      <alignment vertical="top"/>
    </xf>
    <xf numFmtId="0" fontId="143" fillId="0" borderId="0" xfId="0" applyFont="1" applyFill="1" applyAlignment="1">
      <alignment vertical="top" wrapText="1"/>
    </xf>
    <xf numFmtId="0" fontId="150"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9" fillId="0" borderId="0" xfId="11" applyFont="1" applyFill="1" applyBorder="1" applyAlignment="1" applyProtection="1"/>
    <xf numFmtId="0" fontId="144" fillId="82" borderId="148" xfId="0" applyFont="1" applyFill="1" applyBorder="1" applyAlignment="1">
      <alignment horizontal="left" vertical="center"/>
    </xf>
    <xf numFmtId="49" fontId="145" fillId="0" borderId="148" xfId="0" applyNumberFormat="1" applyFont="1" applyFill="1" applyBorder="1" applyAlignment="1">
      <alignment horizontal="left" vertical="center"/>
    </xf>
    <xf numFmtId="0" fontId="145" fillId="0" borderId="148" xfId="0" applyFont="1" applyFill="1" applyBorder="1" applyAlignment="1">
      <alignment horizontal="left" vertical="center"/>
    </xf>
    <xf numFmtId="0" fontId="144" fillId="0" borderId="148" xfId="0" applyFont="1" applyFill="1" applyBorder="1" applyAlignment="1">
      <alignment horizontal="left" vertical="center"/>
    </xf>
    <xf numFmtId="0" fontId="144" fillId="83" borderId="17" xfId="0" applyFont="1" applyFill="1" applyBorder="1" applyAlignment="1">
      <alignment horizontal="center" vertical="center"/>
    </xf>
    <xf numFmtId="0" fontId="144" fillId="83" borderId="18" xfId="0" applyFont="1" applyFill="1" applyBorder="1" applyAlignment="1">
      <alignment horizontal="center" vertical="center"/>
    </xf>
    <xf numFmtId="194" fontId="144" fillId="82" borderId="157" xfId="7" applyNumberFormat="1" applyFont="1" applyFill="1" applyBorder="1" applyAlignment="1">
      <alignment horizontal="left" vertical="center"/>
    </xf>
    <xf numFmtId="194" fontId="145" fillId="0" borderId="157" xfId="7" applyNumberFormat="1" applyFont="1" applyFill="1" applyBorder="1" applyAlignment="1">
      <alignment horizontal="left" vertical="center"/>
    </xf>
    <xf numFmtId="10" fontId="7" fillId="0" borderId="157" xfId="0" applyNumberFormat="1" applyFont="1" applyFill="1" applyBorder="1" applyAlignment="1">
      <alignment horizontal="right" vertical="center" wrapText="1"/>
    </xf>
    <xf numFmtId="0" fontId="148" fillId="84" borderId="155" xfId="0" applyFont="1" applyFill="1" applyBorder="1" applyAlignment="1">
      <alignment horizontal="left" vertical="center"/>
    </xf>
    <xf numFmtId="10" fontId="149" fillId="86" borderId="154" xfId="0" applyNumberFormat="1" applyFont="1" applyFill="1" applyBorder="1" applyAlignment="1">
      <alignment horizontal="right" vertical="center" wrapText="1"/>
    </xf>
    <xf numFmtId="0" fontId="0" fillId="0" borderId="1" xfId="0" applyBorder="1"/>
    <xf numFmtId="0" fontId="4" fillId="85" borderId="148" xfId="0" applyFont="1" applyFill="1" applyBorder="1" applyAlignment="1" applyProtection="1">
      <alignment horizontal="center" vertical="center" wrapText="1"/>
    </xf>
    <xf numFmtId="0" fontId="6" fillId="86" borderId="148" xfId="0" applyFont="1" applyFill="1" applyBorder="1" applyAlignment="1" applyProtection="1">
      <alignment vertical="center" wrapText="1"/>
    </xf>
    <xf numFmtId="194" fontId="6" fillId="86" borderId="148" xfId="7" applyNumberFormat="1" applyFont="1" applyFill="1" applyBorder="1" applyAlignment="1">
      <alignment vertical="center"/>
    </xf>
    <xf numFmtId="194" fontId="6" fillId="86" borderId="157" xfId="7" applyNumberFormat="1" applyFont="1" applyFill="1" applyBorder="1" applyAlignment="1">
      <alignment vertical="center"/>
    </xf>
    <xf numFmtId="0" fontId="145" fillId="82" borderId="148" xfId="0" applyFont="1" applyFill="1" applyBorder="1" applyAlignment="1">
      <alignment horizontal="left" vertical="center" wrapText="1" indent="3"/>
    </xf>
    <xf numFmtId="194" fontId="6" fillId="35" borderId="148" xfId="7" applyNumberFormat="1" applyFont="1" applyFill="1" applyBorder="1" applyAlignment="1">
      <alignment vertical="center"/>
    </xf>
    <xf numFmtId="0" fontId="152" fillId="82" borderId="148" xfId="0" applyFont="1" applyFill="1" applyBorder="1" applyAlignment="1">
      <alignment horizontal="left" vertical="center" wrapText="1" indent="5"/>
    </xf>
    <xf numFmtId="0" fontId="153" fillId="83" borderId="148" xfId="0" applyFont="1" applyFill="1" applyBorder="1" applyAlignment="1" applyProtection="1">
      <alignment horizontal="left" vertical="center" wrapText="1" indent="1"/>
    </xf>
    <xf numFmtId="194" fontId="153" fillId="83" borderId="148" xfId="7" applyNumberFormat="1" applyFont="1" applyFill="1" applyBorder="1" applyAlignment="1">
      <alignment vertical="center"/>
    </xf>
    <xf numFmtId="194" fontId="153" fillId="84" borderId="157" xfId="7" applyNumberFormat="1" applyFont="1" applyFill="1" applyBorder="1" applyAlignment="1">
      <alignment vertical="center"/>
    </xf>
    <xf numFmtId="194" fontId="154" fillId="82" borderId="148" xfId="7" applyNumberFormat="1" applyFont="1" applyFill="1" applyBorder="1" applyAlignment="1">
      <alignment vertical="center"/>
    </xf>
    <xf numFmtId="194" fontId="154" fillId="84" borderId="157" xfId="7" applyNumberFormat="1" applyFont="1" applyFill="1" applyBorder="1" applyAlignment="1">
      <alignment vertical="center"/>
    </xf>
    <xf numFmtId="0" fontId="152" fillId="82" borderId="155" xfId="0" applyFont="1" applyFill="1" applyBorder="1" applyAlignment="1">
      <alignment horizontal="left" vertical="center" wrapText="1" indent="5"/>
    </xf>
    <xf numFmtId="194" fontId="154" fillId="82" borderId="155" xfId="7" applyNumberFormat="1" applyFont="1" applyFill="1" applyBorder="1" applyAlignment="1">
      <alignment vertical="center"/>
    </xf>
    <xf numFmtId="194" fontId="154" fillId="84" borderId="154" xfId="7" applyNumberFormat="1" applyFont="1" applyFill="1" applyBorder="1" applyAlignment="1">
      <alignment vertical="center"/>
    </xf>
    <xf numFmtId="0" fontId="7" fillId="0" borderId="148"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5" fillId="0" borderId="99" xfId="0" applyNumberFormat="1" applyFont="1" applyFill="1" applyBorder="1" applyAlignment="1">
      <alignment horizontal="right" vertical="center"/>
    </xf>
    <xf numFmtId="0" fontId="155" fillId="0" borderId="148" xfId="12672" applyFont="1" applyFill="1" applyBorder="1" applyAlignment="1">
      <alignment horizontal="left" vertical="center" wrapText="1"/>
    </xf>
    <xf numFmtId="0" fontId="155" fillId="0" borderId="149" xfId="0" applyNumberFormat="1" applyFont="1" applyFill="1" applyBorder="1" applyAlignment="1">
      <alignment horizontal="left" vertical="top" wrapText="1"/>
    </xf>
    <xf numFmtId="0" fontId="155" fillId="0" borderId="148" xfId="0" applyFont="1" applyFill="1" applyBorder="1" applyAlignment="1">
      <alignment vertical="center" wrapText="1"/>
    </xf>
    <xf numFmtId="0" fontId="132" fillId="0" borderId="148" xfId="21414" applyFont="1" applyFill="1" applyBorder="1" applyAlignment="1">
      <alignment horizontal="left" vertical="center" wrapText="1"/>
    </xf>
    <xf numFmtId="193" fontId="9" fillId="0" borderId="148" xfId="0" applyNumberFormat="1" applyFont="1" applyFill="1" applyBorder="1" applyAlignment="1" applyProtection="1">
      <alignment horizontal="right"/>
    </xf>
    <xf numFmtId="0" fontId="4" fillId="0" borderId="148" xfId="0" applyFont="1" applyFill="1" applyBorder="1"/>
    <xf numFmtId="0" fontId="11" fillId="0" borderId="148" xfId="17" applyFill="1" applyBorder="1" applyAlignment="1" applyProtection="1"/>
    <xf numFmtId="0" fontId="139" fillId="3" borderId="148" xfId="5" applyFont="1" applyFill="1" applyBorder="1" applyProtection="1">
      <protection locked="0"/>
    </xf>
    <xf numFmtId="0" fontId="139" fillId="0" borderId="148" xfId="21416" applyFont="1" applyFill="1" applyBorder="1" applyAlignment="1" applyProtection="1">
      <alignment horizontal="center" vertical="top" wrapText="1"/>
      <protection locked="0"/>
    </xf>
    <xf numFmtId="0" fontId="156" fillId="3" borderId="148" xfId="21416" applyFont="1" applyFill="1" applyBorder="1" applyAlignment="1" applyProtection="1">
      <alignment wrapText="1"/>
      <protection locked="0"/>
    </xf>
    <xf numFmtId="3" fontId="139" fillId="80" borderId="148" xfId="5" applyNumberFormat="1" applyFont="1" applyFill="1" applyBorder="1" applyAlignment="1" applyProtection="1"/>
    <xf numFmtId="0" fontId="137" fillId="3" borderId="148" xfId="21416" applyFont="1" applyFill="1" applyBorder="1" applyAlignment="1" applyProtection="1">
      <alignment horizontal="right" wrapText="1"/>
      <protection locked="0"/>
    </xf>
    <xf numFmtId="3" fontId="139" fillId="0" borderId="148" xfId="5" applyNumberFormat="1" applyFont="1" applyFill="1" applyBorder="1" applyProtection="1"/>
    <xf numFmtId="0" fontId="157" fillId="0" borderId="0" xfId="21415" applyFont="1" applyFill="1" applyAlignment="1" applyProtection="1">
      <alignment vertical="center"/>
      <protection locked="0"/>
    </xf>
    <xf numFmtId="0" fontId="112" fillId="76" borderId="151" xfId="21412" applyFont="1" applyFill="1" applyBorder="1" applyAlignment="1" applyProtection="1">
      <alignment vertical="center" wrapText="1"/>
      <protection locked="0"/>
    </xf>
    <xf numFmtId="0" fontId="62" fillId="76" borderId="150" xfId="21412" applyFont="1" applyFill="1" applyBorder="1" applyAlignment="1" applyProtection="1">
      <alignment vertical="center"/>
      <protection locked="0"/>
    </xf>
    <xf numFmtId="0" fontId="113" fillId="69" borderId="149" xfId="21412" applyFont="1" applyFill="1" applyBorder="1" applyAlignment="1" applyProtection="1">
      <alignment horizontal="center" vertical="center"/>
      <protection locked="0"/>
    </xf>
    <xf numFmtId="0" fontId="113" fillId="0" borderId="150" xfId="21412" applyFont="1" applyFill="1" applyBorder="1" applyAlignment="1" applyProtection="1">
      <alignment horizontal="left" vertical="center" wrapText="1"/>
      <protection locked="0"/>
    </xf>
    <xf numFmtId="164" fontId="113" fillId="0" borderId="148" xfId="948" applyNumberFormat="1" applyFont="1" applyFill="1" applyBorder="1" applyAlignment="1" applyProtection="1">
      <alignment horizontal="right" vertical="center"/>
      <protection locked="0"/>
    </xf>
    <xf numFmtId="0" fontId="112" fillId="77" borderId="148" xfId="21412" applyFont="1" applyFill="1" applyBorder="1" applyAlignment="1" applyProtection="1">
      <alignment horizontal="center" vertical="center"/>
      <protection locked="0"/>
    </xf>
    <xf numFmtId="0" fontId="112" fillId="77" borderId="150" xfId="21412" applyFont="1" applyFill="1" applyBorder="1" applyAlignment="1" applyProtection="1">
      <alignment vertical="top" wrapText="1"/>
      <protection locked="0"/>
    </xf>
    <xf numFmtId="164" fontId="113" fillId="77" borderId="148" xfId="948" applyNumberFormat="1" applyFont="1" applyFill="1" applyBorder="1" applyAlignment="1" applyProtection="1">
      <alignment horizontal="right" vertical="center"/>
    </xf>
    <xf numFmtId="0" fontId="112" fillId="76" borderId="151" xfId="21412" applyFont="1" applyFill="1" applyBorder="1" applyAlignment="1" applyProtection="1">
      <alignment vertical="center"/>
      <protection locked="0"/>
    </xf>
    <xf numFmtId="164" fontId="62" fillId="76" borderId="150" xfId="948" applyNumberFormat="1" applyFont="1" applyFill="1" applyBorder="1" applyAlignment="1" applyProtection="1">
      <alignment horizontal="right" vertical="center"/>
      <protection locked="0"/>
    </xf>
    <xf numFmtId="0" fontId="114" fillId="69" borderId="149" xfId="21412" applyFont="1" applyFill="1" applyBorder="1" applyAlignment="1" applyProtection="1">
      <alignment horizontal="center" vertical="center"/>
      <protection locked="0"/>
    </xf>
    <xf numFmtId="0" fontId="113" fillId="69" borderId="148" xfId="21412" applyFont="1" applyFill="1" applyBorder="1" applyAlignment="1" applyProtection="1">
      <alignment vertical="center" wrapText="1"/>
      <protection locked="0"/>
    </xf>
    <xf numFmtId="0" fontId="113" fillId="69" borderId="148" xfId="21412" applyFont="1" applyFill="1" applyBorder="1" applyAlignment="1" applyProtection="1">
      <alignment horizontal="left" vertical="center" wrapText="1"/>
      <protection locked="0"/>
    </xf>
    <xf numFmtId="0" fontId="113" fillId="0" borderId="148" xfId="21412" applyFont="1" applyFill="1" applyBorder="1" applyAlignment="1" applyProtection="1">
      <alignment horizontal="left" vertical="center" wrapText="1"/>
      <protection locked="0"/>
    </xf>
    <xf numFmtId="0" fontId="114" fillId="3" borderId="149" xfId="21412" applyFont="1" applyFill="1" applyBorder="1" applyAlignment="1" applyProtection="1">
      <alignment horizontal="center" vertical="center"/>
      <protection locked="0"/>
    </xf>
    <xf numFmtId="0" fontId="113" fillId="0" borderId="148" xfId="21412" applyFont="1" applyFill="1" applyBorder="1" applyAlignment="1" applyProtection="1">
      <alignment vertical="center" wrapText="1"/>
      <protection locked="0"/>
    </xf>
    <xf numFmtId="0" fontId="115" fillId="77" borderId="148" xfId="21412" applyFont="1" applyFill="1" applyBorder="1" applyAlignment="1" applyProtection="1">
      <alignment horizontal="center" vertical="center"/>
      <protection locked="0"/>
    </xf>
    <xf numFmtId="0" fontId="112" fillId="77" borderId="150" xfId="21412" applyFont="1" applyFill="1" applyBorder="1" applyAlignment="1" applyProtection="1">
      <alignment vertical="center" wrapText="1"/>
      <protection locked="0"/>
    </xf>
    <xf numFmtId="164" fontId="112" fillId="76" borderId="150" xfId="948" applyNumberFormat="1" applyFont="1" applyFill="1" applyBorder="1" applyAlignment="1" applyProtection="1">
      <alignment horizontal="right" vertical="center"/>
      <protection locked="0"/>
    </xf>
    <xf numFmtId="0" fontId="113" fillId="69" borderId="150" xfId="21412" applyFont="1" applyFill="1" applyBorder="1" applyAlignment="1" applyProtection="1">
      <alignment vertical="center" wrapText="1"/>
      <protection locked="0"/>
    </xf>
    <xf numFmtId="0" fontId="62" fillId="76" borderId="151" xfId="21412" applyFont="1" applyFill="1" applyBorder="1" applyAlignment="1" applyProtection="1">
      <alignment vertical="center"/>
      <protection locked="0"/>
    </xf>
    <xf numFmtId="164" fontId="113" fillId="3" borderId="148" xfId="948" applyNumberFormat="1" applyFont="1" applyFill="1" applyBorder="1" applyAlignment="1" applyProtection="1">
      <alignment horizontal="right" vertical="center"/>
      <protection locked="0"/>
    </xf>
    <xf numFmtId="0" fontId="114" fillId="3" borderId="148" xfId="21412" applyFont="1" applyFill="1" applyBorder="1" applyAlignment="1" applyProtection="1">
      <alignment horizontal="center" vertical="center"/>
      <protection locked="0"/>
    </xf>
    <xf numFmtId="0" fontId="113" fillId="69" borderId="150" xfId="21412" applyFont="1" applyFill="1" applyBorder="1" applyAlignment="1" applyProtection="1">
      <alignment horizontal="left" vertical="center" wrapText="1"/>
      <protection locked="0"/>
    </xf>
    <xf numFmtId="0" fontId="7" fillId="0" borderId="0" xfId="0" applyFont="1" applyFill="1"/>
    <xf numFmtId="0" fontId="156" fillId="3" borderId="0" xfId="21415" applyFont="1" applyFill="1" applyAlignment="1" applyProtection="1">
      <alignment vertical="center"/>
      <protection locked="0"/>
    </xf>
    <xf numFmtId="0" fontId="139" fillId="3" borderId="148" xfId="5" applyFont="1" applyFill="1" applyBorder="1" applyAlignment="1" applyProtection="1">
      <alignment vertical="center" wrapText="1"/>
      <protection locked="0"/>
    </xf>
    <xf numFmtId="0" fontId="139" fillId="0" borderId="148" xfId="21416" applyFont="1" applyFill="1" applyBorder="1" applyAlignment="1" applyProtection="1">
      <alignment horizontal="center" vertical="center" wrapText="1"/>
      <protection locked="0"/>
    </xf>
    <xf numFmtId="3" fontId="139" fillId="3" borderId="148" xfId="1" applyNumberFormat="1" applyFont="1" applyFill="1" applyBorder="1" applyAlignment="1" applyProtection="1">
      <alignment horizontal="center" vertical="center" wrapText="1"/>
      <protection locked="0"/>
    </xf>
    <xf numFmtId="9" fontId="139" fillId="3" borderId="148" xfId="15" applyNumberFormat="1" applyFont="1" applyFill="1" applyBorder="1" applyAlignment="1" applyProtection="1">
      <alignment horizontal="center" vertical="center" wrapText="1"/>
      <protection locked="0"/>
    </xf>
    <xf numFmtId="0" fontId="139" fillId="3" borderId="148" xfId="21416" applyFont="1" applyFill="1" applyBorder="1" applyAlignment="1" applyProtection="1">
      <alignment horizontal="center" vertical="center" wrapText="1"/>
      <protection locked="0"/>
    </xf>
    <xf numFmtId="0" fontId="156" fillId="3" borderId="148" xfId="21416" applyFont="1" applyFill="1" applyBorder="1" applyAlignment="1" applyProtection="1">
      <protection locked="0"/>
    </xf>
    <xf numFmtId="0" fontId="159" fillId="3" borderId="148" xfId="21416" applyFont="1" applyFill="1" applyBorder="1" applyAlignment="1" applyProtection="1">
      <alignment horizontal="right"/>
      <protection locked="0"/>
    </xf>
    <xf numFmtId="195" fontId="139" fillId="80" borderId="148" xfId="5" applyNumberFormat="1" applyFont="1" applyFill="1" applyBorder="1" applyAlignment="1" applyProtection="1">
      <protection locked="0"/>
    </xf>
    <xf numFmtId="164" fontId="139" fillId="80" borderId="148" xfId="1" applyNumberFormat="1" applyFont="1" applyFill="1" applyBorder="1" applyAlignment="1" applyProtection="1"/>
    <xf numFmtId="0" fontId="139" fillId="3" borderId="148" xfId="21416" applyFont="1" applyFill="1" applyBorder="1" applyAlignment="1" applyProtection="1">
      <alignment horizontal="left" vertical="center"/>
      <protection locked="0"/>
    </xf>
    <xf numFmtId="3" fontId="139" fillId="3" borderId="148" xfId="5" applyNumberFormat="1" applyFont="1" applyFill="1" applyBorder="1" applyAlignment="1" applyProtection="1">
      <protection locked="0"/>
    </xf>
    <xf numFmtId="0" fontId="139" fillId="3" borderId="148" xfId="5" applyFont="1" applyFill="1" applyBorder="1" applyAlignment="1" applyProtection="1">
      <protection locked="0"/>
    </xf>
    <xf numFmtId="0" fontId="137" fillId="3" borderId="148" xfId="21416" applyFont="1" applyFill="1" applyBorder="1" applyAlignment="1" applyProtection="1">
      <alignment horizontal="right"/>
      <protection locked="0"/>
    </xf>
    <xf numFmtId="0" fontId="139" fillId="0" borderId="148" xfId="21416" applyFont="1" applyFill="1" applyBorder="1" applyAlignment="1" applyProtection="1">
      <alignment horizontal="left" vertical="center"/>
      <protection locked="0"/>
    </xf>
    <xf numFmtId="0" fontId="156" fillId="3" borderId="148" xfId="16" applyFont="1" applyFill="1" applyBorder="1" applyAlignment="1" applyProtection="1">
      <protection locked="0"/>
    </xf>
    <xf numFmtId="3" fontId="156" fillId="76" borderId="148" xfId="16" applyNumberFormat="1" applyFont="1" applyFill="1" applyBorder="1" applyAlignment="1" applyProtection="1"/>
    <xf numFmtId="10" fontId="9" fillId="2" borderId="99" xfId="20961" applyNumberFormat="1" applyFont="1" applyFill="1" applyBorder="1" applyAlignment="1" applyProtection="1">
      <alignment vertical="center"/>
      <protection locked="0"/>
    </xf>
    <xf numFmtId="10" fontId="9" fillId="2" borderId="114" xfId="20961" applyNumberFormat="1" applyFont="1" applyFill="1" applyBorder="1" applyAlignment="1" applyProtection="1">
      <alignment vertical="center"/>
      <protection locked="0"/>
    </xf>
    <xf numFmtId="10" fontId="9" fillId="2" borderId="23" xfId="20961" applyNumberFormat="1" applyFont="1" applyFill="1" applyBorder="1" applyAlignment="1" applyProtection="1">
      <alignment vertical="center"/>
      <protection locked="0"/>
    </xf>
    <xf numFmtId="10" fontId="17" fillId="2" borderId="23" xfId="20961" applyNumberFormat="1" applyFont="1" applyFill="1" applyBorder="1" applyAlignment="1" applyProtection="1">
      <alignment vertical="center"/>
      <protection locked="0"/>
    </xf>
    <xf numFmtId="10" fontId="17" fillId="2" borderId="24" xfId="20961" applyNumberFormat="1" applyFont="1" applyFill="1" applyBorder="1" applyAlignment="1" applyProtection="1">
      <alignment vertical="center"/>
      <protection locked="0"/>
    </xf>
    <xf numFmtId="10" fontId="7" fillId="0" borderId="0" xfId="0" applyNumberFormat="1" applyFont="1"/>
    <xf numFmtId="10" fontId="4" fillId="0" borderId="0" xfId="0" applyNumberFormat="1" applyFont="1"/>
    <xf numFmtId="10" fontId="4" fillId="0" borderId="93" xfId="20961" applyNumberFormat="1" applyFont="1" applyFill="1" applyBorder="1" applyAlignment="1">
      <alignment vertical="center"/>
    </xf>
    <xf numFmtId="10" fontId="4" fillId="0" borderId="110" xfId="20961" applyNumberFormat="1" applyFont="1" applyFill="1" applyBorder="1" applyAlignment="1">
      <alignment vertical="center"/>
    </xf>
    <xf numFmtId="196" fontId="113" fillId="77" borderId="148" xfId="948" applyNumberFormat="1" applyFont="1" applyFill="1" applyBorder="1" applyAlignment="1" applyProtection="1">
      <alignment horizontal="right" vertical="center"/>
    </xf>
    <xf numFmtId="0" fontId="119" fillId="0" borderId="0" xfId="0" applyFont="1" applyBorder="1"/>
    <xf numFmtId="0" fontId="9" fillId="0" borderId="151" xfId="0" applyFont="1" applyBorder="1" applyAlignment="1">
      <alignment wrapText="1"/>
    </xf>
    <xf numFmtId="9" fontId="4" fillId="0" borderId="21" xfId="0" applyNumberFormat="1" applyFont="1" applyBorder="1" applyAlignment="1">
      <alignment horizontal="left"/>
    </xf>
    <xf numFmtId="9" fontId="4" fillId="0" borderId="114" xfId="0" applyNumberFormat="1" applyFont="1" applyBorder="1" applyAlignment="1">
      <alignment horizontal="left"/>
    </xf>
    <xf numFmtId="3" fontId="116" fillId="0" borderId="148" xfId="0" applyNumberFormat="1" applyFont="1" applyBorder="1"/>
    <xf numFmtId="3" fontId="119" fillId="0" borderId="148" xfId="0" applyNumberFormat="1" applyFont="1" applyBorder="1"/>
    <xf numFmtId="3" fontId="117" fillId="0" borderId="148" xfId="0" applyNumberFormat="1" applyFont="1" applyBorder="1"/>
    <xf numFmtId="3" fontId="120" fillId="0" borderId="148" xfId="0" applyNumberFormat="1" applyFont="1" applyBorder="1"/>
    <xf numFmtId="14" fontId="4" fillId="0" borderId="0" xfId="0" applyNumberFormat="1" applyFont="1" applyAlignment="1">
      <alignment horizontal="left"/>
    </xf>
    <xf numFmtId="3" fontId="120" fillId="0" borderId="140" xfId="0" applyNumberFormat="1" applyFont="1" applyBorder="1"/>
    <xf numFmtId="3" fontId="121" fillId="0" borderId="148" xfId="0" applyNumberFormat="1" applyFont="1" applyBorder="1"/>
    <xf numFmtId="3" fontId="121" fillId="0" borderId="149" xfId="0" applyNumberFormat="1" applyFont="1" applyBorder="1"/>
    <xf numFmtId="193" fontId="2" fillId="0" borderId="148" xfId="0" applyNumberFormat="1" applyFont="1" applyFill="1" applyBorder="1" applyAlignment="1" applyProtection="1">
      <alignment horizontal="right"/>
    </xf>
    <xf numFmtId="193" fontId="2" fillId="35" borderId="148" xfId="0" applyNumberFormat="1" applyFont="1" applyFill="1" applyBorder="1" applyAlignment="1" applyProtection="1">
      <alignment horizontal="right"/>
    </xf>
    <xf numFmtId="193" fontId="2" fillId="35" borderId="157" xfId="0" applyNumberFormat="1" applyFont="1" applyFill="1" applyBorder="1" applyAlignment="1" applyProtection="1">
      <alignment horizontal="right"/>
    </xf>
    <xf numFmtId="193" fontId="9" fillId="35" borderId="148" xfId="0" applyNumberFormat="1" applyFont="1" applyFill="1" applyBorder="1" applyAlignment="1" applyProtection="1">
      <alignment horizontal="right"/>
    </xf>
    <xf numFmtId="3" fontId="21" fillId="35" borderId="148" xfId="0" applyNumberFormat="1" applyFont="1" applyFill="1" applyBorder="1" applyAlignment="1">
      <alignment vertical="center" wrapText="1"/>
    </xf>
    <xf numFmtId="3" fontId="21" fillId="35" borderId="151" xfId="0" applyNumberFormat="1" applyFont="1" applyFill="1" applyBorder="1" applyAlignment="1">
      <alignment vertical="center" wrapText="1"/>
    </xf>
    <xf numFmtId="3" fontId="21" fillId="35" borderId="157" xfId="0" applyNumberFormat="1" applyFont="1" applyFill="1" applyBorder="1" applyAlignment="1">
      <alignment vertical="center" wrapText="1"/>
    </xf>
    <xf numFmtId="3" fontId="21" fillId="0" borderId="148" xfId="0" applyNumberFormat="1" applyFont="1" applyBorder="1" applyAlignment="1">
      <alignment vertical="center" wrapText="1"/>
    </xf>
    <xf numFmtId="3" fontId="21" fillId="0" borderId="151" xfId="0" applyNumberFormat="1" applyFont="1" applyBorder="1" applyAlignment="1">
      <alignment vertical="center" wrapText="1"/>
    </xf>
    <xf numFmtId="3" fontId="21" fillId="0" borderId="148" xfId="0" applyNumberFormat="1" applyFont="1" applyFill="1" applyBorder="1" applyAlignment="1">
      <alignment vertical="center" wrapText="1"/>
    </xf>
    <xf numFmtId="3" fontId="21" fillId="35" borderId="155" xfId="0" applyNumberFormat="1" applyFont="1" applyFill="1" applyBorder="1" applyAlignment="1">
      <alignment vertical="center" wrapText="1"/>
    </xf>
    <xf numFmtId="3" fontId="21" fillId="35" borderId="154" xfId="0" applyNumberFormat="1" applyFont="1" applyFill="1" applyBorder="1" applyAlignment="1">
      <alignment vertical="center" wrapText="1"/>
    </xf>
    <xf numFmtId="43" fontId="163" fillId="0" borderId="148" xfId="7" applyFont="1" applyFill="1" applyBorder="1" applyAlignment="1">
      <alignment horizontal="center" vertical="center"/>
    </xf>
    <xf numFmtId="193" fontId="164" fillId="35" borderId="155" xfId="0" applyNumberFormat="1" applyFont="1" applyFill="1" applyBorder="1" applyAlignment="1">
      <alignment horizontal="center" vertical="center"/>
    </xf>
    <xf numFmtId="193" fontId="163" fillId="35" borderId="18" xfId="0" applyNumberFormat="1" applyFont="1" applyFill="1" applyBorder="1" applyAlignment="1">
      <alignment horizontal="center" vertical="center"/>
    </xf>
    <xf numFmtId="193" fontId="163" fillId="0" borderId="157" xfId="0" applyNumberFormat="1" applyFont="1" applyBorder="1" applyAlignment="1"/>
    <xf numFmtId="193" fontId="163" fillId="0" borderId="157" xfId="0" applyNumberFormat="1" applyFont="1" applyBorder="1" applyAlignment="1">
      <alignment wrapText="1"/>
    </xf>
    <xf numFmtId="193" fontId="163" fillId="35" borderId="157" xfId="0" applyNumberFormat="1" applyFont="1" applyFill="1" applyBorder="1" applyAlignment="1">
      <alignment horizontal="center" vertical="center" wrapText="1"/>
    </xf>
    <xf numFmtId="193" fontId="163" fillId="35" borderId="154" xfId="0" applyNumberFormat="1" applyFont="1" applyFill="1" applyBorder="1" applyAlignment="1">
      <alignment horizontal="center" vertical="center" wrapText="1"/>
    </xf>
    <xf numFmtId="193" fontId="2" fillId="35" borderId="157" xfId="2" applyNumberFormat="1" applyFont="1" applyFill="1" applyBorder="1" applyAlignment="1" applyProtection="1">
      <alignment vertical="top"/>
    </xf>
    <xf numFmtId="193" fontId="2" fillId="3" borderId="157" xfId="2" applyNumberFormat="1" applyFont="1" applyFill="1" applyBorder="1" applyAlignment="1" applyProtection="1">
      <alignment vertical="top"/>
      <protection locked="0"/>
    </xf>
    <xf numFmtId="193" fontId="2" fillId="35" borderId="157" xfId="2" applyNumberFormat="1" applyFont="1" applyFill="1" applyBorder="1" applyAlignment="1" applyProtection="1">
      <alignment vertical="top" wrapText="1"/>
    </xf>
    <xf numFmtId="193" fontId="2" fillId="3" borderId="157" xfId="2" applyNumberFormat="1" applyFont="1" applyFill="1" applyBorder="1" applyAlignment="1" applyProtection="1">
      <alignment vertical="top" wrapText="1"/>
      <protection locked="0"/>
    </xf>
    <xf numFmtId="193" fontId="2" fillId="35" borderId="157" xfId="2" applyNumberFormat="1" applyFont="1" applyFill="1" applyBorder="1" applyAlignment="1" applyProtection="1">
      <alignment vertical="top" wrapText="1"/>
      <protection locked="0"/>
    </xf>
    <xf numFmtId="193" fontId="2" fillId="35" borderId="154" xfId="2" applyNumberFormat="1" applyFont="1" applyFill="1" applyBorder="1" applyAlignment="1" applyProtection="1">
      <alignment vertical="top" wrapText="1"/>
    </xf>
    <xf numFmtId="3" fontId="23" fillId="0" borderId="148" xfId="0" applyNumberFormat="1" applyFont="1" applyBorder="1"/>
    <xf numFmtId="3" fontId="23" fillId="35" borderId="148" xfId="0" applyNumberFormat="1" applyFont="1" applyFill="1" applyBorder="1"/>
    <xf numFmtId="3" fontId="23" fillId="0" borderId="148" xfId="0" applyNumberFormat="1" applyFont="1" applyBorder="1" applyAlignment="1">
      <alignment vertical="center"/>
    </xf>
    <xf numFmtId="3" fontId="23" fillId="35" borderId="148" xfId="0" applyNumberFormat="1" applyFont="1" applyFill="1" applyBorder="1" applyAlignment="1">
      <alignment vertical="center"/>
    </xf>
    <xf numFmtId="3" fontId="0" fillId="0" borderId="148" xfId="0" applyNumberFormat="1" applyBorder="1"/>
    <xf numFmtId="3" fontId="0" fillId="35" borderId="148" xfId="0" applyNumberFormat="1" applyFill="1" applyBorder="1"/>
    <xf numFmtId="3" fontId="0" fillId="0" borderId="148" xfId="0" applyNumberFormat="1" applyBorder="1" applyProtection="1"/>
    <xf numFmtId="3" fontId="0" fillId="0" borderId="148" xfId="0" applyNumberFormat="1" applyFill="1" applyBorder="1"/>
    <xf numFmtId="3" fontId="4" fillId="0" borderId="114" xfId="0" applyNumberFormat="1" applyFont="1" applyFill="1" applyBorder="1" applyAlignment="1">
      <alignment horizontal="right" vertical="center" wrapText="1"/>
    </xf>
    <xf numFmtId="3" fontId="109" fillId="0" borderId="114" xfId="0" applyNumberFormat="1" applyFont="1" applyFill="1" applyBorder="1" applyAlignment="1">
      <alignment horizontal="right" vertical="center" wrapText="1"/>
    </xf>
    <xf numFmtId="3" fontId="4" fillId="0" borderId="157" xfId="0" applyNumberFormat="1" applyFont="1" applyFill="1" applyBorder="1" applyAlignment="1">
      <alignment horizontal="right" vertical="center" wrapText="1"/>
    </xf>
    <xf numFmtId="3" fontId="7" fillId="0" borderId="24" xfId="1" applyNumberFormat="1" applyFont="1" applyFill="1" applyBorder="1" applyAlignment="1" applyProtection="1">
      <alignment horizontal="right" vertical="center"/>
    </xf>
    <xf numFmtId="4" fontId="116" fillId="0" borderId="148" xfId="0" applyNumberFormat="1" applyFont="1" applyBorder="1"/>
    <xf numFmtId="3" fontId="116" fillId="35" borderId="148" xfId="21413" applyNumberFormat="1" applyFont="1" applyFill="1" applyBorder="1"/>
    <xf numFmtId="14" fontId="117" fillId="0" borderId="0" xfId="0" applyNumberFormat="1" applyFont="1" applyAlignment="1">
      <alignment horizontal="left"/>
    </xf>
    <xf numFmtId="3" fontId="119" fillId="0" borderId="69" xfId="0" applyNumberFormat="1" applyFont="1" applyBorder="1"/>
    <xf numFmtId="3" fontId="116" fillId="0" borderId="157" xfId="0" applyNumberFormat="1" applyFont="1" applyBorder="1"/>
    <xf numFmtId="3" fontId="116" fillId="0" borderId="158" xfId="0" applyNumberFormat="1" applyFont="1" applyBorder="1" applyAlignment="1">
      <alignment horizontal="left" indent="1"/>
    </xf>
    <xf numFmtId="3" fontId="116" fillId="0" borderId="158" xfId="0" applyNumberFormat="1" applyFont="1" applyBorder="1" applyAlignment="1">
      <alignment horizontal="left" indent="2"/>
    </xf>
    <xf numFmtId="3" fontId="116" fillId="0" borderId="158" xfId="0" applyNumberFormat="1" applyFont="1" applyFill="1" applyBorder="1" applyAlignment="1">
      <alignment horizontal="left" indent="3"/>
    </xf>
    <xf numFmtId="3" fontId="116" fillId="0" borderId="158" xfId="0" applyNumberFormat="1" applyFont="1" applyFill="1" applyBorder="1" applyAlignment="1">
      <alignment horizontal="left" indent="1"/>
    </xf>
    <xf numFmtId="3" fontId="116" fillId="79" borderId="158" xfId="0" applyNumberFormat="1" applyFont="1" applyFill="1" applyBorder="1"/>
    <xf numFmtId="3" fontId="116" fillId="79" borderId="148" xfId="0" applyNumberFormat="1" applyFont="1" applyFill="1" applyBorder="1"/>
    <xf numFmtId="3" fontId="116" fillId="79" borderId="157" xfId="0" applyNumberFormat="1" applyFont="1" applyFill="1" applyBorder="1"/>
    <xf numFmtId="3" fontId="116" fillId="0" borderId="158" xfId="0" applyNumberFormat="1" applyFont="1" applyFill="1" applyBorder="1" applyAlignment="1">
      <alignment horizontal="left" vertical="top" wrapText="1" indent="2"/>
    </xf>
    <xf numFmtId="3" fontId="116" fillId="0" borderId="148" xfId="0" applyNumberFormat="1" applyFont="1" applyFill="1" applyBorder="1"/>
    <xf numFmtId="3" fontId="116" fillId="0" borderId="157" xfId="0" applyNumberFormat="1" applyFont="1" applyFill="1" applyBorder="1"/>
    <xf numFmtId="3" fontId="116" fillId="0" borderId="158" xfId="0" applyNumberFormat="1" applyFont="1" applyFill="1" applyBorder="1" applyAlignment="1">
      <alignment horizontal="left" wrapText="1" indent="3"/>
    </xf>
    <xf numFmtId="3" fontId="116" fillId="0" borderId="158" xfId="0" applyNumberFormat="1" applyFont="1" applyFill="1" applyBorder="1" applyAlignment="1">
      <alignment horizontal="left" wrapText="1" indent="2"/>
    </xf>
    <xf numFmtId="3" fontId="116" fillId="0" borderId="158" xfId="0" applyNumberFormat="1" applyFont="1" applyFill="1" applyBorder="1" applyAlignment="1">
      <alignment horizontal="left" wrapText="1" indent="1"/>
    </xf>
    <xf numFmtId="3" fontId="116" fillId="0" borderId="156" xfId="0" applyNumberFormat="1" applyFont="1" applyFill="1" applyBorder="1" applyAlignment="1">
      <alignment horizontal="left" wrapText="1" indent="1"/>
    </xf>
    <xf numFmtId="3" fontId="116" fillId="0" borderId="155" xfId="0" applyNumberFormat="1" applyFont="1" applyFill="1" applyBorder="1"/>
    <xf numFmtId="3" fontId="116" fillId="0" borderId="154" xfId="0" applyNumberFormat="1" applyFont="1" applyFill="1" applyBorder="1"/>
    <xf numFmtId="3" fontId="116" fillId="0" borderId="148" xfId="0" applyNumberFormat="1" applyFont="1" applyBorder="1" applyAlignment="1">
      <alignment horizontal="center" vertical="center" wrapText="1"/>
    </xf>
    <xf numFmtId="3" fontId="116" fillId="0" borderId="148" xfId="0" applyNumberFormat="1" applyFont="1" applyBorder="1" applyAlignment="1">
      <alignment horizontal="center" vertical="center"/>
    </xf>
    <xf numFmtId="3" fontId="116" fillId="0" borderId="148" xfId="0" applyNumberFormat="1" applyFont="1" applyFill="1" applyBorder="1" applyAlignment="1">
      <alignment horizontal="center" vertical="center" wrapText="1"/>
    </xf>
    <xf numFmtId="3" fontId="116" fillId="0" borderId="148" xfId="0" applyNumberFormat="1" applyFont="1" applyBorder="1" applyAlignment="1">
      <alignment horizontal="center"/>
    </xf>
    <xf numFmtId="3" fontId="119" fillId="0" borderId="148" xfId="0" applyNumberFormat="1" applyFont="1" applyFill="1" applyBorder="1" applyAlignment="1">
      <alignment horizontal="center" vertical="center" wrapText="1"/>
    </xf>
    <xf numFmtId="3" fontId="119" fillId="0" borderId="148" xfId="0" applyNumberFormat="1" applyFont="1" applyBorder="1" applyAlignment="1">
      <alignment horizontal="center"/>
    </xf>
    <xf numFmtId="3" fontId="119" fillId="0" borderId="148" xfId="0" applyNumberFormat="1" applyFont="1" applyBorder="1" applyAlignment="1">
      <alignment horizontal="center" vertical="center"/>
    </xf>
    <xf numFmtId="3" fontId="119" fillId="0" borderId="148" xfId="0" applyNumberFormat="1" applyFont="1" applyFill="1" applyBorder="1" applyAlignment="1">
      <alignment horizontal="center"/>
    </xf>
    <xf numFmtId="4" fontId="121" fillId="0" borderId="148" xfId="0" applyNumberFormat="1" applyFont="1" applyBorder="1"/>
    <xf numFmtId="4" fontId="125" fillId="0" borderId="0" xfId="0" applyNumberFormat="1" applyFont="1"/>
    <xf numFmtId="164" fontId="0" fillId="0" borderId="0" xfId="0" applyNumberFormat="1"/>
    <xf numFmtId="10" fontId="7" fillId="0" borderId="148" xfId="20961" applyNumberFormat="1" applyFont="1" applyFill="1" applyBorder="1" applyAlignment="1">
      <alignment horizontal="left" vertical="center" wrapText="1"/>
    </xf>
    <xf numFmtId="10" fontId="4" fillId="0" borderId="148" xfId="20961" applyNumberFormat="1" applyFont="1" applyFill="1" applyBorder="1" applyAlignment="1">
      <alignment horizontal="left" vertical="center" wrapText="1"/>
    </xf>
    <xf numFmtId="10" fontId="6" fillId="35" borderId="148" xfId="0" applyNumberFormat="1" applyFont="1" applyFill="1" applyBorder="1" applyAlignment="1">
      <alignment horizontal="left" vertical="center" wrapText="1"/>
    </xf>
    <xf numFmtId="10" fontId="109" fillId="0" borderId="148" xfId="20961" applyNumberFormat="1" applyFont="1" applyFill="1" applyBorder="1" applyAlignment="1">
      <alignment horizontal="left" vertical="center" wrapText="1"/>
    </xf>
    <xf numFmtId="10" fontId="6" fillId="35" borderId="148" xfId="20961" applyNumberFormat="1" applyFont="1" applyFill="1" applyBorder="1" applyAlignment="1">
      <alignment horizontal="left" vertical="center" wrapText="1"/>
    </xf>
    <xf numFmtId="10" fontId="6" fillId="35" borderId="148" xfId="0" applyNumberFormat="1" applyFont="1" applyFill="1" applyBorder="1" applyAlignment="1">
      <alignment horizontal="center" vertical="center" wrapText="1"/>
    </xf>
    <xf numFmtId="10" fontId="111" fillId="0" borderId="155" xfId="20961" applyNumberFormat="1" applyFont="1" applyFill="1" applyBorder="1" applyAlignment="1" applyProtection="1">
      <alignment horizontal="left" vertical="center"/>
    </xf>
    <xf numFmtId="0" fontId="104" fillId="0" borderId="66" xfId="0" applyFont="1" applyBorder="1" applyAlignment="1">
      <alignment horizontal="left" vertical="center" wrapText="1"/>
    </xf>
    <xf numFmtId="0" fontId="104" fillId="0" borderId="65" xfId="0" applyFont="1" applyBorder="1" applyAlignment="1">
      <alignment horizontal="left" vertical="center" wrapText="1"/>
    </xf>
    <xf numFmtId="0" fontId="141" fillId="0" borderId="161" xfId="0" applyFont="1" applyBorder="1" applyAlignment="1">
      <alignment horizontal="center" vertical="center"/>
    </xf>
    <xf numFmtId="0" fontId="141" fillId="0" borderId="29" xfId="0" applyFont="1" applyBorder="1" applyAlignment="1">
      <alignment horizontal="center" vertical="center"/>
    </xf>
    <xf numFmtId="0" fontId="141" fillId="0" borderId="162" xfId="0" applyFont="1" applyBorder="1" applyAlignment="1">
      <alignment horizontal="center" vertical="center"/>
    </xf>
    <xf numFmtId="3" fontId="23" fillId="0" borderId="151" xfId="0" applyNumberFormat="1" applyFont="1" applyBorder="1" applyAlignment="1">
      <alignment horizontal="center"/>
    </xf>
    <xf numFmtId="3" fontId="23" fillId="0" borderId="153" xfId="0" applyNumberFormat="1" applyFont="1" applyBorder="1" applyAlignment="1">
      <alignment horizontal="center"/>
    </xf>
    <xf numFmtId="3" fontId="23" fillId="0" borderId="150" xfId="0" applyNumberFormat="1" applyFont="1" applyBorder="1" applyAlignment="1">
      <alignment horizontal="center"/>
    </xf>
    <xf numFmtId="0" fontId="0" fillId="0" borderId="140" xfId="0" applyBorder="1" applyAlignment="1">
      <alignment horizontal="center" vertical="center"/>
    </xf>
    <xf numFmtId="0" fontId="128" fillId="0" borderId="94" xfId="0" applyFont="1" applyBorder="1" applyAlignment="1">
      <alignment horizontal="center" vertical="center"/>
    </xf>
    <xf numFmtId="0" fontId="128"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8" fillId="0" borderId="144" xfId="0" applyFont="1" applyBorder="1" applyAlignment="1">
      <alignment horizontal="center" vertical="center" wrapText="1"/>
    </xf>
    <xf numFmtId="0" fontId="128"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5" borderId="118"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15" xfId="0" applyFont="1" applyFill="1" applyBorder="1" applyAlignment="1">
      <alignment horizontal="center" vertical="center" wrapText="1"/>
    </xf>
    <xf numFmtId="0" fontId="6" fillId="35" borderId="98"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8"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4" xfId="0" applyFont="1" applyFill="1" applyBorder="1" applyAlignment="1" applyProtection="1">
      <alignment horizontal="center" vertical="center" wrapText="1"/>
    </xf>
    <xf numFmtId="0" fontId="6" fillId="86" borderId="157" xfId="0" applyFont="1" applyFill="1" applyBorder="1" applyAlignment="1" applyProtection="1">
      <alignment horizontal="center" vertical="center" wrapText="1"/>
    </xf>
    <xf numFmtId="0" fontId="101" fillId="3" borderId="67" xfId="13" applyFont="1" applyFill="1" applyBorder="1" applyAlignment="1" applyProtection="1">
      <alignment horizontal="center" vertical="center" wrapText="1"/>
      <protection locked="0"/>
    </xf>
    <xf numFmtId="0" fontId="101"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164"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4" fontId="15" fillId="0" borderId="90" xfId="1" applyNumberFormat="1" applyFont="1" applyFill="1" applyBorder="1" applyAlignment="1" applyProtection="1">
      <alignment horizontal="center" vertical="center" wrapText="1"/>
      <protection locked="0"/>
    </xf>
    <xf numFmtId="164"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9" fillId="0" borderId="121" xfId="0" applyNumberFormat="1" applyFont="1" applyFill="1" applyBorder="1" applyAlignment="1">
      <alignment horizontal="left" vertical="center" wrapText="1"/>
    </xf>
    <xf numFmtId="0" fontId="119" fillId="0" borderId="122" xfId="0" applyNumberFormat="1" applyFont="1" applyFill="1" applyBorder="1" applyAlignment="1">
      <alignment horizontal="left" vertical="center" wrapText="1"/>
    </xf>
    <xf numFmtId="0" fontId="119" fillId="0" borderId="124" xfId="0" applyNumberFormat="1" applyFont="1" applyFill="1" applyBorder="1" applyAlignment="1">
      <alignment horizontal="left" vertical="center" wrapText="1"/>
    </xf>
    <xf numFmtId="0" fontId="119" fillId="0" borderId="125" xfId="0" applyNumberFormat="1" applyFont="1" applyFill="1" applyBorder="1" applyAlignment="1">
      <alignment horizontal="left" vertical="center" wrapText="1"/>
    </xf>
    <xf numFmtId="0" fontId="119" fillId="0" borderId="127" xfId="0" applyNumberFormat="1" applyFont="1" applyFill="1" applyBorder="1" applyAlignment="1">
      <alignment horizontal="left" vertical="center" wrapText="1"/>
    </xf>
    <xf numFmtId="0" fontId="119" fillId="0" borderId="128" xfId="0" applyNumberFormat="1" applyFont="1" applyFill="1" applyBorder="1" applyAlignment="1">
      <alignment horizontal="left" vertical="center" wrapText="1"/>
    </xf>
    <xf numFmtId="0" fontId="120" fillId="0" borderId="147" xfId="0" applyFont="1" applyFill="1" applyBorder="1" applyAlignment="1">
      <alignment horizontal="center" vertical="center" wrapText="1"/>
    </xf>
    <xf numFmtId="0" fontId="120" fillId="0" borderId="146" xfId="0" applyFont="1" applyFill="1" applyBorder="1" applyAlignment="1">
      <alignment horizontal="center" vertical="center" wrapText="1"/>
    </xf>
    <xf numFmtId="0" fontId="120" fillId="0" borderId="123" xfId="0" applyFont="1" applyFill="1" applyBorder="1" applyAlignment="1">
      <alignment horizontal="center" vertical="center" wrapText="1"/>
    </xf>
    <xf numFmtId="0" fontId="120" fillId="0" borderId="53" xfId="0" applyFont="1" applyFill="1" applyBorder="1" applyAlignment="1">
      <alignment horizontal="center" vertical="center" wrapText="1"/>
    </xf>
    <xf numFmtId="0" fontId="120" fillId="0" borderId="126" xfId="0" applyFont="1" applyFill="1" applyBorder="1" applyAlignment="1">
      <alignment horizontal="center" vertical="center" wrapText="1"/>
    </xf>
    <xf numFmtId="0" fontId="120" fillId="0" borderId="11" xfId="0" applyFont="1" applyFill="1" applyBorder="1" applyAlignment="1">
      <alignment horizontal="center" vertical="center" wrapText="1"/>
    </xf>
    <xf numFmtId="0" fontId="116" fillId="0" borderId="149" xfId="0" applyFont="1" applyBorder="1" applyAlignment="1">
      <alignment horizontal="center" vertical="center" wrapText="1"/>
    </xf>
    <xf numFmtId="0" fontId="116" fillId="0" borderId="7" xfId="0" applyFont="1" applyBorder="1" applyAlignment="1">
      <alignment horizontal="center" vertical="center" wrapText="1"/>
    </xf>
    <xf numFmtId="0" fontId="116" fillId="0" borderId="148" xfId="0" applyFont="1" applyBorder="1" applyAlignment="1">
      <alignment horizontal="center" vertical="center" wrapText="1"/>
    </xf>
    <xf numFmtId="0" fontId="116" fillId="0" borderId="151" xfId="0" applyFont="1" applyBorder="1" applyAlignment="1">
      <alignment horizontal="center" vertical="center" wrapText="1"/>
    </xf>
    <xf numFmtId="0" fontId="116" fillId="0" borderId="150" xfId="0" applyFont="1" applyBorder="1" applyAlignment="1">
      <alignment horizontal="center" vertical="center" wrapText="1"/>
    </xf>
    <xf numFmtId="0" fontId="124" fillId="0" borderId="148" xfId="0" applyFont="1" applyFill="1" applyBorder="1" applyAlignment="1">
      <alignment horizontal="center" vertical="center"/>
    </xf>
    <xf numFmtId="0" fontId="118" fillId="0" borderId="147" xfId="0" applyFont="1" applyFill="1" applyBorder="1" applyAlignment="1">
      <alignment horizontal="center" vertical="center"/>
    </xf>
    <xf numFmtId="0" fontId="118" fillId="0" borderId="152" xfId="0" applyFont="1" applyFill="1" applyBorder="1" applyAlignment="1">
      <alignment horizontal="center" vertical="center"/>
    </xf>
    <xf numFmtId="0" fontId="118" fillId="0" borderId="53" xfId="0" applyFont="1" applyFill="1" applyBorder="1" applyAlignment="1">
      <alignment horizontal="center" vertical="center"/>
    </xf>
    <xf numFmtId="0" fontId="118" fillId="0" borderId="11" xfId="0" applyFont="1" applyFill="1" applyBorder="1" applyAlignment="1">
      <alignment horizontal="center" vertical="center"/>
    </xf>
    <xf numFmtId="0" fontId="119" fillId="0" borderId="148" xfId="0" applyFont="1" applyFill="1" applyBorder="1" applyAlignment="1">
      <alignment horizontal="center" vertical="center" wrapText="1"/>
    </xf>
    <xf numFmtId="0" fontId="119" fillId="0" borderId="147" xfId="0" applyFont="1" applyFill="1" applyBorder="1" applyAlignment="1">
      <alignment horizontal="center" vertical="center" wrapText="1"/>
    </xf>
    <xf numFmtId="0" fontId="119" fillId="0" borderId="152" xfId="0" applyFont="1" applyFill="1" applyBorder="1" applyAlignment="1">
      <alignment horizontal="center" vertical="center" wrapText="1"/>
    </xf>
    <xf numFmtId="0" fontId="119" fillId="0" borderId="129" xfId="0" applyFont="1" applyFill="1" applyBorder="1" applyAlignment="1">
      <alignment horizontal="center" vertical="center" wrapText="1"/>
    </xf>
    <xf numFmtId="0" fontId="119" fillId="0" borderId="130" xfId="0" applyFont="1" applyFill="1" applyBorder="1" applyAlignment="1">
      <alignment horizontal="center" vertical="center" wrapText="1"/>
    </xf>
    <xf numFmtId="0" fontId="119" fillId="0" borderId="53" xfId="0" applyFont="1" applyFill="1" applyBorder="1" applyAlignment="1">
      <alignment horizontal="center" vertical="center" wrapText="1"/>
    </xf>
    <xf numFmtId="0" fontId="119" fillId="0" borderId="11" xfId="0" applyFont="1" applyFill="1" applyBorder="1" applyAlignment="1">
      <alignment horizontal="center" vertical="center" wrapText="1"/>
    </xf>
    <xf numFmtId="0" fontId="116" fillId="0" borderId="151" xfId="0" applyFont="1" applyFill="1" applyBorder="1" applyAlignment="1">
      <alignment horizontal="center" vertical="center" wrapText="1"/>
    </xf>
    <xf numFmtId="0" fontId="116" fillId="0" borderId="153" xfId="0" applyFont="1" applyFill="1" applyBorder="1" applyAlignment="1">
      <alignment horizontal="center" vertical="center" wrapText="1"/>
    </xf>
    <xf numFmtId="0" fontId="119" fillId="0" borderId="131" xfId="0" applyFont="1" applyFill="1" applyBorder="1" applyAlignment="1">
      <alignment horizontal="center" vertical="center" wrapText="1"/>
    </xf>
    <xf numFmtId="0" fontId="119" fillId="0" borderId="7" xfId="0" applyFont="1" applyFill="1" applyBorder="1" applyAlignment="1">
      <alignment horizontal="center" vertical="center" wrapText="1"/>
    </xf>
    <xf numFmtId="0" fontId="116" fillId="0" borderId="131" xfId="0" applyFont="1" applyFill="1" applyBorder="1" applyAlignment="1">
      <alignment horizontal="center" vertical="center" wrapText="1"/>
    </xf>
    <xf numFmtId="0" fontId="116" fillId="0" borderId="147" xfId="0" applyFont="1" applyFill="1" applyBorder="1" applyAlignment="1">
      <alignment horizontal="center" vertical="center" wrapText="1"/>
    </xf>
    <xf numFmtId="0" fontId="116" fillId="0" borderId="146" xfId="0" applyFont="1" applyFill="1" applyBorder="1" applyAlignment="1">
      <alignment horizontal="center" vertical="center" wrapText="1"/>
    </xf>
    <xf numFmtId="0" fontId="116" fillId="0" borderId="152" xfId="0" applyFont="1" applyFill="1" applyBorder="1" applyAlignment="1">
      <alignment horizontal="center" vertical="center" wrapText="1"/>
    </xf>
    <xf numFmtId="0" fontId="116" fillId="0" borderId="11" xfId="0" applyFont="1" applyBorder="1" applyAlignment="1">
      <alignment horizontal="center" vertical="center" wrapText="1"/>
    </xf>
    <xf numFmtId="0" fontId="116" fillId="0" borderId="157" xfId="0" applyFont="1" applyBorder="1" applyAlignment="1">
      <alignment horizontal="center" vertical="center" wrapText="1"/>
    </xf>
    <xf numFmtId="0" fontId="116" fillId="0" borderId="54" xfId="0" applyFont="1" applyFill="1" applyBorder="1" applyAlignment="1">
      <alignment horizontal="center" vertical="center" wrapText="1"/>
    </xf>
    <xf numFmtId="0" fontId="116" fillId="0" borderId="55" xfId="0" applyFont="1" applyFill="1" applyBorder="1" applyAlignment="1">
      <alignment horizontal="center" vertical="center" wrapText="1"/>
    </xf>
    <xf numFmtId="0" fontId="116" fillId="0" borderId="106" xfId="0" applyFont="1" applyFill="1" applyBorder="1" applyAlignment="1">
      <alignment horizontal="center" vertical="center" wrapText="1"/>
    </xf>
    <xf numFmtId="0" fontId="119" fillId="0" borderId="54" xfId="0" applyNumberFormat="1" applyFont="1" applyFill="1" applyBorder="1" applyAlignment="1">
      <alignment horizontal="left" vertical="top" wrapText="1"/>
    </xf>
    <xf numFmtId="0" fontId="119" fillId="0" borderId="106" xfId="0" applyNumberFormat="1" applyFont="1" applyFill="1" applyBorder="1" applyAlignment="1">
      <alignment horizontal="left" vertical="top" wrapText="1"/>
    </xf>
    <xf numFmtId="0" fontId="119" fillId="0" borderId="63" xfId="0" applyNumberFormat="1" applyFont="1" applyFill="1" applyBorder="1" applyAlignment="1">
      <alignment horizontal="left" vertical="top" wrapText="1"/>
    </xf>
    <xf numFmtId="0" fontId="119" fillId="0" borderId="92" xfId="0" applyNumberFormat="1" applyFont="1" applyFill="1" applyBorder="1" applyAlignment="1">
      <alignment horizontal="left" vertical="top" wrapText="1"/>
    </xf>
    <xf numFmtId="0" fontId="119" fillId="0" borderId="120" xfId="0" applyNumberFormat="1" applyFont="1" applyFill="1" applyBorder="1" applyAlignment="1">
      <alignment horizontal="left" vertical="top" wrapText="1"/>
    </xf>
    <xf numFmtId="0" fontId="119" fillId="0" borderId="159" xfId="0" applyNumberFormat="1" applyFont="1" applyFill="1" applyBorder="1" applyAlignment="1">
      <alignment horizontal="left" vertical="top" wrapText="1"/>
    </xf>
    <xf numFmtId="0" fontId="116" fillId="0" borderId="149" xfId="0" applyFont="1" applyFill="1" applyBorder="1" applyAlignment="1">
      <alignment horizontal="center" vertical="center" wrapText="1"/>
    </xf>
    <xf numFmtId="0" fontId="119" fillId="0" borderId="160" xfId="0" applyFont="1" applyFill="1" applyBorder="1" applyAlignment="1">
      <alignment horizontal="center" vertical="center" wrapText="1"/>
    </xf>
    <xf numFmtId="0" fontId="119" fillId="0" borderId="69" xfId="0" applyFont="1" applyFill="1" applyBorder="1" applyAlignment="1">
      <alignment horizontal="center" vertical="center" wrapText="1"/>
    </xf>
    <xf numFmtId="0" fontId="116" fillId="0" borderId="147" xfId="0" applyFont="1" applyBorder="1" applyAlignment="1">
      <alignment horizontal="center" vertical="top" wrapText="1"/>
    </xf>
    <xf numFmtId="0" fontId="116" fillId="0" borderId="146" xfId="0" applyFont="1" applyBorder="1" applyAlignment="1">
      <alignment horizontal="center" vertical="top" wrapText="1"/>
    </xf>
    <xf numFmtId="0" fontId="116" fillId="0" borderId="147" xfId="0" applyFont="1" applyFill="1" applyBorder="1" applyAlignment="1">
      <alignment horizontal="center" vertical="top" wrapText="1"/>
    </xf>
    <xf numFmtId="0" fontId="116" fillId="0" borderId="153" xfId="0" applyFont="1" applyFill="1" applyBorder="1" applyAlignment="1">
      <alignment horizontal="center" vertical="top" wrapText="1"/>
    </xf>
    <xf numFmtId="0" fontId="116" fillId="0" borderId="150" xfId="0" applyFont="1" applyFill="1" applyBorder="1" applyAlignment="1">
      <alignment horizontal="center" vertical="top" wrapText="1"/>
    </xf>
    <xf numFmtId="0" fontId="105" fillId="0" borderId="132" xfId="0" applyNumberFormat="1" applyFont="1" applyFill="1" applyBorder="1" applyAlignment="1">
      <alignment horizontal="left" vertical="top" wrapText="1"/>
    </xf>
    <xf numFmtId="0" fontId="105" fillId="0" borderId="133" xfId="0" applyNumberFormat="1" applyFont="1" applyFill="1" applyBorder="1" applyAlignment="1">
      <alignment horizontal="left" vertical="top" wrapText="1"/>
    </xf>
    <xf numFmtId="0" fontId="122" fillId="0" borderId="148" xfId="0" applyFont="1" applyBorder="1" applyAlignment="1">
      <alignment horizontal="center" vertical="center"/>
    </xf>
    <xf numFmtId="0" fontId="121" fillId="0" borderId="148" xfId="0" applyFont="1" applyBorder="1" applyAlignment="1">
      <alignment horizontal="center" vertical="center" wrapText="1"/>
    </xf>
    <xf numFmtId="0" fontId="121" fillId="0" borderId="149" xfId="0" applyFont="1" applyBorder="1" applyAlignment="1">
      <alignment horizontal="center" vertical="center" wrapText="1"/>
    </xf>
    <xf numFmtId="0" fontId="105" fillId="0" borderId="70" xfId="0" applyFont="1" applyFill="1" applyBorder="1" applyAlignment="1">
      <alignment horizontal="center" vertical="center"/>
    </xf>
    <xf numFmtId="0" fontId="105" fillId="0" borderId="71" xfId="0" applyFont="1" applyFill="1" applyBorder="1" applyAlignment="1">
      <alignment horizontal="center" vertical="center"/>
    </xf>
    <xf numFmtId="0" fontId="105" fillId="0" borderId="72" xfId="0" applyFont="1" applyFill="1" applyBorder="1" applyAlignment="1">
      <alignment horizontal="center" vertical="center"/>
    </xf>
    <xf numFmtId="0" fontId="106" fillId="0" borderId="99" xfId="0" applyFont="1" applyFill="1" applyBorder="1" applyAlignment="1">
      <alignment horizontal="left" vertical="center" wrapText="1"/>
    </xf>
    <xf numFmtId="0" fontId="105" fillId="75" borderId="73" xfId="0" applyFont="1" applyFill="1" applyBorder="1" applyAlignment="1">
      <alignment horizontal="center" vertical="center" wrapText="1"/>
    </xf>
    <xf numFmtId="0" fontId="105" fillId="75" borderId="74" xfId="0" applyFont="1" applyFill="1" applyBorder="1" applyAlignment="1">
      <alignment horizontal="center" vertical="center" wrapText="1"/>
    </xf>
    <xf numFmtId="0" fontId="105" fillId="75" borderId="75" xfId="0" applyFont="1" applyFill="1" applyBorder="1" applyAlignment="1">
      <alignment horizontal="center" vertical="center" wrapText="1"/>
    </xf>
    <xf numFmtId="0" fontId="106" fillId="0" borderId="53" xfId="0" applyFont="1" applyFill="1" applyBorder="1" applyAlignment="1">
      <alignment horizontal="left" vertical="center" wrapText="1"/>
    </xf>
    <xf numFmtId="0" fontId="106" fillId="0" borderId="11" xfId="0" applyFont="1" applyFill="1" applyBorder="1" applyAlignment="1">
      <alignment horizontal="left" vertical="center" wrapText="1"/>
    </xf>
    <xf numFmtId="0" fontId="106" fillId="0" borderId="100" xfId="0" applyFont="1" applyFill="1" applyBorder="1" applyAlignment="1">
      <alignment horizontal="left" vertical="center" wrapText="1"/>
    </xf>
    <xf numFmtId="0" fontId="106" fillId="0" borderId="98" xfId="0" applyFont="1" applyFill="1" applyBorder="1" applyAlignment="1">
      <alignment horizontal="left" vertical="center" wrapText="1"/>
    </xf>
    <xf numFmtId="0" fontId="155" fillId="3" borderId="100" xfId="0" applyFont="1" applyFill="1" applyBorder="1" applyAlignment="1">
      <alignment vertical="center" wrapText="1"/>
    </xf>
    <xf numFmtId="0" fontId="155" fillId="3" borderId="98" xfId="0" applyFont="1" applyFill="1" applyBorder="1" applyAlignment="1">
      <alignment vertical="center" wrapText="1"/>
    </xf>
    <xf numFmtId="0" fontId="106" fillId="3" borderId="100" xfId="0" applyFont="1" applyFill="1" applyBorder="1" applyAlignment="1">
      <alignment vertical="center" wrapText="1"/>
    </xf>
    <xf numFmtId="0" fontId="106" fillId="3" borderId="98" xfId="0" applyFont="1" applyFill="1" applyBorder="1" applyAlignment="1">
      <alignment vertical="center" wrapText="1"/>
    </xf>
    <xf numFmtId="0" fontId="106" fillId="0" borderId="100" xfId="0" applyFont="1" applyFill="1" applyBorder="1" applyAlignment="1">
      <alignment horizontal="left"/>
    </xf>
    <xf numFmtId="0" fontId="106" fillId="0" borderId="98" xfId="0" applyFont="1" applyFill="1" applyBorder="1" applyAlignment="1">
      <alignment horizontal="left"/>
    </xf>
    <xf numFmtId="0" fontId="106" fillId="0" borderId="100" xfId="0" applyFont="1" applyFill="1" applyBorder="1" applyAlignment="1">
      <alignment vertical="center" wrapText="1"/>
    </xf>
    <xf numFmtId="0" fontId="106" fillId="0" borderId="98" xfId="0" applyFont="1" applyFill="1" applyBorder="1" applyAlignment="1">
      <alignment vertical="center" wrapText="1"/>
    </xf>
    <xf numFmtId="0" fontId="106" fillId="0" borderId="141" xfId="0" applyFont="1" applyFill="1" applyBorder="1" applyAlignment="1">
      <alignment horizontal="left" vertical="center" wrapText="1"/>
    </xf>
    <xf numFmtId="0" fontId="106" fillId="0" borderId="142" xfId="0" applyFont="1" applyFill="1" applyBorder="1" applyAlignment="1">
      <alignment horizontal="left" vertical="center" wrapText="1"/>
    </xf>
    <xf numFmtId="0" fontId="106" fillId="0" borderId="143" xfId="0" applyFont="1" applyFill="1" applyBorder="1" applyAlignment="1">
      <alignment horizontal="left" vertical="center" wrapText="1"/>
    </xf>
    <xf numFmtId="0" fontId="106" fillId="3" borderId="77" xfId="0" applyFont="1" applyFill="1" applyBorder="1" applyAlignment="1">
      <alignment horizontal="left" vertical="center" wrapText="1"/>
    </xf>
    <xf numFmtId="0" fontId="106" fillId="3" borderId="78" xfId="0" applyFont="1" applyFill="1" applyBorder="1" applyAlignment="1">
      <alignment horizontal="left" vertical="center" wrapText="1"/>
    </xf>
    <xf numFmtId="0" fontId="106" fillId="0" borderId="80" xfId="0" applyFont="1" applyFill="1" applyBorder="1" applyAlignment="1">
      <alignment horizontal="left" vertical="center" wrapText="1"/>
    </xf>
    <xf numFmtId="0" fontId="106" fillId="0" borderId="81" xfId="0" applyFont="1" applyFill="1" applyBorder="1" applyAlignment="1">
      <alignment horizontal="left" vertical="center" wrapText="1"/>
    </xf>
    <xf numFmtId="0" fontId="106" fillId="0" borderId="53" xfId="0" applyFont="1" applyFill="1" applyBorder="1" applyAlignment="1">
      <alignment vertical="center" wrapText="1"/>
    </xf>
    <xf numFmtId="0" fontId="106" fillId="0" borderId="11" xfId="0" applyFont="1" applyFill="1" applyBorder="1" applyAlignment="1">
      <alignment vertical="center" wrapText="1"/>
    </xf>
    <xf numFmtId="0" fontId="106" fillId="0" borderId="77" xfId="0" applyFont="1" applyFill="1" applyBorder="1" applyAlignment="1">
      <alignment horizontal="left" vertical="center" wrapText="1"/>
    </xf>
    <xf numFmtId="0" fontId="106" fillId="0" borderId="78" xfId="0" applyFont="1" applyFill="1" applyBorder="1" applyAlignment="1">
      <alignment horizontal="left" vertical="center" wrapText="1"/>
    </xf>
    <xf numFmtId="0" fontId="155" fillId="3" borderId="100" xfId="0" applyFont="1" applyFill="1" applyBorder="1" applyAlignment="1">
      <alignment horizontal="left" vertical="center" wrapText="1"/>
    </xf>
    <xf numFmtId="0" fontId="155" fillId="3" borderId="98" xfId="0" applyFont="1" applyFill="1" applyBorder="1" applyAlignment="1">
      <alignment horizontal="left" vertical="center" wrapText="1"/>
    </xf>
    <xf numFmtId="0" fontId="106" fillId="3" borderId="100" xfId="0" applyFont="1" applyFill="1" applyBorder="1" applyAlignment="1">
      <alignment horizontal="left" vertical="center" wrapText="1"/>
    </xf>
    <xf numFmtId="0" fontId="106" fillId="3" borderId="98" xfId="0" applyFont="1" applyFill="1" applyBorder="1" applyAlignment="1">
      <alignment horizontal="left" vertical="center" wrapText="1"/>
    </xf>
    <xf numFmtId="0" fontId="106" fillId="0" borderId="151" xfId="0" applyFont="1" applyFill="1" applyBorder="1" applyAlignment="1">
      <alignment horizontal="left" vertical="center" wrapText="1"/>
    </xf>
    <xf numFmtId="0" fontId="106" fillId="0" borderId="150" xfId="0" applyFont="1" applyFill="1" applyBorder="1" applyAlignment="1">
      <alignment horizontal="left" vertical="center" wrapText="1"/>
    </xf>
    <xf numFmtId="0" fontId="105" fillId="75" borderId="82" xfId="0" applyFont="1" applyFill="1" applyBorder="1" applyAlignment="1">
      <alignment horizontal="center" vertical="center" wrapText="1"/>
    </xf>
    <xf numFmtId="0" fontId="105" fillId="75" borderId="0" xfId="0" applyFont="1" applyFill="1" applyBorder="1" applyAlignment="1">
      <alignment horizontal="center" vertical="center" wrapText="1"/>
    </xf>
    <xf numFmtId="0" fontId="105" fillId="75" borderId="83" xfId="0" applyFont="1" applyFill="1" applyBorder="1" applyAlignment="1">
      <alignment horizontal="center" vertical="center" wrapText="1"/>
    </xf>
    <xf numFmtId="0" fontId="105" fillId="75" borderId="87" xfId="0" applyFont="1" applyFill="1" applyBorder="1" applyAlignment="1">
      <alignment horizontal="center" vertical="center"/>
    </xf>
    <xf numFmtId="0" fontId="105" fillId="75" borderId="88" xfId="0" applyFont="1" applyFill="1" applyBorder="1" applyAlignment="1">
      <alignment horizontal="center" vertical="center"/>
    </xf>
    <xf numFmtId="0" fontId="105" fillId="75" borderId="89" xfId="0" applyFont="1" applyFill="1" applyBorder="1" applyAlignment="1">
      <alignment horizontal="center" vertical="center"/>
    </xf>
    <xf numFmtId="0" fontId="105" fillId="75" borderId="148" xfId="0" applyFont="1" applyFill="1" applyBorder="1" applyAlignment="1">
      <alignment horizontal="center" vertical="center" wrapText="1"/>
    </xf>
    <xf numFmtId="0" fontId="105" fillId="0" borderId="148" xfId="0" applyFont="1" applyFill="1" applyBorder="1" applyAlignment="1">
      <alignment horizontal="center" vertical="center"/>
    </xf>
    <xf numFmtId="0" fontId="106" fillId="0" borderId="151" xfId="13" applyFont="1" applyFill="1" applyBorder="1" applyAlignment="1" applyProtection="1">
      <alignment horizontal="left" vertical="top" wrapText="1"/>
      <protection locked="0"/>
    </xf>
    <xf numFmtId="0" fontId="106" fillId="0" borderId="150" xfId="13" applyFont="1" applyFill="1" applyBorder="1" applyAlignment="1" applyProtection="1">
      <alignment horizontal="left" vertical="top" wrapText="1"/>
      <protection locked="0"/>
    </xf>
    <xf numFmtId="0" fontId="106" fillId="3" borderId="151" xfId="13" applyFont="1" applyFill="1" applyBorder="1" applyAlignment="1" applyProtection="1">
      <alignment horizontal="left" vertical="top" wrapText="1"/>
      <protection locked="0"/>
    </xf>
    <xf numFmtId="0" fontId="106" fillId="3" borderId="150" xfId="13" applyFont="1" applyFill="1" applyBorder="1" applyAlignment="1" applyProtection="1">
      <alignment horizontal="left" vertical="top" wrapText="1"/>
      <protection locked="0"/>
    </xf>
    <xf numFmtId="0" fontId="105" fillId="0" borderId="85" xfId="0" applyFont="1" applyFill="1" applyBorder="1" applyAlignment="1">
      <alignment horizontal="center" vertical="center"/>
    </xf>
    <xf numFmtId="49" fontId="106" fillId="0" borderId="0" xfId="0" applyNumberFormat="1" applyFont="1" applyFill="1" applyBorder="1" applyAlignment="1">
      <alignment horizontal="center" vertical="center"/>
    </xf>
    <xf numFmtId="0" fontId="105" fillId="75" borderId="151" xfId="0" applyFont="1" applyFill="1" applyBorder="1" applyAlignment="1">
      <alignment horizontal="center" vertical="center" wrapText="1"/>
    </xf>
    <xf numFmtId="0" fontId="105" fillId="75" borderId="150" xfId="0" applyFont="1" applyFill="1" applyBorder="1" applyAlignment="1">
      <alignment horizontal="center" vertical="center" wrapText="1"/>
    </xf>
    <xf numFmtId="0" fontId="106" fillId="0" borderId="151" xfId="0" applyNumberFormat="1" applyFont="1" applyFill="1" applyBorder="1" applyAlignment="1">
      <alignment horizontal="left" vertical="center" wrapText="1"/>
    </xf>
    <xf numFmtId="0" fontId="106" fillId="0" borderId="150" xfId="0" applyNumberFormat="1" applyFont="1" applyFill="1" applyBorder="1" applyAlignment="1">
      <alignment horizontal="left" vertical="center" wrapText="1"/>
    </xf>
    <xf numFmtId="0" fontId="106" fillId="0" borderId="148" xfId="0" applyFont="1" applyFill="1" applyBorder="1" applyAlignment="1">
      <alignment horizontal="left" vertical="top" wrapText="1"/>
    </xf>
    <xf numFmtId="0" fontId="106" fillId="0" borderId="151" xfId="0" applyFont="1" applyFill="1" applyBorder="1" applyAlignment="1">
      <alignment horizontal="left" vertical="top" wrapText="1"/>
    </xf>
    <xf numFmtId="0" fontId="106" fillId="0" borderId="148" xfId="0" applyFont="1" applyFill="1" applyBorder="1" applyAlignment="1">
      <alignment horizontal="left" vertical="center" wrapText="1"/>
    </xf>
    <xf numFmtId="0" fontId="106" fillId="0" borderId="148" xfId="0" applyNumberFormat="1" applyFont="1" applyFill="1" applyBorder="1" applyAlignment="1">
      <alignment horizontal="left" vertical="top" wrapText="1"/>
    </xf>
    <xf numFmtId="0" fontId="106" fillId="0" borderId="148" xfId="0" applyFont="1" applyBorder="1" applyAlignment="1">
      <alignment horizontal="center"/>
    </xf>
    <xf numFmtId="0" fontId="155" fillId="0" borderId="151" xfId="13" applyFont="1" applyFill="1" applyBorder="1" applyAlignment="1" applyProtection="1">
      <alignment horizontal="left" vertical="top" wrapText="1"/>
      <protection locked="0"/>
    </xf>
    <xf numFmtId="0" fontId="155" fillId="0" borderId="150" xfId="13" applyFont="1" applyFill="1" applyBorder="1" applyAlignment="1" applyProtection="1">
      <alignment horizontal="left" vertical="top" wrapText="1"/>
      <protection locked="0"/>
    </xf>
    <xf numFmtId="0" fontId="106" fillId="0" borderId="151" xfId="0" applyNumberFormat="1" applyFont="1" applyFill="1" applyBorder="1" applyAlignment="1">
      <alignment horizontal="left" vertical="top" wrapText="1"/>
    </xf>
    <xf numFmtId="0" fontId="106" fillId="0" borderId="150" xfId="0" applyNumberFormat="1" applyFont="1" applyFill="1" applyBorder="1" applyAlignment="1">
      <alignment horizontal="left" vertical="top" wrapText="1"/>
    </xf>
  </cellXfs>
  <cellStyles count="21420">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3" xfId="724"/>
    <cellStyle name="Calculation 2 10 3 2" xfId="21407"/>
    <cellStyle name="Calculation 2 10 4" xfId="725"/>
    <cellStyle name="Calculation 2 10 4 2" xfId="21406"/>
    <cellStyle name="Calculation 2 10 5" xfId="726"/>
    <cellStyle name="Calculation 2 10 5 2" xfId="21405"/>
    <cellStyle name="Calculation 2 11" xfId="727"/>
    <cellStyle name="Calculation 2 11 2" xfId="728"/>
    <cellStyle name="Calculation 2 11 2 2" xfId="21403"/>
    <cellStyle name="Calculation 2 11 3" xfId="729"/>
    <cellStyle name="Calculation 2 11 3 2" xfId="21402"/>
    <cellStyle name="Calculation 2 11 4" xfId="730"/>
    <cellStyle name="Calculation 2 11 4 2" xfId="21401"/>
    <cellStyle name="Calculation 2 11 5" xfId="731"/>
    <cellStyle name="Calculation 2 11 5 2" xfId="21400"/>
    <cellStyle name="Calculation 2 11 6" xfId="21404"/>
    <cellStyle name="Calculation 2 12" xfId="732"/>
    <cellStyle name="Calculation 2 12 2" xfId="733"/>
    <cellStyle name="Calculation 2 12 2 2" xfId="21398"/>
    <cellStyle name="Calculation 2 12 3" xfId="734"/>
    <cellStyle name="Calculation 2 12 3 2" xfId="21397"/>
    <cellStyle name="Calculation 2 12 4" xfId="735"/>
    <cellStyle name="Calculation 2 12 4 2" xfId="21396"/>
    <cellStyle name="Calculation 2 12 5" xfId="736"/>
    <cellStyle name="Calculation 2 12 5 2" xfId="21395"/>
    <cellStyle name="Calculation 2 12 6" xfId="21399"/>
    <cellStyle name="Calculation 2 13" xfId="737"/>
    <cellStyle name="Calculation 2 13 2" xfId="738"/>
    <cellStyle name="Calculation 2 13 2 2" xfId="21393"/>
    <cellStyle name="Calculation 2 13 3" xfId="739"/>
    <cellStyle name="Calculation 2 13 3 2" xfId="21392"/>
    <cellStyle name="Calculation 2 13 4" xfId="740"/>
    <cellStyle name="Calculation 2 13 4 2" xfId="21391"/>
    <cellStyle name="Calculation 2 13 5" xfId="21394"/>
    <cellStyle name="Calculation 2 14" xfId="741"/>
    <cellStyle name="Calculation 2 14 2" xfId="21390"/>
    <cellStyle name="Calculation 2 15" xfId="742"/>
    <cellStyle name="Calculation 2 15 2" xfId="21389"/>
    <cellStyle name="Calculation 2 16" xfId="743"/>
    <cellStyle name="Calculation 2 16 2" xfId="21388"/>
    <cellStyle name="Calculation 2 17" xfId="21409"/>
    <cellStyle name="Calculation 2 2" xfId="744"/>
    <cellStyle name="Calculation 2 2 10" xfId="21387"/>
    <cellStyle name="Calculation 2 2 2" xfId="745"/>
    <cellStyle name="Calculation 2 2 2 2" xfId="746"/>
    <cellStyle name="Calculation 2 2 2 2 2" xfId="21385"/>
    <cellStyle name="Calculation 2 2 2 3" xfId="747"/>
    <cellStyle name="Calculation 2 2 2 3 2" xfId="21384"/>
    <cellStyle name="Calculation 2 2 2 4" xfId="748"/>
    <cellStyle name="Calculation 2 2 2 4 2" xfId="21383"/>
    <cellStyle name="Calculation 2 2 2 5" xfId="21386"/>
    <cellStyle name="Calculation 2 2 3" xfId="749"/>
    <cellStyle name="Calculation 2 2 3 2" xfId="750"/>
    <cellStyle name="Calculation 2 2 3 2 2" xfId="21381"/>
    <cellStyle name="Calculation 2 2 3 3" xfId="751"/>
    <cellStyle name="Calculation 2 2 3 3 2" xfId="21380"/>
    <cellStyle name="Calculation 2 2 3 4" xfId="752"/>
    <cellStyle name="Calculation 2 2 3 4 2" xfId="21379"/>
    <cellStyle name="Calculation 2 2 3 5" xfId="21382"/>
    <cellStyle name="Calculation 2 2 4" xfId="753"/>
    <cellStyle name="Calculation 2 2 4 2" xfId="754"/>
    <cellStyle name="Calculation 2 2 4 2 2" xfId="21377"/>
    <cellStyle name="Calculation 2 2 4 3" xfId="755"/>
    <cellStyle name="Calculation 2 2 4 3 2" xfId="21376"/>
    <cellStyle name="Calculation 2 2 4 4" xfId="756"/>
    <cellStyle name="Calculation 2 2 4 4 2" xfId="21375"/>
    <cellStyle name="Calculation 2 2 4 5" xfId="21378"/>
    <cellStyle name="Calculation 2 2 5" xfId="757"/>
    <cellStyle name="Calculation 2 2 5 2" xfId="758"/>
    <cellStyle name="Calculation 2 2 5 2 2" xfId="21373"/>
    <cellStyle name="Calculation 2 2 5 3" xfId="759"/>
    <cellStyle name="Calculation 2 2 5 3 2" xfId="21372"/>
    <cellStyle name="Calculation 2 2 5 4" xfId="760"/>
    <cellStyle name="Calculation 2 2 5 4 2" xfId="21371"/>
    <cellStyle name="Calculation 2 2 5 5" xfId="21374"/>
    <cellStyle name="Calculation 2 2 6" xfId="761"/>
    <cellStyle name="Calculation 2 2 6 2" xfId="21370"/>
    <cellStyle name="Calculation 2 2 7" xfId="762"/>
    <cellStyle name="Calculation 2 2 7 2" xfId="21369"/>
    <cellStyle name="Calculation 2 2 8" xfId="763"/>
    <cellStyle name="Calculation 2 2 8 2" xfId="21368"/>
    <cellStyle name="Calculation 2 2 9" xfId="764"/>
    <cellStyle name="Calculation 2 2 9 2" xfId="21367"/>
    <cellStyle name="Calculation 2 3" xfId="765"/>
    <cellStyle name="Calculation 2 3 2" xfId="766"/>
    <cellStyle name="Calculation 2 3 2 2" xfId="21366"/>
    <cellStyle name="Calculation 2 3 3" xfId="767"/>
    <cellStyle name="Calculation 2 3 3 2" xfId="21365"/>
    <cellStyle name="Calculation 2 3 4" xfId="768"/>
    <cellStyle name="Calculation 2 3 4 2" xfId="21364"/>
    <cellStyle name="Calculation 2 3 5" xfId="769"/>
    <cellStyle name="Calculation 2 3 5 2" xfId="21363"/>
    <cellStyle name="Calculation 2 4" xfId="770"/>
    <cellStyle name="Calculation 2 4 2" xfId="771"/>
    <cellStyle name="Calculation 2 4 2 2" xfId="21362"/>
    <cellStyle name="Calculation 2 4 3" xfId="772"/>
    <cellStyle name="Calculation 2 4 3 2" xfId="21361"/>
    <cellStyle name="Calculation 2 4 4" xfId="773"/>
    <cellStyle name="Calculation 2 4 4 2" xfId="21360"/>
    <cellStyle name="Calculation 2 4 5" xfId="774"/>
    <cellStyle name="Calculation 2 4 5 2" xfId="21359"/>
    <cellStyle name="Calculation 2 5" xfId="775"/>
    <cellStyle name="Calculation 2 5 2" xfId="776"/>
    <cellStyle name="Calculation 2 5 2 2" xfId="21358"/>
    <cellStyle name="Calculation 2 5 3" xfId="777"/>
    <cellStyle name="Calculation 2 5 3 2" xfId="21357"/>
    <cellStyle name="Calculation 2 5 4" xfId="778"/>
    <cellStyle name="Calculation 2 5 4 2" xfId="21356"/>
    <cellStyle name="Calculation 2 5 5" xfId="779"/>
    <cellStyle name="Calculation 2 5 5 2" xfId="21355"/>
    <cellStyle name="Calculation 2 6" xfId="780"/>
    <cellStyle name="Calculation 2 6 2" xfId="781"/>
    <cellStyle name="Calculation 2 6 2 2" xfId="21354"/>
    <cellStyle name="Calculation 2 6 3" xfId="782"/>
    <cellStyle name="Calculation 2 6 3 2" xfId="21353"/>
    <cellStyle name="Calculation 2 6 4" xfId="783"/>
    <cellStyle name="Calculation 2 6 4 2" xfId="21352"/>
    <cellStyle name="Calculation 2 6 5" xfId="784"/>
    <cellStyle name="Calculation 2 6 5 2" xfId="21351"/>
    <cellStyle name="Calculation 2 7" xfId="785"/>
    <cellStyle name="Calculation 2 7 2" xfId="786"/>
    <cellStyle name="Calculation 2 7 2 2" xfId="21350"/>
    <cellStyle name="Calculation 2 7 3" xfId="787"/>
    <cellStyle name="Calculation 2 7 3 2" xfId="21349"/>
    <cellStyle name="Calculation 2 7 4" xfId="788"/>
    <cellStyle name="Calculation 2 7 4 2" xfId="21348"/>
    <cellStyle name="Calculation 2 7 5" xfId="789"/>
    <cellStyle name="Calculation 2 7 5 2" xfId="21347"/>
    <cellStyle name="Calculation 2 8" xfId="790"/>
    <cellStyle name="Calculation 2 8 2" xfId="791"/>
    <cellStyle name="Calculation 2 8 2 2" xfId="21346"/>
    <cellStyle name="Calculation 2 8 3" xfId="792"/>
    <cellStyle name="Calculation 2 8 3 2" xfId="21345"/>
    <cellStyle name="Calculation 2 8 4" xfId="793"/>
    <cellStyle name="Calculation 2 8 4 2" xfId="21344"/>
    <cellStyle name="Calculation 2 8 5" xfId="794"/>
    <cellStyle name="Calculation 2 8 5 2" xfId="21343"/>
    <cellStyle name="Calculation 2 9" xfId="795"/>
    <cellStyle name="Calculation 2 9 2" xfId="796"/>
    <cellStyle name="Calculation 2 9 2 2" xfId="21342"/>
    <cellStyle name="Calculation 2 9 3" xfId="797"/>
    <cellStyle name="Calculation 2 9 3 2" xfId="21341"/>
    <cellStyle name="Calculation 2 9 4" xfId="798"/>
    <cellStyle name="Calculation 2 9 4 2" xfId="21340"/>
    <cellStyle name="Calculation 2 9 5" xfId="799"/>
    <cellStyle name="Calculation 2 9 5 2" xfId="21339"/>
    <cellStyle name="Calculation 3" xfId="800"/>
    <cellStyle name="Calculation 3 2" xfId="801"/>
    <cellStyle name="Calculation 3 2 2" xfId="21337"/>
    <cellStyle name="Calculation 3 3" xfId="802"/>
    <cellStyle name="Calculation 3 3 2" xfId="21336"/>
    <cellStyle name="Calculation 3 4" xfId="21338"/>
    <cellStyle name="Calculation 4" xfId="803"/>
    <cellStyle name="Calculation 4 2" xfId="804"/>
    <cellStyle name="Calculation 4 2 2" xfId="21334"/>
    <cellStyle name="Calculation 4 3" xfId="805"/>
    <cellStyle name="Calculation 4 3 2" xfId="21333"/>
    <cellStyle name="Calculation 4 4" xfId="21335"/>
    <cellStyle name="Calculation 5" xfId="806"/>
    <cellStyle name="Calculation 5 2" xfId="807"/>
    <cellStyle name="Calculation 5 2 2" xfId="21331"/>
    <cellStyle name="Calculation 5 3" xfId="808"/>
    <cellStyle name="Calculation 5 3 2" xfId="21330"/>
    <cellStyle name="Calculation 5 4" xfId="21332"/>
    <cellStyle name="Calculation 6" xfId="809"/>
    <cellStyle name="Calculation 6 2" xfId="810"/>
    <cellStyle name="Calculation 6 2 2" xfId="21328"/>
    <cellStyle name="Calculation 6 3" xfId="811"/>
    <cellStyle name="Calculation 6 3 2" xfId="21327"/>
    <cellStyle name="Calculation 6 4" xfId="21329"/>
    <cellStyle name="Calculation 7" xfId="812"/>
    <cellStyle name="Calculation 7 2" xfId="21326"/>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85" xfId="2141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1" xfId="21325"/>
    <cellStyle name="Gia's 2" xfId="9187"/>
    <cellStyle name="Gia's 2 2" xfId="21323"/>
    <cellStyle name="Gia's 3" xfId="9188"/>
    <cellStyle name="Gia's 3 2" xfId="21322"/>
    <cellStyle name="Gia's 4" xfId="9189"/>
    <cellStyle name="Gia's 4 2" xfId="21321"/>
    <cellStyle name="Gia's 5" xfId="9190"/>
    <cellStyle name="Gia's 5 2" xfId="21320"/>
    <cellStyle name="Gia's 6" xfId="9191"/>
    <cellStyle name="Gia's 6 2" xfId="21319"/>
    <cellStyle name="Gia's 7" xfId="9192"/>
    <cellStyle name="Gia's 7 2" xfId="21318"/>
    <cellStyle name="Gia's 8" xfId="9193"/>
    <cellStyle name="Gia's 8 2" xfId="21317"/>
    <cellStyle name="Gia's 9" xfId="9194"/>
    <cellStyle name="Gia's 9 2" xfId="21316"/>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Header1" xfId="9222"/>
    <cellStyle name="Header1 2" xfId="9223"/>
    <cellStyle name="Header1 3" xfId="9224"/>
    <cellStyle name="Header2" xfId="9225"/>
    <cellStyle name="Header2 2" xfId="9226"/>
    <cellStyle name="Header2 2 2" xfId="21313"/>
    <cellStyle name="Header2 3" xfId="9227"/>
    <cellStyle name="Header2 3 2" xfId="21312"/>
    <cellStyle name="Header2 4" xfId="21314"/>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ighlightExposure" xfId="9323"/>
    <cellStyle name="highlightExposure 2" xfId="21310"/>
    <cellStyle name="highlightPercentage" xfId="9324"/>
    <cellStyle name="highlightPercentage 2" xfId="21309"/>
    <cellStyle name="highlightText" xfId="9325"/>
    <cellStyle name="highlightText 2" xfId="21308"/>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3" xfId="9336"/>
    <cellStyle name="Input 2 10 3 2" xfId="21305"/>
    <cellStyle name="Input 2 10 4" xfId="9337"/>
    <cellStyle name="Input 2 10 4 2" xfId="21304"/>
    <cellStyle name="Input 2 10 5" xfId="9338"/>
    <cellStyle name="Input 2 10 5 2" xfId="21303"/>
    <cellStyle name="Input 2 11" xfId="9339"/>
    <cellStyle name="Input 2 11 2" xfId="9340"/>
    <cellStyle name="Input 2 11 2 2" xfId="21301"/>
    <cellStyle name="Input 2 11 3" xfId="9341"/>
    <cellStyle name="Input 2 11 3 2" xfId="21300"/>
    <cellStyle name="Input 2 11 4" xfId="9342"/>
    <cellStyle name="Input 2 11 4 2" xfId="21299"/>
    <cellStyle name="Input 2 11 5" xfId="9343"/>
    <cellStyle name="Input 2 11 5 2" xfId="21298"/>
    <cellStyle name="Input 2 11 6" xfId="21302"/>
    <cellStyle name="Input 2 12" xfId="9344"/>
    <cellStyle name="Input 2 12 2" xfId="9345"/>
    <cellStyle name="Input 2 12 2 2" xfId="21296"/>
    <cellStyle name="Input 2 12 3" xfId="9346"/>
    <cellStyle name="Input 2 12 3 2" xfId="21295"/>
    <cellStyle name="Input 2 12 4" xfId="9347"/>
    <cellStyle name="Input 2 12 4 2" xfId="21294"/>
    <cellStyle name="Input 2 12 5" xfId="9348"/>
    <cellStyle name="Input 2 12 5 2" xfId="21293"/>
    <cellStyle name="Input 2 12 6" xfId="21297"/>
    <cellStyle name="Input 2 13" xfId="9349"/>
    <cellStyle name="Input 2 13 2" xfId="9350"/>
    <cellStyle name="Input 2 13 2 2" xfId="21291"/>
    <cellStyle name="Input 2 13 3" xfId="9351"/>
    <cellStyle name="Input 2 13 3 2" xfId="21290"/>
    <cellStyle name="Input 2 13 4" xfId="9352"/>
    <cellStyle name="Input 2 13 4 2" xfId="21289"/>
    <cellStyle name="Input 2 13 5" xfId="21292"/>
    <cellStyle name="Input 2 14" xfId="9353"/>
    <cellStyle name="Input 2 14 2" xfId="21288"/>
    <cellStyle name="Input 2 15" xfId="9354"/>
    <cellStyle name="Input 2 15 2" xfId="21287"/>
    <cellStyle name="Input 2 16" xfId="9355"/>
    <cellStyle name="Input 2 16 2" xfId="21286"/>
    <cellStyle name="Input 2 17" xfId="21307"/>
    <cellStyle name="Input 2 2" xfId="9356"/>
    <cellStyle name="Input 2 2 10" xfId="21285"/>
    <cellStyle name="Input 2 2 2" xfId="9357"/>
    <cellStyle name="Input 2 2 2 2" xfId="9358"/>
    <cellStyle name="Input 2 2 2 2 2" xfId="21283"/>
    <cellStyle name="Input 2 2 2 3" xfId="9359"/>
    <cellStyle name="Input 2 2 2 3 2" xfId="21282"/>
    <cellStyle name="Input 2 2 2 4" xfId="9360"/>
    <cellStyle name="Input 2 2 2 4 2" xfId="21281"/>
    <cellStyle name="Input 2 2 2 5" xfId="21284"/>
    <cellStyle name="Input 2 2 3" xfId="9361"/>
    <cellStyle name="Input 2 2 3 2" xfId="9362"/>
    <cellStyle name="Input 2 2 3 2 2" xfId="21279"/>
    <cellStyle name="Input 2 2 3 3" xfId="9363"/>
    <cellStyle name="Input 2 2 3 3 2" xfId="21278"/>
    <cellStyle name="Input 2 2 3 4" xfId="9364"/>
    <cellStyle name="Input 2 2 3 4 2" xfId="21277"/>
    <cellStyle name="Input 2 2 3 5" xfId="21280"/>
    <cellStyle name="Input 2 2 4" xfId="9365"/>
    <cellStyle name="Input 2 2 4 2" xfId="9366"/>
    <cellStyle name="Input 2 2 4 2 2" xfId="21275"/>
    <cellStyle name="Input 2 2 4 3" xfId="9367"/>
    <cellStyle name="Input 2 2 4 3 2" xfId="21274"/>
    <cellStyle name="Input 2 2 4 4" xfId="9368"/>
    <cellStyle name="Input 2 2 4 4 2" xfId="21273"/>
    <cellStyle name="Input 2 2 4 5" xfId="21276"/>
    <cellStyle name="Input 2 2 5" xfId="9369"/>
    <cellStyle name="Input 2 2 5 2" xfId="9370"/>
    <cellStyle name="Input 2 2 5 2 2" xfId="21271"/>
    <cellStyle name="Input 2 2 5 3" xfId="9371"/>
    <cellStyle name="Input 2 2 5 3 2" xfId="21270"/>
    <cellStyle name="Input 2 2 5 4" xfId="9372"/>
    <cellStyle name="Input 2 2 5 4 2" xfId="21269"/>
    <cellStyle name="Input 2 2 5 5" xfId="21272"/>
    <cellStyle name="Input 2 2 6" xfId="9373"/>
    <cellStyle name="Input 2 2 6 2" xfId="21268"/>
    <cellStyle name="Input 2 2 7" xfId="9374"/>
    <cellStyle name="Input 2 2 7 2" xfId="21267"/>
    <cellStyle name="Input 2 2 8" xfId="9375"/>
    <cellStyle name="Input 2 2 8 2" xfId="21266"/>
    <cellStyle name="Input 2 2 9" xfId="9376"/>
    <cellStyle name="Input 2 2 9 2" xfId="21265"/>
    <cellStyle name="Input 2 3" xfId="9377"/>
    <cellStyle name="Input 2 3 2" xfId="9378"/>
    <cellStyle name="Input 2 3 2 2" xfId="21264"/>
    <cellStyle name="Input 2 3 3" xfId="9379"/>
    <cellStyle name="Input 2 3 3 2" xfId="21263"/>
    <cellStyle name="Input 2 3 4" xfId="9380"/>
    <cellStyle name="Input 2 3 4 2" xfId="21262"/>
    <cellStyle name="Input 2 3 5" xfId="9381"/>
    <cellStyle name="Input 2 3 5 2" xfId="21261"/>
    <cellStyle name="Input 2 4" xfId="9382"/>
    <cellStyle name="Input 2 4 2" xfId="9383"/>
    <cellStyle name="Input 2 4 2 2" xfId="21260"/>
    <cellStyle name="Input 2 4 3" xfId="9384"/>
    <cellStyle name="Input 2 4 3 2" xfId="21259"/>
    <cellStyle name="Input 2 4 4" xfId="9385"/>
    <cellStyle name="Input 2 4 4 2" xfId="21258"/>
    <cellStyle name="Input 2 4 5" xfId="9386"/>
    <cellStyle name="Input 2 4 5 2" xfId="21257"/>
    <cellStyle name="Input 2 5" xfId="9387"/>
    <cellStyle name="Input 2 5 2" xfId="9388"/>
    <cellStyle name="Input 2 5 2 2" xfId="21256"/>
    <cellStyle name="Input 2 5 3" xfId="9389"/>
    <cellStyle name="Input 2 5 3 2" xfId="21255"/>
    <cellStyle name="Input 2 5 4" xfId="9390"/>
    <cellStyle name="Input 2 5 4 2" xfId="21254"/>
    <cellStyle name="Input 2 5 5" xfId="9391"/>
    <cellStyle name="Input 2 5 5 2" xfId="21253"/>
    <cellStyle name="Input 2 6" xfId="9392"/>
    <cellStyle name="Input 2 6 2" xfId="9393"/>
    <cellStyle name="Input 2 6 2 2" xfId="21252"/>
    <cellStyle name="Input 2 6 3" xfId="9394"/>
    <cellStyle name="Input 2 6 3 2" xfId="21251"/>
    <cellStyle name="Input 2 6 4" xfId="9395"/>
    <cellStyle name="Input 2 6 4 2" xfId="21250"/>
    <cellStyle name="Input 2 6 5" xfId="9396"/>
    <cellStyle name="Input 2 6 5 2" xfId="21249"/>
    <cellStyle name="Input 2 7" xfId="9397"/>
    <cellStyle name="Input 2 7 2" xfId="9398"/>
    <cellStyle name="Input 2 7 2 2" xfId="21248"/>
    <cellStyle name="Input 2 7 3" xfId="9399"/>
    <cellStyle name="Input 2 7 3 2" xfId="21247"/>
    <cellStyle name="Input 2 7 4" xfId="9400"/>
    <cellStyle name="Input 2 7 4 2" xfId="21246"/>
    <cellStyle name="Input 2 7 5" xfId="9401"/>
    <cellStyle name="Input 2 7 5 2" xfId="21245"/>
    <cellStyle name="Input 2 8" xfId="9402"/>
    <cellStyle name="Input 2 8 2" xfId="9403"/>
    <cellStyle name="Input 2 8 2 2" xfId="21244"/>
    <cellStyle name="Input 2 8 3" xfId="9404"/>
    <cellStyle name="Input 2 8 3 2" xfId="21243"/>
    <cellStyle name="Input 2 8 4" xfId="9405"/>
    <cellStyle name="Input 2 8 4 2" xfId="21242"/>
    <cellStyle name="Input 2 8 5" xfId="9406"/>
    <cellStyle name="Input 2 8 5 2" xfId="21241"/>
    <cellStyle name="Input 2 9" xfId="9407"/>
    <cellStyle name="Input 2 9 2" xfId="9408"/>
    <cellStyle name="Input 2 9 2 2" xfId="21240"/>
    <cellStyle name="Input 2 9 3" xfId="9409"/>
    <cellStyle name="Input 2 9 3 2" xfId="21239"/>
    <cellStyle name="Input 2 9 4" xfId="9410"/>
    <cellStyle name="Input 2 9 4 2" xfId="21238"/>
    <cellStyle name="Input 2 9 5" xfId="9411"/>
    <cellStyle name="Input 2 9 5 2" xfId="21237"/>
    <cellStyle name="Input 3" xfId="9412"/>
    <cellStyle name="Input 3 2" xfId="9413"/>
    <cellStyle name="Input 3 2 2" xfId="21235"/>
    <cellStyle name="Input 3 3" xfId="9414"/>
    <cellStyle name="Input 3 3 2" xfId="21234"/>
    <cellStyle name="Input 3 4" xfId="21236"/>
    <cellStyle name="Input 4" xfId="9415"/>
    <cellStyle name="Input 4 2" xfId="9416"/>
    <cellStyle name="Input 4 2 2" xfId="21232"/>
    <cellStyle name="Input 4 3" xfId="9417"/>
    <cellStyle name="Input 4 3 2" xfId="21231"/>
    <cellStyle name="Input 4 4" xfId="21233"/>
    <cellStyle name="Input 5" xfId="9418"/>
    <cellStyle name="Input 5 2" xfId="9419"/>
    <cellStyle name="Input 5 2 2" xfId="21229"/>
    <cellStyle name="Input 5 3" xfId="9420"/>
    <cellStyle name="Input 5 3 2" xfId="21228"/>
    <cellStyle name="Input 5 4" xfId="21230"/>
    <cellStyle name="Input 6" xfId="9421"/>
    <cellStyle name="Input 6 2" xfId="9422"/>
    <cellStyle name="Input 6 2 2" xfId="21226"/>
    <cellStyle name="Input 6 3" xfId="9423"/>
    <cellStyle name="Input 6 3 2" xfId="21225"/>
    <cellStyle name="Input 6 4" xfId="21227"/>
    <cellStyle name="Input 7" xfId="9424"/>
    <cellStyle name="Input 7 2" xfId="21224"/>
    <cellStyle name="inputExposure" xfId="9425"/>
    <cellStyle name="inputExposure 2" xfId="21223"/>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23 2" xfId="21419"/>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15" xfId="21415"/>
    <cellStyle name="Normal 4 16" xfId="21416"/>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3" xfId="20386"/>
    <cellStyle name="Note 2 10 3 2" xfId="21220"/>
    <cellStyle name="Note 2 10 4" xfId="20387"/>
    <cellStyle name="Note 2 10 4 2" xfId="21219"/>
    <cellStyle name="Note 2 10 5" xfId="20388"/>
    <cellStyle name="Note 2 10 5 2" xfId="21218"/>
    <cellStyle name="Note 2 11" xfId="20389"/>
    <cellStyle name="Note 2 11 2" xfId="20390"/>
    <cellStyle name="Note 2 11 2 2" xfId="21217"/>
    <cellStyle name="Note 2 11 3" xfId="20391"/>
    <cellStyle name="Note 2 11 3 2" xfId="21216"/>
    <cellStyle name="Note 2 11 4" xfId="20392"/>
    <cellStyle name="Note 2 11 4 2" xfId="21215"/>
    <cellStyle name="Note 2 11 5" xfId="20393"/>
    <cellStyle name="Note 2 11 5 2" xfId="21214"/>
    <cellStyle name="Note 2 12" xfId="20394"/>
    <cellStyle name="Note 2 12 2" xfId="20395"/>
    <cellStyle name="Note 2 12 2 2" xfId="21213"/>
    <cellStyle name="Note 2 12 3" xfId="20396"/>
    <cellStyle name="Note 2 12 3 2" xfId="21212"/>
    <cellStyle name="Note 2 12 4" xfId="20397"/>
    <cellStyle name="Note 2 12 4 2" xfId="21211"/>
    <cellStyle name="Note 2 12 5" xfId="20398"/>
    <cellStyle name="Note 2 12 5 2" xfId="21210"/>
    <cellStyle name="Note 2 13" xfId="20399"/>
    <cellStyle name="Note 2 13 2" xfId="20400"/>
    <cellStyle name="Note 2 13 2 2" xfId="21209"/>
    <cellStyle name="Note 2 13 3" xfId="20401"/>
    <cellStyle name="Note 2 13 3 2" xfId="21208"/>
    <cellStyle name="Note 2 13 4" xfId="20402"/>
    <cellStyle name="Note 2 13 4 2" xfId="21207"/>
    <cellStyle name="Note 2 13 5" xfId="20403"/>
    <cellStyle name="Note 2 13 5 2" xfId="21206"/>
    <cellStyle name="Note 2 14" xfId="20404"/>
    <cellStyle name="Note 2 14 2" xfId="20405"/>
    <cellStyle name="Note 2 14 2 2" xfId="21204"/>
    <cellStyle name="Note 2 14 3" xfId="21205"/>
    <cellStyle name="Note 2 15" xfId="20406"/>
    <cellStyle name="Note 2 15 2" xfId="20407"/>
    <cellStyle name="Note 2 15 2 2" xfId="21203"/>
    <cellStyle name="Note 2 16" xfId="20408"/>
    <cellStyle name="Note 2 16 2" xfId="21202"/>
    <cellStyle name="Note 2 17" xfId="20409"/>
    <cellStyle name="Note 2 17 2" xfId="21201"/>
    <cellStyle name="Note 2 18" xfId="21222"/>
    <cellStyle name="Note 2 2" xfId="20410"/>
    <cellStyle name="Note 2 2 10" xfId="20411"/>
    <cellStyle name="Note 2 2 10 2" xfId="21199"/>
    <cellStyle name="Note 2 2 11" xfId="21200"/>
    <cellStyle name="Note 2 2 2" xfId="20412"/>
    <cellStyle name="Note 2 2 2 2" xfId="20413"/>
    <cellStyle name="Note 2 2 2 2 2" xfId="21197"/>
    <cellStyle name="Note 2 2 2 3" xfId="20414"/>
    <cellStyle name="Note 2 2 2 3 2" xfId="21196"/>
    <cellStyle name="Note 2 2 2 4" xfId="20415"/>
    <cellStyle name="Note 2 2 2 4 2" xfId="21195"/>
    <cellStyle name="Note 2 2 2 5" xfId="20416"/>
    <cellStyle name="Note 2 2 2 5 2" xfId="21194"/>
    <cellStyle name="Note 2 2 2 6" xfId="21198"/>
    <cellStyle name="Note 2 2 3" xfId="20417"/>
    <cellStyle name="Note 2 2 3 2" xfId="20418"/>
    <cellStyle name="Note 2 2 3 2 2" xfId="21193"/>
    <cellStyle name="Note 2 2 3 3" xfId="20419"/>
    <cellStyle name="Note 2 2 3 3 2" xfId="21192"/>
    <cellStyle name="Note 2 2 3 4" xfId="20420"/>
    <cellStyle name="Note 2 2 3 4 2" xfId="21191"/>
    <cellStyle name="Note 2 2 3 5" xfId="20421"/>
    <cellStyle name="Note 2 2 3 5 2" xfId="21190"/>
    <cellStyle name="Note 2 2 4" xfId="20422"/>
    <cellStyle name="Note 2 2 4 2" xfId="20423"/>
    <cellStyle name="Note 2 2 4 2 2" xfId="21188"/>
    <cellStyle name="Note 2 2 4 3" xfId="20424"/>
    <cellStyle name="Note 2 2 4 3 2" xfId="21187"/>
    <cellStyle name="Note 2 2 4 4" xfId="20425"/>
    <cellStyle name="Note 2 2 4 4 2" xfId="21186"/>
    <cellStyle name="Note 2 2 4 5" xfId="21189"/>
    <cellStyle name="Note 2 2 5" xfId="20426"/>
    <cellStyle name="Note 2 2 5 2" xfId="20427"/>
    <cellStyle name="Note 2 2 5 2 2" xfId="21184"/>
    <cellStyle name="Note 2 2 5 3" xfId="20428"/>
    <cellStyle name="Note 2 2 5 3 2" xfId="21183"/>
    <cellStyle name="Note 2 2 5 4" xfId="20429"/>
    <cellStyle name="Note 2 2 5 4 2" xfId="21182"/>
    <cellStyle name="Note 2 2 5 5" xfId="21185"/>
    <cellStyle name="Note 2 2 6" xfId="20430"/>
    <cellStyle name="Note 2 2 6 2" xfId="21181"/>
    <cellStyle name="Note 2 2 7" xfId="20431"/>
    <cellStyle name="Note 2 2 7 2" xfId="21180"/>
    <cellStyle name="Note 2 2 8" xfId="20432"/>
    <cellStyle name="Note 2 2 8 2" xfId="21179"/>
    <cellStyle name="Note 2 2 9" xfId="20433"/>
    <cellStyle name="Note 2 2 9 2" xfId="21178"/>
    <cellStyle name="Note 2 3" xfId="20434"/>
    <cellStyle name="Note 2 3 2" xfId="20435"/>
    <cellStyle name="Note 2 3 2 2" xfId="21177"/>
    <cellStyle name="Note 2 3 3" xfId="20436"/>
    <cellStyle name="Note 2 3 3 2" xfId="21176"/>
    <cellStyle name="Note 2 3 4" xfId="20437"/>
    <cellStyle name="Note 2 3 4 2" xfId="21175"/>
    <cellStyle name="Note 2 3 5" xfId="20438"/>
    <cellStyle name="Note 2 3 5 2" xfId="21174"/>
    <cellStyle name="Note 2 4" xfId="20439"/>
    <cellStyle name="Note 2 4 2" xfId="20440"/>
    <cellStyle name="Note 2 4 2 2" xfId="20441"/>
    <cellStyle name="Note 2 4 2 2 2" xfId="21173"/>
    <cellStyle name="Note 2 4 3" xfId="20442"/>
    <cellStyle name="Note 2 4 3 2" xfId="20443"/>
    <cellStyle name="Note 2 4 3 2 2" xfId="21172"/>
    <cellStyle name="Note 2 4 4" xfId="20444"/>
    <cellStyle name="Note 2 4 4 2" xfId="20445"/>
    <cellStyle name="Note 2 4 4 2 2" xfId="21171"/>
    <cellStyle name="Note 2 4 5" xfId="20446"/>
    <cellStyle name="Note 2 4 6" xfId="20447"/>
    <cellStyle name="Note 2 4 7" xfId="20448"/>
    <cellStyle name="Note 2 4 7 2" xfId="21170"/>
    <cellStyle name="Note 2 5" xfId="20449"/>
    <cellStyle name="Note 2 5 2" xfId="20450"/>
    <cellStyle name="Note 2 5 2 2" xfId="20451"/>
    <cellStyle name="Note 2 5 2 2 2" xfId="21169"/>
    <cellStyle name="Note 2 5 3" xfId="20452"/>
    <cellStyle name="Note 2 5 3 2" xfId="20453"/>
    <cellStyle name="Note 2 5 3 2 2" xfId="21168"/>
    <cellStyle name="Note 2 5 4" xfId="20454"/>
    <cellStyle name="Note 2 5 4 2" xfId="20455"/>
    <cellStyle name="Note 2 5 4 2 2" xfId="21167"/>
    <cellStyle name="Note 2 5 5" xfId="20456"/>
    <cellStyle name="Note 2 5 6" xfId="20457"/>
    <cellStyle name="Note 2 5 7" xfId="20458"/>
    <cellStyle name="Note 2 5 7 2" xfId="21166"/>
    <cellStyle name="Note 2 6" xfId="20459"/>
    <cellStyle name="Note 2 6 2" xfId="20460"/>
    <cellStyle name="Note 2 6 2 2" xfId="20461"/>
    <cellStyle name="Note 2 6 2 2 2" xfId="21165"/>
    <cellStyle name="Note 2 6 3" xfId="20462"/>
    <cellStyle name="Note 2 6 3 2" xfId="20463"/>
    <cellStyle name="Note 2 6 3 2 2" xfId="21164"/>
    <cellStyle name="Note 2 6 4" xfId="20464"/>
    <cellStyle name="Note 2 6 4 2" xfId="20465"/>
    <cellStyle name="Note 2 6 4 2 2" xfId="21163"/>
    <cellStyle name="Note 2 6 5" xfId="20466"/>
    <cellStyle name="Note 2 6 6" xfId="20467"/>
    <cellStyle name="Note 2 6 7" xfId="20468"/>
    <cellStyle name="Note 2 6 7 2" xfId="21162"/>
    <cellStyle name="Note 2 7" xfId="20469"/>
    <cellStyle name="Note 2 7 2" xfId="20470"/>
    <cellStyle name="Note 2 7 2 2" xfId="20471"/>
    <cellStyle name="Note 2 7 2 2 2" xfId="21161"/>
    <cellStyle name="Note 2 7 3" xfId="20472"/>
    <cellStyle name="Note 2 7 3 2" xfId="20473"/>
    <cellStyle name="Note 2 7 3 2 2" xfId="21160"/>
    <cellStyle name="Note 2 7 4" xfId="20474"/>
    <cellStyle name="Note 2 7 4 2" xfId="20475"/>
    <cellStyle name="Note 2 7 4 2 2" xfId="21159"/>
    <cellStyle name="Note 2 7 5" xfId="20476"/>
    <cellStyle name="Note 2 7 6" xfId="20477"/>
    <cellStyle name="Note 2 7 7" xfId="20478"/>
    <cellStyle name="Note 2 7 7 2" xfId="21158"/>
    <cellStyle name="Note 2 8" xfId="20479"/>
    <cellStyle name="Note 2 8 2" xfId="20480"/>
    <cellStyle name="Note 2 8 2 2" xfId="21157"/>
    <cellStyle name="Note 2 8 3" xfId="20481"/>
    <cellStyle name="Note 2 8 3 2" xfId="21156"/>
    <cellStyle name="Note 2 8 4" xfId="20482"/>
    <cellStyle name="Note 2 8 4 2" xfId="21155"/>
    <cellStyle name="Note 2 8 5" xfId="20483"/>
    <cellStyle name="Note 2 8 5 2" xfId="21154"/>
    <cellStyle name="Note 2 9" xfId="20484"/>
    <cellStyle name="Note 2 9 2" xfId="20485"/>
    <cellStyle name="Note 2 9 2 2" xfId="21153"/>
    <cellStyle name="Note 2 9 3" xfId="20486"/>
    <cellStyle name="Note 2 9 3 2" xfId="21152"/>
    <cellStyle name="Note 2 9 4" xfId="20487"/>
    <cellStyle name="Note 2 9 4 2" xfId="21151"/>
    <cellStyle name="Note 2 9 5" xfId="20488"/>
    <cellStyle name="Note 2 9 5 2" xfId="21150"/>
    <cellStyle name="Note 3 2" xfId="20489"/>
    <cellStyle name="Note 3 2 2" xfId="20490"/>
    <cellStyle name="Note 3 2 2 2" xfId="21148"/>
    <cellStyle name="Note 3 2 3" xfId="20491"/>
    <cellStyle name="Note 3 2 4" xfId="21149"/>
    <cellStyle name="Note 3 3" xfId="20492"/>
    <cellStyle name="Note 3 3 2" xfId="20493"/>
    <cellStyle name="Note 3 3 3" xfId="21147"/>
    <cellStyle name="Note 3 4" xfId="20494"/>
    <cellStyle name="Note 3 4 2" xfId="21146"/>
    <cellStyle name="Note 3 5" xfId="20495"/>
    <cellStyle name="Note 4 2" xfId="20496"/>
    <cellStyle name="Note 4 2 2" xfId="20497"/>
    <cellStyle name="Note 4 2 2 2" xfId="21144"/>
    <cellStyle name="Note 4 2 3" xfId="20498"/>
    <cellStyle name="Note 4 2 4" xfId="21145"/>
    <cellStyle name="Note 4 3" xfId="20499"/>
    <cellStyle name="Note 4 4" xfId="20500"/>
    <cellStyle name="Note 4 4 2" xfId="21143"/>
    <cellStyle name="Note 4 5" xfId="20501"/>
    <cellStyle name="Note 5" xfId="20502"/>
    <cellStyle name="Note 5 2" xfId="20503"/>
    <cellStyle name="Note 5 2 2" xfId="20504"/>
    <cellStyle name="Note 5 2 3" xfId="21141"/>
    <cellStyle name="Note 5 3" xfId="20505"/>
    <cellStyle name="Note 5 3 2" xfId="20506"/>
    <cellStyle name="Note 5 3 3" xfId="21140"/>
    <cellStyle name="Note 5 4" xfId="20507"/>
    <cellStyle name="Note 5 4 2" xfId="21139"/>
    <cellStyle name="Note 5 5" xfId="20508"/>
    <cellStyle name="Note 5 6" xfId="21142"/>
    <cellStyle name="Note 6" xfId="20509"/>
    <cellStyle name="Note 6 2" xfId="20510"/>
    <cellStyle name="Note 6 2 2" xfId="20511"/>
    <cellStyle name="Note 6 2 3" xfId="21137"/>
    <cellStyle name="Note 6 3" xfId="20512"/>
    <cellStyle name="Note 6 4" xfId="20513"/>
    <cellStyle name="Note 6 5" xfId="21138"/>
    <cellStyle name="Note 7" xfId="20514"/>
    <cellStyle name="Note 7 2" xfId="21136"/>
    <cellStyle name="Note 8" xfId="20515"/>
    <cellStyle name="Note 8 2" xfId="20516"/>
    <cellStyle name="Note 8 2 2" xfId="21134"/>
    <cellStyle name="Note 8 3" xfId="21135"/>
    <cellStyle name="Note 9" xfId="20517"/>
    <cellStyle name="Note 9 2" xfId="21133"/>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3" xfId="20531"/>
    <cellStyle name="Output 2 10 3 2" xfId="21129"/>
    <cellStyle name="Output 2 10 4" xfId="20532"/>
    <cellStyle name="Output 2 10 4 2" xfId="21128"/>
    <cellStyle name="Output 2 10 5" xfId="20533"/>
    <cellStyle name="Output 2 10 5 2" xfId="21127"/>
    <cellStyle name="Output 2 11" xfId="20534"/>
    <cellStyle name="Output 2 11 2" xfId="20535"/>
    <cellStyle name="Output 2 11 2 2" xfId="21125"/>
    <cellStyle name="Output 2 11 3" xfId="20536"/>
    <cellStyle name="Output 2 11 3 2" xfId="21124"/>
    <cellStyle name="Output 2 11 4" xfId="20537"/>
    <cellStyle name="Output 2 11 4 2" xfId="21123"/>
    <cellStyle name="Output 2 11 5" xfId="20538"/>
    <cellStyle name="Output 2 11 5 2" xfId="21122"/>
    <cellStyle name="Output 2 11 6" xfId="21126"/>
    <cellStyle name="Output 2 12" xfId="20539"/>
    <cellStyle name="Output 2 12 2" xfId="20540"/>
    <cellStyle name="Output 2 12 2 2" xfId="21120"/>
    <cellStyle name="Output 2 12 3" xfId="20541"/>
    <cellStyle name="Output 2 12 3 2" xfId="21119"/>
    <cellStyle name="Output 2 12 4" xfId="20542"/>
    <cellStyle name="Output 2 12 4 2" xfId="21118"/>
    <cellStyle name="Output 2 12 5" xfId="20543"/>
    <cellStyle name="Output 2 12 5 2" xfId="21117"/>
    <cellStyle name="Output 2 12 6" xfId="21121"/>
    <cellStyle name="Output 2 13" xfId="20544"/>
    <cellStyle name="Output 2 13 2" xfId="20545"/>
    <cellStyle name="Output 2 13 2 2" xfId="21115"/>
    <cellStyle name="Output 2 13 3" xfId="20546"/>
    <cellStyle name="Output 2 13 3 2" xfId="21114"/>
    <cellStyle name="Output 2 13 4" xfId="20547"/>
    <cellStyle name="Output 2 13 4 2" xfId="21113"/>
    <cellStyle name="Output 2 13 5" xfId="21116"/>
    <cellStyle name="Output 2 14" xfId="20548"/>
    <cellStyle name="Output 2 14 2" xfId="21112"/>
    <cellStyle name="Output 2 15" xfId="20549"/>
    <cellStyle name="Output 2 15 2" xfId="21111"/>
    <cellStyle name="Output 2 16" xfId="20550"/>
    <cellStyle name="Output 2 16 2" xfId="21110"/>
    <cellStyle name="Output 2 17" xfId="21131"/>
    <cellStyle name="Output 2 2" xfId="20551"/>
    <cellStyle name="Output 2 2 10" xfId="21109"/>
    <cellStyle name="Output 2 2 2" xfId="20552"/>
    <cellStyle name="Output 2 2 2 2" xfId="20553"/>
    <cellStyle name="Output 2 2 2 2 2" xfId="21107"/>
    <cellStyle name="Output 2 2 2 3" xfId="20554"/>
    <cellStyle name="Output 2 2 2 3 2" xfId="21106"/>
    <cellStyle name="Output 2 2 2 4" xfId="20555"/>
    <cellStyle name="Output 2 2 2 4 2" xfId="21105"/>
    <cellStyle name="Output 2 2 2 5" xfId="21108"/>
    <cellStyle name="Output 2 2 3" xfId="20556"/>
    <cellStyle name="Output 2 2 3 2" xfId="20557"/>
    <cellStyle name="Output 2 2 3 2 2" xfId="21103"/>
    <cellStyle name="Output 2 2 3 3" xfId="20558"/>
    <cellStyle name="Output 2 2 3 3 2" xfId="21102"/>
    <cellStyle name="Output 2 2 3 4" xfId="20559"/>
    <cellStyle name="Output 2 2 3 4 2" xfId="21101"/>
    <cellStyle name="Output 2 2 3 5" xfId="21104"/>
    <cellStyle name="Output 2 2 4" xfId="20560"/>
    <cellStyle name="Output 2 2 4 2" xfId="20561"/>
    <cellStyle name="Output 2 2 4 2 2" xfId="21099"/>
    <cellStyle name="Output 2 2 4 3" xfId="20562"/>
    <cellStyle name="Output 2 2 4 3 2" xfId="21098"/>
    <cellStyle name="Output 2 2 4 4" xfId="20563"/>
    <cellStyle name="Output 2 2 4 4 2" xfId="21097"/>
    <cellStyle name="Output 2 2 4 5" xfId="21100"/>
    <cellStyle name="Output 2 2 5" xfId="20564"/>
    <cellStyle name="Output 2 2 5 2" xfId="20565"/>
    <cellStyle name="Output 2 2 5 2 2" xfId="21095"/>
    <cellStyle name="Output 2 2 5 3" xfId="20566"/>
    <cellStyle name="Output 2 2 5 3 2" xfId="21094"/>
    <cellStyle name="Output 2 2 5 4" xfId="20567"/>
    <cellStyle name="Output 2 2 5 4 2" xfId="21093"/>
    <cellStyle name="Output 2 2 5 5" xfId="21096"/>
    <cellStyle name="Output 2 2 6" xfId="20568"/>
    <cellStyle name="Output 2 2 6 2" xfId="21092"/>
    <cellStyle name="Output 2 2 7" xfId="20569"/>
    <cellStyle name="Output 2 2 7 2" xfId="21091"/>
    <cellStyle name="Output 2 2 8" xfId="20570"/>
    <cellStyle name="Output 2 2 8 2" xfId="21090"/>
    <cellStyle name="Output 2 2 9" xfId="20571"/>
    <cellStyle name="Output 2 2 9 2" xfId="21089"/>
    <cellStyle name="Output 2 3" xfId="20572"/>
    <cellStyle name="Output 2 3 2" xfId="20573"/>
    <cellStyle name="Output 2 3 2 2" xfId="21088"/>
    <cellStyle name="Output 2 3 3" xfId="20574"/>
    <cellStyle name="Output 2 3 3 2" xfId="21087"/>
    <cellStyle name="Output 2 3 4" xfId="20575"/>
    <cellStyle name="Output 2 3 4 2" xfId="21086"/>
    <cellStyle name="Output 2 3 5" xfId="20576"/>
    <cellStyle name="Output 2 3 5 2" xfId="21085"/>
    <cellStyle name="Output 2 4" xfId="20577"/>
    <cellStyle name="Output 2 4 2" xfId="20578"/>
    <cellStyle name="Output 2 4 2 2" xfId="21084"/>
    <cellStyle name="Output 2 4 3" xfId="20579"/>
    <cellStyle name="Output 2 4 3 2" xfId="21083"/>
    <cellStyle name="Output 2 4 4" xfId="20580"/>
    <cellStyle name="Output 2 4 4 2" xfId="21082"/>
    <cellStyle name="Output 2 4 5" xfId="20581"/>
    <cellStyle name="Output 2 4 5 2" xfId="21081"/>
    <cellStyle name="Output 2 5" xfId="20582"/>
    <cellStyle name="Output 2 5 2" xfId="20583"/>
    <cellStyle name="Output 2 5 2 2" xfId="21080"/>
    <cellStyle name="Output 2 5 3" xfId="20584"/>
    <cellStyle name="Output 2 5 3 2" xfId="21079"/>
    <cellStyle name="Output 2 5 4" xfId="20585"/>
    <cellStyle name="Output 2 5 4 2" xfId="21078"/>
    <cellStyle name="Output 2 5 5" xfId="20586"/>
    <cellStyle name="Output 2 5 5 2" xfId="21077"/>
    <cellStyle name="Output 2 6" xfId="20587"/>
    <cellStyle name="Output 2 6 2" xfId="20588"/>
    <cellStyle name="Output 2 6 2 2" xfId="21076"/>
    <cellStyle name="Output 2 6 3" xfId="20589"/>
    <cellStyle name="Output 2 6 3 2" xfId="21075"/>
    <cellStyle name="Output 2 6 4" xfId="20590"/>
    <cellStyle name="Output 2 6 4 2" xfId="21074"/>
    <cellStyle name="Output 2 6 5" xfId="20591"/>
    <cellStyle name="Output 2 6 5 2" xfId="21073"/>
    <cellStyle name="Output 2 7" xfId="20592"/>
    <cellStyle name="Output 2 7 2" xfId="20593"/>
    <cellStyle name="Output 2 7 2 2" xfId="21072"/>
    <cellStyle name="Output 2 7 3" xfId="20594"/>
    <cellStyle name="Output 2 7 3 2" xfId="21071"/>
    <cellStyle name="Output 2 7 4" xfId="20595"/>
    <cellStyle name="Output 2 7 4 2" xfId="21070"/>
    <cellStyle name="Output 2 7 5" xfId="20596"/>
    <cellStyle name="Output 2 7 5 2" xfId="21069"/>
    <cellStyle name="Output 2 8" xfId="20597"/>
    <cellStyle name="Output 2 8 2" xfId="20598"/>
    <cellStyle name="Output 2 8 2 2" xfId="21068"/>
    <cellStyle name="Output 2 8 3" xfId="20599"/>
    <cellStyle name="Output 2 8 3 2" xfId="21067"/>
    <cellStyle name="Output 2 8 4" xfId="20600"/>
    <cellStyle name="Output 2 8 4 2" xfId="21066"/>
    <cellStyle name="Output 2 8 5" xfId="20601"/>
    <cellStyle name="Output 2 8 5 2" xfId="21065"/>
    <cellStyle name="Output 2 9" xfId="20602"/>
    <cellStyle name="Output 2 9 2" xfId="20603"/>
    <cellStyle name="Output 2 9 2 2" xfId="21064"/>
    <cellStyle name="Output 2 9 3" xfId="20604"/>
    <cellStyle name="Output 2 9 3 2" xfId="21063"/>
    <cellStyle name="Output 2 9 4" xfId="20605"/>
    <cellStyle name="Output 2 9 4 2" xfId="21062"/>
    <cellStyle name="Output 2 9 5" xfId="20606"/>
    <cellStyle name="Output 2 9 5 2" xfId="21061"/>
    <cellStyle name="Output 3" xfId="20607"/>
    <cellStyle name="Output 3 2" xfId="20608"/>
    <cellStyle name="Output 3 2 2" xfId="21059"/>
    <cellStyle name="Output 3 3" xfId="20609"/>
    <cellStyle name="Output 3 3 2" xfId="21058"/>
    <cellStyle name="Output 3 4" xfId="21060"/>
    <cellStyle name="Output 4" xfId="20610"/>
    <cellStyle name="Output 4 2" xfId="20611"/>
    <cellStyle name="Output 4 2 2" xfId="21056"/>
    <cellStyle name="Output 4 3" xfId="20612"/>
    <cellStyle name="Output 4 3 2" xfId="21055"/>
    <cellStyle name="Output 4 4" xfId="21057"/>
    <cellStyle name="Output 5" xfId="20613"/>
    <cellStyle name="Output 5 2" xfId="20614"/>
    <cellStyle name="Output 5 2 2" xfId="21053"/>
    <cellStyle name="Output 5 3" xfId="20615"/>
    <cellStyle name="Output 5 3 2" xfId="21052"/>
    <cellStyle name="Output 5 4" xfId="21054"/>
    <cellStyle name="Output 6" xfId="20616"/>
    <cellStyle name="Output 6 2" xfId="20617"/>
    <cellStyle name="Output 6 2 2" xfId="21050"/>
    <cellStyle name="Output 6 3" xfId="20618"/>
    <cellStyle name="Output 6 3 2" xfId="21049"/>
    <cellStyle name="Output 6 4" xfId="21051"/>
    <cellStyle name="Output 7" xfId="20619"/>
    <cellStyle name="Output 7 2" xfId="21048"/>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22" xfId="21417"/>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ParameterE" xfId="20787"/>
    <cellStyle name="showParameterE 2" xfId="21046"/>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3" xfId="20826"/>
    <cellStyle name="Total 2 10 3 2" xfId="21043"/>
    <cellStyle name="Total 2 10 4" xfId="20827"/>
    <cellStyle name="Total 2 10 4 2" xfId="21042"/>
    <cellStyle name="Total 2 10 5" xfId="20828"/>
    <cellStyle name="Total 2 10 5 2" xfId="21041"/>
    <cellStyle name="Total 2 11" xfId="20829"/>
    <cellStyle name="Total 2 11 2" xfId="20830"/>
    <cellStyle name="Total 2 11 2 2" xfId="21039"/>
    <cellStyle name="Total 2 11 3" xfId="20831"/>
    <cellStyle name="Total 2 11 3 2" xfId="21038"/>
    <cellStyle name="Total 2 11 4" xfId="20832"/>
    <cellStyle name="Total 2 11 4 2" xfId="21037"/>
    <cellStyle name="Total 2 11 5" xfId="20833"/>
    <cellStyle name="Total 2 11 5 2" xfId="21036"/>
    <cellStyle name="Total 2 11 6" xfId="21040"/>
    <cellStyle name="Total 2 12" xfId="20834"/>
    <cellStyle name="Total 2 12 2" xfId="20835"/>
    <cellStyle name="Total 2 12 2 2" xfId="21034"/>
    <cellStyle name="Total 2 12 3" xfId="20836"/>
    <cellStyle name="Total 2 12 3 2" xfId="21033"/>
    <cellStyle name="Total 2 12 4" xfId="20837"/>
    <cellStyle name="Total 2 12 4 2" xfId="21032"/>
    <cellStyle name="Total 2 12 5" xfId="20838"/>
    <cellStyle name="Total 2 12 5 2" xfId="21031"/>
    <cellStyle name="Total 2 12 6" xfId="21035"/>
    <cellStyle name="Total 2 13" xfId="20839"/>
    <cellStyle name="Total 2 13 2" xfId="20840"/>
    <cellStyle name="Total 2 13 2 2" xfId="21029"/>
    <cellStyle name="Total 2 13 3" xfId="20841"/>
    <cellStyle name="Total 2 13 3 2" xfId="21028"/>
    <cellStyle name="Total 2 13 4" xfId="20842"/>
    <cellStyle name="Total 2 13 4 2" xfId="21027"/>
    <cellStyle name="Total 2 13 5" xfId="21030"/>
    <cellStyle name="Total 2 14" xfId="20843"/>
    <cellStyle name="Total 2 14 2" xfId="21026"/>
    <cellStyle name="Total 2 15" xfId="20844"/>
    <cellStyle name="Total 2 15 2" xfId="21025"/>
    <cellStyle name="Total 2 16" xfId="20845"/>
    <cellStyle name="Total 2 16 2" xfId="21024"/>
    <cellStyle name="Total 2 17" xfId="21045"/>
    <cellStyle name="Total 2 2" xfId="20846"/>
    <cellStyle name="Total 2 2 10" xfId="21023"/>
    <cellStyle name="Total 2 2 2" xfId="20847"/>
    <cellStyle name="Total 2 2 2 2" xfId="20848"/>
    <cellStyle name="Total 2 2 2 2 2" xfId="21021"/>
    <cellStyle name="Total 2 2 2 3" xfId="20849"/>
    <cellStyle name="Total 2 2 2 3 2" xfId="21020"/>
    <cellStyle name="Total 2 2 2 4" xfId="20850"/>
    <cellStyle name="Total 2 2 2 4 2" xfId="21019"/>
    <cellStyle name="Total 2 2 2 5" xfId="21022"/>
    <cellStyle name="Total 2 2 3" xfId="20851"/>
    <cellStyle name="Total 2 2 3 2" xfId="20852"/>
    <cellStyle name="Total 2 2 3 2 2" xfId="21017"/>
    <cellStyle name="Total 2 2 3 3" xfId="20853"/>
    <cellStyle name="Total 2 2 3 3 2" xfId="21016"/>
    <cellStyle name="Total 2 2 3 4" xfId="20854"/>
    <cellStyle name="Total 2 2 3 4 2" xfId="21015"/>
    <cellStyle name="Total 2 2 3 5" xfId="21018"/>
    <cellStyle name="Total 2 2 4" xfId="20855"/>
    <cellStyle name="Total 2 2 4 2" xfId="20856"/>
    <cellStyle name="Total 2 2 4 2 2" xfId="21013"/>
    <cellStyle name="Total 2 2 4 3" xfId="20857"/>
    <cellStyle name="Total 2 2 4 3 2" xfId="21012"/>
    <cellStyle name="Total 2 2 4 4" xfId="20858"/>
    <cellStyle name="Total 2 2 4 4 2" xfId="21011"/>
    <cellStyle name="Total 2 2 4 5" xfId="21014"/>
    <cellStyle name="Total 2 2 5" xfId="20859"/>
    <cellStyle name="Total 2 2 5 2" xfId="20860"/>
    <cellStyle name="Total 2 2 5 2 2" xfId="21009"/>
    <cellStyle name="Total 2 2 5 3" xfId="20861"/>
    <cellStyle name="Total 2 2 5 3 2" xfId="21008"/>
    <cellStyle name="Total 2 2 5 4" xfId="20862"/>
    <cellStyle name="Total 2 2 5 4 2" xfId="21007"/>
    <cellStyle name="Total 2 2 5 5" xfId="21010"/>
    <cellStyle name="Total 2 2 6" xfId="20863"/>
    <cellStyle name="Total 2 2 6 2" xfId="21006"/>
    <cellStyle name="Total 2 2 7" xfId="20864"/>
    <cellStyle name="Total 2 2 7 2" xfId="21005"/>
    <cellStyle name="Total 2 2 8" xfId="20865"/>
    <cellStyle name="Total 2 2 8 2" xfId="21004"/>
    <cellStyle name="Total 2 2 9" xfId="20866"/>
    <cellStyle name="Total 2 2 9 2" xfId="21003"/>
    <cellStyle name="Total 2 3" xfId="20867"/>
    <cellStyle name="Total 2 3 2" xfId="20868"/>
    <cellStyle name="Total 2 3 2 2" xfId="21002"/>
    <cellStyle name="Total 2 3 3" xfId="20869"/>
    <cellStyle name="Total 2 3 3 2" xfId="21001"/>
    <cellStyle name="Total 2 3 4" xfId="20870"/>
    <cellStyle name="Total 2 3 4 2" xfId="21000"/>
    <cellStyle name="Total 2 3 5" xfId="20871"/>
    <cellStyle name="Total 2 3 5 2" xfId="20999"/>
    <cellStyle name="Total 2 4" xfId="20872"/>
    <cellStyle name="Total 2 4 2" xfId="20873"/>
    <cellStyle name="Total 2 4 2 2" xfId="20998"/>
    <cellStyle name="Total 2 4 3" xfId="20874"/>
    <cellStyle name="Total 2 4 3 2" xfId="20997"/>
    <cellStyle name="Total 2 4 4" xfId="20875"/>
    <cellStyle name="Total 2 4 4 2" xfId="20996"/>
    <cellStyle name="Total 2 4 5" xfId="20876"/>
    <cellStyle name="Total 2 4 5 2" xfId="20995"/>
    <cellStyle name="Total 2 5" xfId="20877"/>
    <cellStyle name="Total 2 5 2" xfId="20878"/>
    <cellStyle name="Total 2 5 2 2" xfId="20994"/>
    <cellStyle name="Total 2 5 3" xfId="20879"/>
    <cellStyle name="Total 2 5 3 2" xfId="20993"/>
    <cellStyle name="Total 2 5 4" xfId="20880"/>
    <cellStyle name="Total 2 5 4 2" xfId="20992"/>
    <cellStyle name="Total 2 5 5" xfId="20881"/>
    <cellStyle name="Total 2 5 5 2" xfId="20991"/>
    <cellStyle name="Total 2 6" xfId="20882"/>
    <cellStyle name="Total 2 6 2" xfId="20883"/>
    <cellStyle name="Total 2 6 2 2" xfId="20990"/>
    <cellStyle name="Total 2 6 3" xfId="20884"/>
    <cellStyle name="Total 2 6 3 2" xfId="20989"/>
    <cellStyle name="Total 2 6 4" xfId="20885"/>
    <cellStyle name="Total 2 6 4 2" xfId="20988"/>
    <cellStyle name="Total 2 6 5" xfId="20886"/>
    <cellStyle name="Total 2 6 5 2" xfId="20987"/>
    <cellStyle name="Total 2 7" xfId="20887"/>
    <cellStyle name="Total 2 7 2" xfId="20888"/>
    <cellStyle name="Total 2 7 2 2" xfId="20986"/>
    <cellStyle name="Total 2 7 3" xfId="20889"/>
    <cellStyle name="Total 2 7 3 2" xfId="20985"/>
    <cellStyle name="Total 2 7 4" xfId="20890"/>
    <cellStyle name="Total 2 7 4 2" xfId="20984"/>
    <cellStyle name="Total 2 7 5" xfId="20891"/>
    <cellStyle name="Total 2 7 5 2" xfId="20983"/>
    <cellStyle name="Total 2 8" xfId="20892"/>
    <cellStyle name="Total 2 8 2" xfId="20893"/>
    <cellStyle name="Total 2 8 2 2" xfId="20982"/>
    <cellStyle name="Total 2 8 3" xfId="20894"/>
    <cellStyle name="Total 2 8 3 2" xfId="20981"/>
    <cellStyle name="Total 2 8 4" xfId="20895"/>
    <cellStyle name="Total 2 8 4 2" xfId="20980"/>
    <cellStyle name="Total 2 8 5" xfId="20896"/>
    <cellStyle name="Total 2 8 5 2" xfId="20979"/>
    <cellStyle name="Total 2 9" xfId="20897"/>
    <cellStyle name="Total 2 9 2" xfId="20898"/>
    <cellStyle name="Total 2 9 2 2" xfId="20978"/>
    <cellStyle name="Total 2 9 3" xfId="20899"/>
    <cellStyle name="Total 2 9 3 2" xfId="20977"/>
    <cellStyle name="Total 2 9 4" xfId="20900"/>
    <cellStyle name="Total 2 9 4 2" xfId="20976"/>
    <cellStyle name="Total 2 9 5" xfId="20901"/>
    <cellStyle name="Total 2 9 5 2" xfId="20975"/>
    <cellStyle name="Total 3" xfId="20902"/>
    <cellStyle name="Total 3 2" xfId="20903"/>
    <cellStyle name="Total 3 2 2" xfId="20973"/>
    <cellStyle name="Total 3 3" xfId="20904"/>
    <cellStyle name="Total 3 3 2" xfId="20972"/>
    <cellStyle name="Total 3 4" xfId="20974"/>
    <cellStyle name="Total 4" xfId="20905"/>
    <cellStyle name="Total 4 2" xfId="20906"/>
    <cellStyle name="Total 4 2 2" xfId="20970"/>
    <cellStyle name="Total 4 3" xfId="20907"/>
    <cellStyle name="Total 4 3 2" xfId="20969"/>
    <cellStyle name="Total 4 4" xfId="20971"/>
    <cellStyle name="Total 5" xfId="20908"/>
    <cellStyle name="Total 5 2" xfId="20909"/>
    <cellStyle name="Total 5 2 2" xfId="20967"/>
    <cellStyle name="Total 5 3" xfId="20910"/>
    <cellStyle name="Total 5 3 2" xfId="20966"/>
    <cellStyle name="Total 5 4" xfId="20968"/>
    <cellStyle name="Total 6" xfId="20911"/>
    <cellStyle name="Total 6 2" xfId="20912"/>
    <cellStyle name="Total 6 2 2" xfId="20964"/>
    <cellStyle name="Total 6 3" xfId="20913"/>
    <cellStyle name="Total 6 3 2" xfId="20963"/>
    <cellStyle name="Total 6 4" xfId="20965"/>
    <cellStyle name="Total 7" xfId="20914"/>
    <cellStyle name="Total 7 2" xfId="209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38"/>
  <sheetViews>
    <sheetView zoomScaleNormal="100" workbookViewId="0">
      <pane xSplit="1" ySplit="7" topLeftCell="B8" activePane="bottomRight" state="frozen"/>
      <selection pane="topRight" activeCell="B1" sqref="B1"/>
      <selection pane="bottomLeft" activeCell="A8" sqref="A8"/>
      <selection pane="bottomRight" activeCell="C2" sqref="C2"/>
    </sheetView>
  </sheetViews>
  <sheetFormatPr defaultRowHeight="15"/>
  <cols>
    <col min="1" max="1" width="10.140625" style="2" customWidth="1"/>
    <col min="2" max="2" width="153" bestFit="1" customWidth="1"/>
    <col min="3" max="3" width="39.42578125" customWidth="1"/>
    <col min="7" max="7" width="25" customWidth="1"/>
  </cols>
  <sheetData>
    <row r="1" spans="1:3" ht="15.75">
      <c r="A1" s="9"/>
      <c r="B1" s="108" t="s">
        <v>148</v>
      </c>
      <c r="C1" s="54"/>
    </row>
    <row r="2" spans="1:3" s="105" customFormat="1" ht="15.75">
      <c r="A2" s="149">
        <v>1</v>
      </c>
      <c r="B2" s="106" t="s">
        <v>149</v>
      </c>
      <c r="C2" s="103" t="s">
        <v>999</v>
      </c>
    </row>
    <row r="3" spans="1:3" s="105" customFormat="1" ht="15.75">
      <c r="A3" s="149">
        <v>2</v>
      </c>
      <c r="B3" s="107" t="s">
        <v>1016</v>
      </c>
      <c r="C3" s="103" t="s">
        <v>1015</v>
      </c>
    </row>
    <row r="4" spans="1:3" s="105" customFormat="1" ht="15.75">
      <c r="A4" s="149">
        <v>3</v>
      </c>
      <c r="B4" s="107" t="s">
        <v>150</v>
      </c>
      <c r="C4" s="103" t="s">
        <v>1000</v>
      </c>
    </row>
    <row r="5" spans="1:3" s="105" customFormat="1" ht="15.75">
      <c r="A5" s="150">
        <v>4</v>
      </c>
      <c r="B5" s="110" t="s">
        <v>151</v>
      </c>
      <c r="C5" s="103" t="s">
        <v>1001</v>
      </c>
    </row>
    <row r="6" spans="1:3" s="109" customFormat="1" ht="65.25" customHeight="1">
      <c r="A6" s="797" t="s">
        <v>308</v>
      </c>
      <c r="B6" s="798"/>
      <c r="C6" s="798"/>
    </row>
    <row r="7" spans="1:3">
      <c r="A7" s="253" t="s">
        <v>239</v>
      </c>
      <c r="B7" s="254" t="s">
        <v>152</v>
      </c>
    </row>
    <row r="8" spans="1:3">
      <c r="A8" s="255">
        <v>1</v>
      </c>
      <c r="B8" s="251" t="s">
        <v>128</v>
      </c>
    </row>
    <row r="9" spans="1:3">
      <c r="A9" s="255">
        <v>2</v>
      </c>
      <c r="B9" s="251" t="s">
        <v>153</v>
      </c>
    </row>
    <row r="10" spans="1:3">
      <c r="A10" s="255">
        <v>3</v>
      </c>
      <c r="B10" s="251" t="s">
        <v>154</v>
      </c>
    </row>
    <row r="11" spans="1:3">
      <c r="A11" s="255">
        <v>4</v>
      </c>
      <c r="B11" s="251" t="s">
        <v>155</v>
      </c>
      <c r="C11" s="104"/>
    </row>
    <row r="12" spans="1:3">
      <c r="A12" s="255">
        <v>5</v>
      </c>
      <c r="B12" s="251" t="s">
        <v>96</v>
      </c>
    </row>
    <row r="13" spans="1:3">
      <c r="A13" s="255">
        <v>6</v>
      </c>
      <c r="B13" s="256" t="s">
        <v>80</v>
      </c>
    </row>
    <row r="14" spans="1:3">
      <c r="A14" s="255">
        <v>7</v>
      </c>
      <c r="B14" s="251" t="s">
        <v>156</v>
      </c>
    </row>
    <row r="15" spans="1:3">
      <c r="A15" s="255">
        <v>8</v>
      </c>
      <c r="B15" s="251" t="s">
        <v>159</v>
      </c>
    </row>
    <row r="16" spans="1:3">
      <c r="A16" s="255">
        <v>9</v>
      </c>
      <c r="B16" s="251" t="s">
        <v>74</v>
      </c>
    </row>
    <row r="17" spans="1:2">
      <c r="A17" s="257" t="s">
        <v>365</v>
      </c>
      <c r="B17" s="251" t="s">
        <v>345</v>
      </c>
    </row>
    <row r="18" spans="1:2" s="3" customFormat="1">
      <c r="A18" s="259">
        <v>9.1999999999999993</v>
      </c>
      <c r="B18" s="649" t="s">
        <v>945</v>
      </c>
    </row>
    <row r="19" spans="1:2" s="3" customFormat="1">
      <c r="A19" s="259">
        <v>9.3000000000000007</v>
      </c>
      <c r="B19" s="649" t="s">
        <v>946</v>
      </c>
    </row>
    <row r="20" spans="1:2">
      <c r="A20" s="255">
        <v>10</v>
      </c>
      <c r="B20" s="251" t="s">
        <v>160</v>
      </c>
    </row>
    <row r="21" spans="1:2">
      <c r="A21" s="255">
        <v>11</v>
      </c>
      <c r="B21" s="256" t="s">
        <v>144</v>
      </c>
    </row>
    <row r="22" spans="1:2">
      <c r="A22" s="255">
        <v>12</v>
      </c>
      <c r="B22" s="256" t="s">
        <v>141</v>
      </c>
    </row>
    <row r="23" spans="1:2">
      <c r="A23" s="255">
        <v>13</v>
      </c>
      <c r="B23" s="258" t="s">
        <v>284</v>
      </c>
    </row>
    <row r="24" spans="1:2">
      <c r="A24" s="255">
        <v>14</v>
      </c>
      <c r="B24" s="251" t="s">
        <v>338</v>
      </c>
    </row>
    <row r="25" spans="1:2">
      <c r="A25" s="259">
        <v>15</v>
      </c>
      <c r="B25" s="251" t="s">
        <v>73</v>
      </c>
    </row>
    <row r="26" spans="1:2">
      <c r="A26" s="259">
        <v>15.1</v>
      </c>
      <c r="B26" s="251" t="s">
        <v>374</v>
      </c>
    </row>
    <row r="27" spans="1:2">
      <c r="A27" s="648">
        <v>15.2</v>
      </c>
      <c r="B27" s="649" t="s">
        <v>969</v>
      </c>
    </row>
    <row r="28" spans="1:2">
      <c r="A28" s="259">
        <v>16</v>
      </c>
      <c r="B28" s="251" t="s">
        <v>421</v>
      </c>
    </row>
    <row r="29" spans="1:2">
      <c r="A29" s="259">
        <v>17</v>
      </c>
      <c r="B29" s="251" t="s">
        <v>645</v>
      </c>
    </row>
    <row r="30" spans="1:2">
      <c r="A30" s="259">
        <v>18</v>
      </c>
      <c r="B30" s="251" t="s">
        <v>905</v>
      </c>
    </row>
    <row r="31" spans="1:2">
      <c r="A31" s="259">
        <v>19</v>
      </c>
      <c r="B31" s="251" t="s">
        <v>906</v>
      </c>
    </row>
    <row r="32" spans="1:2">
      <c r="A32" s="259">
        <v>20</v>
      </c>
      <c r="B32" s="251" t="s">
        <v>907</v>
      </c>
    </row>
    <row r="33" spans="1:2">
      <c r="A33" s="259">
        <v>21</v>
      </c>
      <c r="B33" s="251" t="s">
        <v>514</v>
      </c>
    </row>
    <row r="34" spans="1:2">
      <c r="A34" s="259">
        <v>22</v>
      </c>
      <c r="B34" s="251" t="s">
        <v>908</v>
      </c>
    </row>
    <row r="35" spans="1:2" ht="25.5">
      <c r="A35" s="259">
        <v>23</v>
      </c>
      <c r="B35" s="604" t="s">
        <v>904</v>
      </c>
    </row>
    <row r="36" spans="1:2">
      <c r="A36" s="259">
        <v>24</v>
      </c>
      <c r="B36" s="251" t="s">
        <v>909</v>
      </c>
    </row>
    <row r="37" spans="1:2">
      <c r="A37" s="259">
        <v>25</v>
      </c>
      <c r="B37" s="251" t="s">
        <v>910</v>
      </c>
    </row>
    <row r="38" spans="1:2">
      <c r="A38" s="255">
        <v>26</v>
      </c>
      <c r="B38" s="251" t="s">
        <v>690</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2" location="'12. CRM'!A1" display="საკრედიტო რისკის მიტიგაცია"/>
    <hyperlink ref="B21" location="'11. CRWA'!A1" display="საკრედიტო რისკის მიხედვით შეწონილი რისკის პოზიციები"/>
    <hyperlink ref="B23" location="'13. CRME'!A1" display="სტანდარტიზებული მიდგომა - საკრედიტო რისკი საკრედიტო რისკის მიტიგაციის ეფექტი"/>
    <hyperlink ref="B25" location="'15. CCR'!A1" display="კონტრაგენტთან დაკავშირებული საკრედიტო რისკის მიხედვით შეწონილი რისკის პოზიციები"/>
    <hyperlink ref="B24"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6" location="'15.1. LR'!A1" display="ლევერიჯის კოეფიციენტი"/>
    <hyperlink ref="B28" location="'16. NSFR'!A1" display="წმინდა სტაბილური დაფინანსების კოეფიციენტი"/>
    <hyperlink ref="B29" location="' 17. Residual Maturity'!A1" display="რისკის პოზიციის ღირებულება ნარჩენი ვადიანობის  და რისკის კლასების მიხედვით"/>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3" location="'21. NPL'!A1" display="უმოქმედო სესხების ცვლილება"/>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32" location="'20. Reserves'!A1" display="რეზერვის ცვლილება სესხებზე და კორპორატიულ სავალო ფასიანი ქაღალდებზე"/>
    <hyperlink ref="B38" location="'26. Retail Products'!A1" display="ზოგადი ინფორმაცია საცალო პროდუქტებზე"/>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hyperlink ref="B27" location="'15.2. CVA'!A1" display="საკრედიტო გადაფასების კორექტირება"/>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56"/>
  <sheetViews>
    <sheetView zoomScale="80" zoomScaleNormal="80" workbookViewId="0">
      <pane xSplit="1" ySplit="5" topLeftCell="B6" activePane="bottomRight" state="frozen"/>
      <selection pane="topRight" activeCell="B1" sqref="B1"/>
      <selection pane="bottomLeft" activeCell="A5" sqref="A5"/>
      <selection pane="bottomRight" activeCell="C6" sqref="C6:C53"/>
    </sheetView>
  </sheetViews>
  <sheetFormatPr defaultRowHeight="15"/>
  <cols>
    <col min="1" max="1" width="9.5703125" style="5" bestFit="1" customWidth="1"/>
    <col min="2" max="2" width="132.42578125" style="2" customWidth="1"/>
    <col min="3" max="3" width="18.42578125" style="2" customWidth="1"/>
  </cols>
  <sheetData>
    <row r="1" spans="1:6" ht="15.75">
      <c r="A1" s="17" t="s">
        <v>97</v>
      </c>
      <c r="B1" s="16" t="str">
        <f>Info!C2</f>
        <v>სს ზირაათ ბანკი საქართველო</v>
      </c>
      <c r="D1" s="2"/>
      <c r="E1" s="2"/>
      <c r="F1" s="2"/>
    </row>
    <row r="2" spans="1:6" s="21" customFormat="1" ht="15.75" customHeight="1">
      <c r="A2" s="21" t="s">
        <v>98</v>
      </c>
      <c r="B2" s="717">
        <f>'1. key ratios'!B2</f>
        <v>46203</v>
      </c>
    </row>
    <row r="3" spans="1:6" s="21" customFormat="1" ht="15.75" customHeight="1"/>
    <row r="4" spans="1:6" ht="15.75" thickBot="1">
      <c r="A4" s="5" t="s">
        <v>245</v>
      </c>
      <c r="B4" s="29" t="s">
        <v>74</v>
      </c>
    </row>
    <row r="5" spans="1:6">
      <c r="A5" s="75" t="s">
        <v>25</v>
      </c>
      <c r="B5" s="76"/>
      <c r="C5" s="77" t="s">
        <v>26</v>
      </c>
    </row>
    <row r="6" spans="1:6">
      <c r="A6" s="78">
        <v>1</v>
      </c>
      <c r="B6" s="50" t="s">
        <v>27</v>
      </c>
      <c r="C6" s="740">
        <v>173264575.99309999</v>
      </c>
    </row>
    <row r="7" spans="1:6">
      <c r="A7" s="78">
        <v>2</v>
      </c>
      <c r="B7" s="47" t="s">
        <v>28</v>
      </c>
      <c r="C7" s="741">
        <v>130471000</v>
      </c>
    </row>
    <row r="8" spans="1:6">
      <c r="A8" s="78">
        <v>3</v>
      </c>
      <c r="B8" s="41" t="s">
        <v>29</v>
      </c>
      <c r="C8" s="741"/>
    </row>
    <row r="9" spans="1:6">
      <c r="A9" s="78">
        <v>4</v>
      </c>
      <c r="B9" s="41" t="s">
        <v>30</v>
      </c>
      <c r="C9" s="741"/>
    </row>
    <row r="10" spans="1:6">
      <c r="A10" s="78">
        <v>5</v>
      </c>
      <c r="B10" s="41" t="s">
        <v>31</v>
      </c>
      <c r="C10" s="741"/>
    </row>
    <row r="11" spans="1:6">
      <c r="A11" s="78">
        <v>6</v>
      </c>
      <c r="B11" s="48" t="s">
        <v>32</v>
      </c>
      <c r="C11" s="741">
        <v>42793575.993099988</v>
      </c>
    </row>
    <row r="12" spans="1:6" s="4" customFormat="1">
      <c r="A12" s="78">
        <v>7</v>
      </c>
      <c r="B12" s="50" t="s">
        <v>33</v>
      </c>
      <c r="C12" s="742">
        <v>948905.03</v>
      </c>
    </row>
    <row r="13" spans="1:6" s="4" customFormat="1">
      <c r="A13" s="78">
        <v>8</v>
      </c>
      <c r="B13" s="49" t="s">
        <v>34</v>
      </c>
      <c r="C13" s="743"/>
    </row>
    <row r="14" spans="1:6" s="4" customFormat="1" ht="25.5">
      <c r="A14" s="78">
        <v>9</v>
      </c>
      <c r="B14" s="42" t="s">
        <v>35</v>
      </c>
      <c r="C14" s="743"/>
    </row>
    <row r="15" spans="1:6" s="4" customFormat="1">
      <c r="A15" s="78">
        <v>10</v>
      </c>
      <c r="B15" s="43" t="s">
        <v>36</v>
      </c>
      <c r="C15" s="743">
        <v>948905.03</v>
      </c>
    </row>
    <row r="16" spans="1:6" s="4" customFormat="1">
      <c r="A16" s="78">
        <v>11</v>
      </c>
      <c r="B16" s="44" t="s">
        <v>37</v>
      </c>
      <c r="C16" s="743"/>
    </row>
    <row r="17" spans="1:3" s="4" customFormat="1">
      <c r="A17" s="78">
        <v>12</v>
      </c>
      <c r="B17" s="43" t="s">
        <v>38</v>
      </c>
      <c r="C17" s="743"/>
    </row>
    <row r="18" spans="1:3" s="4" customFormat="1">
      <c r="A18" s="78">
        <v>13</v>
      </c>
      <c r="B18" s="43" t="s">
        <v>39</v>
      </c>
      <c r="C18" s="743"/>
    </row>
    <row r="19" spans="1:3" s="4" customFormat="1">
      <c r="A19" s="78">
        <v>14</v>
      </c>
      <c r="B19" s="43" t="s">
        <v>40</v>
      </c>
      <c r="C19" s="743"/>
    </row>
    <row r="20" spans="1:3" s="4" customFormat="1" ht="25.5">
      <c r="A20" s="78">
        <v>15</v>
      </c>
      <c r="B20" s="43" t="s">
        <v>41</v>
      </c>
      <c r="C20" s="743"/>
    </row>
    <row r="21" spans="1:3" s="4" customFormat="1" ht="25.5">
      <c r="A21" s="78">
        <v>16</v>
      </c>
      <c r="B21" s="42" t="s">
        <v>42</v>
      </c>
      <c r="C21" s="743"/>
    </row>
    <row r="22" spans="1:3" s="4" customFormat="1">
      <c r="A22" s="78">
        <v>17</v>
      </c>
      <c r="B22" s="79" t="s">
        <v>43</v>
      </c>
      <c r="C22" s="743"/>
    </row>
    <row r="23" spans="1:3" s="4" customFormat="1">
      <c r="A23" s="78">
        <v>18</v>
      </c>
      <c r="B23" s="640" t="s">
        <v>693</v>
      </c>
      <c r="C23" s="743"/>
    </row>
    <row r="24" spans="1:3" s="4" customFormat="1" ht="25.5">
      <c r="A24" s="78">
        <v>19</v>
      </c>
      <c r="B24" s="42" t="s">
        <v>44</v>
      </c>
      <c r="C24" s="743"/>
    </row>
    <row r="25" spans="1:3" s="4" customFormat="1" ht="25.5">
      <c r="A25" s="78">
        <v>20</v>
      </c>
      <c r="B25" s="42" t="s">
        <v>45</v>
      </c>
      <c r="C25" s="743"/>
    </row>
    <row r="26" spans="1:3" s="4" customFormat="1" ht="25.5">
      <c r="A26" s="78">
        <v>21</v>
      </c>
      <c r="B26" s="45" t="s">
        <v>46</v>
      </c>
      <c r="C26" s="743"/>
    </row>
    <row r="27" spans="1:3" s="4" customFormat="1">
      <c r="A27" s="78">
        <v>22</v>
      </c>
      <c r="B27" s="45" t="s">
        <v>47</v>
      </c>
      <c r="C27" s="743"/>
    </row>
    <row r="28" spans="1:3" s="4" customFormat="1" ht="25.5">
      <c r="A28" s="78">
        <v>23</v>
      </c>
      <c r="B28" s="45" t="s">
        <v>48</v>
      </c>
      <c r="C28" s="743"/>
    </row>
    <row r="29" spans="1:3" s="4" customFormat="1">
      <c r="A29" s="78">
        <v>24</v>
      </c>
      <c r="B29" s="51" t="s">
        <v>22</v>
      </c>
      <c r="C29" s="742">
        <v>172315670.96309999</v>
      </c>
    </row>
    <row r="30" spans="1:3" s="4" customFormat="1">
      <c r="A30" s="80"/>
      <c r="B30" s="46"/>
      <c r="C30" s="743"/>
    </row>
    <row r="31" spans="1:3" s="4" customFormat="1">
      <c r="A31" s="80">
        <v>25</v>
      </c>
      <c r="B31" s="51" t="s">
        <v>49</v>
      </c>
      <c r="C31" s="742">
        <v>0</v>
      </c>
    </row>
    <row r="32" spans="1:3" s="4" customFormat="1">
      <c r="A32" s="80">
        <v>26</v>
      </c>
      <c r="B32" s="41" t="s">
        <v>50</v>
      </c>
      <c r="C32" s="744">
        <v>0</v>
      </c>
    </row>
    <row r="33" spans="1:3" s="4" customFormat="1">
      <c r="A33" s="80">
        <v>27</v>
      </c>
      <c r="B33" s="101" t="s">
        <v>51</v>
      </c>
      <c r="C33" s="743"/>
    </row>
    <row r="34" spans="1:3" s="4" customFormat="1">
      <c r="A34" s="80">
        <v>28</v>
      </c>
      <c r="B34" s="101" t="s">
        <v>52</v>
      </c>
      <c r="C34" s="743"/>
    </row>
    <row r="35" spans="1:3" s="4" customFormat="1">
      <c r="A35" s="80">
        <v>29</v>
      </c>
      <c r="B35" s="41" t="s">
        <v>53</v>
      </c>
      <c r="C35" s="743"/>
    </row>
    <row r="36" spans="1:3" s="4" customFormat="1">
      <c r="A36" s="80">
        <v>30</v>
      </c>
      <c r="B36" s="51" t="s">
        <v>54</v>
      </c>
      <c r="C36" s="742">
        <v>0</v>
      </c>
    </row>
    <row r="37" spans="1:3" s="4" customFormat="1">
      <c r="A37" s="80">
        <v>31</v>
      </c>
      <c r="B37" s="42" t="s">
        <v>55</v>
      </c>
      <c r="C37" s="743"/>
    </row>
    <row r="38" spans="1:3" s="4" customFormat="1">
      <c r="A38" s="80">
        <v>32</v>
      </c>
      <c r="B38" s="43" t="s">
        <v>56</v>
      </c>
      <c r="C38" s="743"/>
    </row>
    <row r="39" spans="1:3" s="4" customFormat="1" ht="25.5">
      <c r="A39" s="80">
        <v>33</v>
      </c>
      <c r="B39" s="42" t="s">
        <v>57</v>
      </c>
      <c r="C39" s="743"/>
    </row>
    <row r="40" spans="1:3" s="4" customFormat="1" ht="25.5">
      <c r="A40" s="80">
        <v>34</v>
      </c>
      <c r="B40" s="42" t="s">
        <v>45</v>
      </c>
      <c r="C40" s="743"/>
    </row>
    <row r="41" spans="1:3" s="4" customFormat="1" ht="25.5">
      <c r="A41" s="80">
        <v>35</v>
      </c>
      <c r="B41" s="45" t="s">
        <v>58</v>
      </c>
      <c r="C41" s="743"/>
    </row>
    <row r="42" spans="1:3" s="4" customFormat="1">
      <c r="A42" s="80">
        <v>36</v>
      </c>
      <c r="B42" s="51" t="s">
        <v>23</v>
      </c>
      <c r="C42" s="742">
        <v>0</v>
      </c>
    </row>
    <row r="43" spans="1:3" s="4" customFormat="1">
      <c r="A43" s="80"/>
      <c r="B43" s="46"/>
      <c r="C43" s="743"/>
    </row>
    <row r="44" spans="1:3" s="4" customFormat="1">
      <c r="A44" s="80">
        <v>37</v>
      </c>
      <c r="B44" s="52" t="s">
        <v>59</v>
      </c>
      <c r="C44" s="742">
        <v>0</v>
      </c>
    </row>
    <row r="45" spans="1:3" s="4" customFormat="1">
      <c r="A45" s="80">
        <v>38</v>
      </c>
      <c r="B45" s="41" t="s">
        <v>60</v>
      </c>
      <c r="C45" s="743"/>
    </row>
    <row r="46" spans="1:3" s="4" customFormat="1">
      <c r="A46" s="80">
        <v>39</v>
      </c>
      <c r="B46" s="41" t="s">
        <v>61</v>
      </c>
      <c r="C46" s="743"/>
    </row>
    <row r="47" spans="1:3" s="4" customFormat="1">
      <c r="A47" s="80">
        <v>40</v>
      </c>
      <c r="B47" s="641" t="s">
        <v>692</v>
      </c>
      <c r="C47" s="743"/>
    </row>
    <row r="48" spans="1:3" s="4" customFormat="1">
      <c r="A48" s="80">
        <v>41</v>
      </c>
      <c r="B48" s="52" t="s">
        <v>62</v>
      </c>
      <c r="C48" s="742">
        <v>0</v>
      </c>
    </row>
    <row r="49" spans="1:3" s="4" customFormat="1">
      <c r="A49" s="80">
        <v>42</v>
      </c>
      <c r="B49" s="42" t="s">
        <v>63</v>
      </c>
      <c r="C49" s="743"/>
    </row>
    <row r="50" spans="1:3" s="4" customFormat="1">
      <c r="A50" s="80">
        <v>43</v>
      </c>
      <c r="B50" s="43" t="s">
        <v>64</v>
      </c>
      <c r="C50" s="743"/>
    </row>
    <row r="51" spans="1:3" s="4" customFormat="1" ht="25.5">
      <c r="A51" s="80">
        <v>44</v>
      </c>
      <c r="B51" s="42" t="s">
        <v>65</v>
      </c>
      <c r="C51" s="743"/>
    </row>
    <row r="52" spans="1:3" s="4" customFormat="1" ht="25.5">
      <c r="A52" s="80">
        <v>45</v>
      </c>
      <c r="B52" s="42" t="s">
        <v>45</v>
      </c>
      <c r="C52" s="743"/>
    </row>
    <row r="53" spans="1:3" s="4" customFormat="1" ht="15.75" thickBot="1">
      <c r="A53" s="80">
        <v>46</v>
      </c>
      <c r="B53" s="81" t="s">
        <v>24</v>
      </c>
      <c r="C53" s="745">
        <v>0</v>
      </c>
    </row>
    <row r="56" spans="1:3">
      <c r="B56" s="2" t="s">
        <v>130</v>
      </c>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zoomScaleNormal="100" workbookViewId="0">
      <selection activeCell="D7" sqref="C7:D21"/>
    </sheetView>
  </sheetViews>
  <sheetFormatPr defaultColWidth="9.140625" defaultRowHeight="12.75"/>
  <cols>
    <col min="1" max="1" width="10.85546875" style="208" bestFit="1" customWidth="1"/>
    <col min="2" max="2" width="59" style="208" customWidth="1"/>
    <col min="3" max="3" width="16.85546875" style="208" bestFit="1" customWidth="1"/>
    <col min="4" max="4" width="22.140625" style="208" customWidth="1"/>
    <col min="5" max="16384" width="9.140625" style="208"/>
  </cols>
  <sheetData>
    <row r="1" spans="1:4" ht="15">
      <c r="A1" s="17" t="s">
        <v>97</v>
      </c>
      <c r="B1" s="16" t="str">
        <f>Info!C2</f>
        <v>სს ზირაათ ბანკი საქართველო</v>
      </c>
    </row>
    <row r="2" spans="1:4" s="21" customFormat="1" ht="15.75" customHeight="1">
      <c r="A2" s="21" t="s">
        <v>98</v>
      </c>
      <c r="B2" s="717">
        <f>'1. key ratios'!B2</f>
        <v>46203</v>
      </c>
    </row>
    <row r="3" spans="1:4" s="21" customFormat="1" ht="15.75" customHeight="1"/>
    <row r="4" spans="1:4" ht="13.5" thickBot="1">
      <c r="A4" s="209" t="s">
        <v>344</v>
      </c>
      <c r="B4" s="242" t="s">
        <v>345</v>
      </c>
    </row>
    <row r="5" spans="1:4" s="243" customFormat="1">
      <c r="A5" s="827" t="s">
        <v>346</v>
      </c>
      <c r="B5" s="828"/>
      <c r="C5" s="232" t="s">
        <v>347</v>
      </c>
      <c r="D5" s="233" t="s">
        <v>348</v>
      </c>
    </row>
    <row r="6" spans="1:4" s="244" customFormat="1">
      <c r="A6" s="234">
        <v>1</v>
      </c>
      <c r="B6" s="235" t="s">
        <v>349</v>
      </c>
      <c r="C6" s="235"/>
      <c r="D6" s="236"/>
    </row>
    <row r="7" spans="1:4" s="244" customFormat="1">
      <c r="A7" s="237" t="s">
        <v>350</v>
      </c>
      <c r="B7" s="238" t="s">
        <v>351</v>
      </c>
      <c r="C7" s="790">
        <v>4.4999999999999998E-2</v>
      </c>
      <c r="D7" s="754">
        <v>19030951.449623089</v>
      </c>
    </row>
    <row r="8" spans="1:4" s="244" customFormat="1">
      <c r="A8" s="237" t="s">
        <v>352</v>
      </c>
      <c r="B8" s="238" t="s">
        <v>353</v>
      </c>
      <c r="C8" s="791">
        <v>0.06</v>
      </c>
      <c r="D8" s="754">
        <v>25374601.932830784</v>
      </c>
    </row>
    <row r="9" spans="1:4" s="244" customFormat="1">
      <c r="A9" s="237" t="s">
        <v>354</v>
      </c>
      <c r="B9" s="238" t="s">
        <v>355</v>
      </c>
      <c r="C9" s="791">
        <v>0.08</v>
      </c>
      <c r="D9" s="754">
        <v>33832802.577107713</v>
      </c>
    </row>
    <row r="10" spans="1:4" s="244" customFormat="1">
      <c r="A10" s="234" t="s">
        <v>356</v>
      </c>
      <c r="B10" s="235" t="s">
        <v>357</v>
      </c>
      <c r="C10" s="792"/>
      <c r="D10" s="261"/>
    </row>
    <row r="11" spans="1:4" s="245" customFormat="1">
      <c r="A11" s="239" t="s">
        <v>358</v>
      </c>
      <c r="B11" s="240" t="s">
        <v>996</v>
      </c>
      <c r="C11" s="793">
        <v>2.5000000000000001E-2</v>
      </c>
      <c r="D11" s="755">
        <v>10572750.805346161</v>
      </c>
    </row>
    <row r="12" spans="1:4" s="245" customFormat="1">
      <c r="A12" s="239" t="s">
        <v>359</v>
      </c>
      <c r="B12" s="240" t="s">
        <v>360</v>
      </c>
      <c r="C12" s="793">
        <v>7.4999999999999997E-3</v>
      </c>
      <c r="D12" s="755">
        <v>3171825.2416038481</v>
      </c>
    </row>
    <row r="13" spans="1:4" s="245" customFormat="1">
      <c r="A13" s="239" t="s">
        <v>361</v>
      </c>
      <c r="B13" s="240" t="s">
        <v>362</v>
      </c>
      <c r="C13" s="793">
        <v>0</v>
      </c>
      <c r="D13" s="755">
        <v>0</v>
      </c>
    </row>
    <row r="14" spans="1:4" s="244" customFormat="1">
      <c r="A14" s="234" t="s">
        <v>363</v>
      </c>
      <c r="B14" s="235" t="s">
        <v>408</v>
      </c>
      <c r="C14" s="794"/>
      <c r="D14" s="261"/>
    </row>
    <row r="15" spans="1:4" s="244" customFormat="1">
      <c r="A15" s="252" t="s">
        <v>366</v>
      </c>
      <c r="B15" s="240" t="s">
        <v>409</v>
      </c>
      <c r="C15" s="793">
        <v>6.3109937120186768E-2</v>
      </c>
      <c r="D15" s="756">
        <v>26689825.54051201</v>
      </c>
    </row>
    <row r="16" spans="1:4" s="244" customFormat="1">
      <c r="A16" s="252" t="s">
        <v>367</v>
      </c>
      <c r="B16" s="240" t="s">
        <v>369</v>
      </c>
      <c r="C16" s="793">
        <v>8.0267775187955734E-2</v>
      </c>
      <c r="D16" s="756">
        <v>33946047.390472144</v>
      </c>
    </row>
    <row r="17" spans="1:6" s="244" customFormat="1">
      <c r="A17" s="252" t="s">
        <v>368</v>
      </c>
      <c r="B17" s="240" t="s">
        <v>406</v>
      </c>
      <c r="C17" s="793">
        <v>0.10284387790870435</v>
      </c>
      <c r="D17" s="756">
        <v>43493707.71936705</v>
      </c>
    </row>
    <row r="18" spans="1:6" s="243" customFormat="1">
      <c r="A18" s="829" t="s">
        <v>407</v>
      </c>
      <c r="B18" s="830"/>
      <c r="C18" s="795" t="s">
        <v>347</v>
      </c>
      <c r="D18" s="262" t="s">
        <v>348</v>
      </c>
    </row>
    <row r="19" spans="1:6" s="244" customFormat="1">
      <c r="A19" s="241">
        <v>4</v>
      </c>
      <c r="B19" s="240" t="s">
        <v>22</v>
      </c>
      <c r="C19" s="793">
        <v>0.14060993712018677</v>
      </c>
      <c r="D19" s="754">
        <v>59465353.037085108</v>
      </c>
    </row>
    <row r="20" spans="1:6" s="244" customFormat="1">
      <c r="A20" s="241">
        <v>5</v>
      </c>
      <c r="B20" s="240" t="s">
        <v>75</v>
      </c>
      <c r="C20" s="793">
        <v>0.17276777518795572</v>
      </c>
      <c r="D20" s="754">
        <v>73065225.370252937</v>
      </c>
    </row>
    <row r="21" spans="1:6" s="244" customFormat="1" ht="13.5" thickBot="1">
      <c r="A21" s="246" t="s">
        <v>364</v>
      </c>
      <c r="B21" s="247" t="s">
        <v>74</v>
      </c>
      <c r="C21" s="796">
        <v>0.21534387790870435</v>
      </c>
      <c r="D21" s="757">
        <v>91071086.343424767</v>
      </c>
    </row>
    <row r="22" spans="1:6">
      <c r="F22" s="209"/>
    </row>
    <row r="23" spans="1:6">
      <c r="B23" s="23"/>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E27"/>
  <sheetViews>
    <sheetView showGridLines="0" zoomScaleNormal="100" workbookViewId="0">
      <selection activeCell="B11" sqref="B11"/>
    </sheetView>
  </sheetViews>
  <sheetFormatPr defaultRowHeight="15"/>
  <cols>
    <col min="1" max="1" width="107.140625" bestFit="1" customWidth="1"/>
    <col min="2" max="2" width="50.85546875" bestFit="1" customWidth="1"/>
    <col min="3" max="3" width="28.140625" bestFit="1" customWidth="1"/>
    <col min="4" max="7" width="28.140625" customWidth="1"/>
  </cols>
  <sheetData>
    <row r="1" spans="1:2">
      <c r="A1" s="610" t="s">
        <v>97</v>
      </c>
      <c r="B1" s="16" t="str">
        <f>Info!C2</f>
        <v>სს ზირაათ ბანკი საქართველო</v>
      </c>
    </row>
    <row r="2" spans="1:2">
      <c r="A2" s="611" t="s">
        <v>98</v>
      </c>
      <c r="B2" s="717">
        <f>'1. key ratios'!B2</f>
        <v>46203</v>
      </c>
    </row>
    <row r="3" spans="1:2">
      <c r="A3" s="612" t="s">
        <v>947</v>
      </c>
      <c r="B3" s="606" t="s">
        <v>918</v>
      </c>
    </row>
    <row r="4" spans="1:2" ht="15.75" thickBot="1"/>
    <row r="5" spans="1:2">
      <c r="A5" s="617"/>
      <c r="B5" s="618" t="s">
        <v>919</v>
      </c>
    </row>
    <row r="6" spans="1:2">
      <c r="A6" s="613" t="s">
        <v>920</v>
      </c>
      <c r="B6" s="619">
        <f>SUM(B7,B11)</f>
        <v>172315670.96309999</v>
      </c>
    </row>
    <row r="7" spans="1:2">
      <c r="A7" s="613" t="s">
        <v>953</v>
      </c>
      <c r="B7" s="619">
        <f>SUM(B8:B10)</f>
        <v>172315670.96309999</v>
      </c>
    </row>
    <row r="8" spans="1:2">
      <c r="A8" s="614" t="s">
        <v>921</v>
      </c>
      <c r="B8" s="620">
        <f>'9. Capital'!C29</f>
        <v>172315670.96309999</v>
      </c>
    </row>
    <row r="9" spans="1:2">
      <c r="A9" s="614" t="s">
        <v>922</v>
      </c>
      <c r="B9" s="620">
        <f>'9. Capital'!C42</f>
        <v>0</v>
      </c>
    </row>
    <row r="10" spans="1:2">
      <c r="A10" s="614" t="s">
        <v>923</v>
      </c>
      <c r="B10" s="620">
        <f>'9. Capital'!C53</f>
        <v>0</v>
      </c>
    </row>
    <row r="11" spans="1:2">
      <c r="A11" s="613" t="s">
        <v>924</v>
      </c>
      <c r="B11" s="619">
        <f>SUM(B12:B13)</f>
        <v>0</v>
      </c>
    </row>
    <row r="12" spans="1:2">
      <c r="A12" s="614" t="s">
        <v>954</v>
      </c>
      <c r="B12" s="620"/>
    </row>
    <row r="13" spans="1:2">
      <c r="A13" s="614" t="s">
        <v>955</v>
      </c>
      <c r="B13" s="620"/>
    </row>
    <row r="14" spans="1:2">
      <c r="A14" s="613" t="s">
        <v>925</v>
      </c>
      <c r="B14" s="619">
        <f>SUM(B15:B16)</f>
        <v>172315670.96309999</v>
      </c>
    </row>
    <row r="15" spans="1:2">
      <c r="A15" s="615" t="s">
        <v>926</v>
      </c>
      <c r="B15" s="620"/>
    </row>
    <row r="16" spans="1:2">
      <c r="A16" s="615" t="s">
        <v>74</v>
      </c>
      <c r="B16" s="620">
        <f>B7</f>
        <v>172315670.96309999</v>
      </c>
    </row>
    <row r="17" spans="1:5">
      <c r="A17" s="613" t="s">
        <v>927</v>
      </c>
      <c r="B17" s="619"/>
    </row>
    <row r="18" spans="1:5">
      <c r="A18" s="615" t="s">
        <v>928</v>
      </c>
      <c r="B18" s="620">
        <f>'5. RWA'!C13</f>
        <v>422910032.21384645</v>
      </c>
    </row>
    <row r="19" spans="1:5">
      <c r="A19" s="615" t="s">
        <v>929</v>
      </c>
      <c r="B19" s="620">
        <f>'15.1. LR'!C32</f>
        <v>558531022.65962446</v>
      </c>
    </row>
    <row r="20" spans="1:5">
      <c r="A20" s="613" t="s">
        <v>930</v>
      </c>
      <c r="B20" s="619"/>
    </row>
    <row r="21" spans="1:5">
      <c r="A21" s="616" t="s">
        <v>931</v>
      </c>
      <c r="B21" s="621">
        <f>IFERROR(B6/B18,0)</f>
        <v>0.40745231334679655</v>
      </c>
    </row>
    <row r="22" spans="1:5">
      <c r="A22" s="616" t="s">
        <v>932</v>
      </c>
      <c r="B22" s="621">
        <f>IFERROR(B6/B19,0)</f>
        <v>0.30851584598213311</v>
      </c>
    </row>
    <row r="23" spans="1:5" ht="15.75" thickBot="1">
      <c r="A23" s="622" t="s">
        <v>933</v>
      </c>
      <c r="B23" s="623">
        <f>IFERROR(B6/B14,0)</f>
        <v>1</v>
      </c>
    </row>
    <row r="24" spans="1:5" ht="16.5" customHeight="1">
      <c r="A24" s="609" t="s">
        <v>956</v>
      </c>
      <c r="B24" s="607"/>
      <c r="C24" s="607"/>
      <c r="D24" s="607"/>
      <c r="E24" s="607"/>
    </row>
    <row r="25" spans="1:5" ht="25.5" customHeight="1">
      <c r="A25" s="609" t="s">
        <v>957</v>
      </c>
    </row>
    <row r="26" spans="1:5" ht="57" customHeight="1">
      <c r="A26" s="609" t="s">
        <v>958</v>
      </c>
    </row>
    <row r="27" spans="1:5">
      <c r="A27" s="608"/>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0"/>
  <sheetViews>
    <sheetView showGridLines="0" zoomScaleNormal="100" workbookViewId="0">
      <selection activeCell="B2" sqref="B2"/>
    </sheetView>
  </sheetViews>
  <sheetFormatPr defaultRowHeight="15"/>
  <cols>
    <col min="1" max="1" width="82" customWidth="1"/>
    <col min="2" max="2" width="28.140625" bestFit="1" customWidth="1"/>
    <col min="3" max="6" width="28.140625" customWidth="1"/>
  </cols>
  <sheetData>
    <row r="1" spans="1:6">
      <c r="A1" s="610" t="s">
        <v>97</v>
      </c>
      <c r="B1" s="16" t="str">
        <f>Info!C2</f>
        <v>სს ზირაათ ბანკი საქართველო</v>
      </c>
      <c r="C1" s="208"/>
    </row>
    <row r="2" spans="1:6">
      <c r="A2" s="611" t="s">
        <v>98</v>
      </c>
      <c r="B2" s="717">
        <f>'1. key ratios'!B2</f>
        <v>46203</v>
      </c>
      <c r="C2" s="208"/>
    </row>
    <row r="3" spans="1:6">
      <c r="A3" s="612" t="s">
        <v>948</v>
      </c>
      <c r="B3" s="606" t="s">
        <v>918</v>
      </c>
      <c r="C3" s="208"/>
    </row>
    <row r="5" spans="1:6">
      <c r="A5" s="608"/>
    </row>
    <row r="6" spans="1:6" ht="15.75" thickBot="1">
      <c r="A6" s="624"/>
      <c r="B6" s="624"/>
      <c r="C6" s="624"/>
      <c r="D6" s="624"/>
      <c r="E6" s="624"/>
      <c r="F6" s="624"/>
    </row>
    <row r="7" spans="1:6">
      <c r="A7" s="831"/>
      <c r="B7" s="833" t="s">
        <v>934</v>
      </c>
      <c r="C7" s="833"/>
      <c r="D7" s="833"/>
      <c r="E7" s="833"/>
      <c r="F7" s="834" t="s">
        <v>935</v>
      </c>
    </row>
    <row r="8" spans="1:6" ht="25.5">
      <c r="A8" s="832"/>
      <c r="B8" s="625" t="s">
        <v>936</v>
      </c>
      <c r="C8" s="625" t="s">
        <v>937</v>
      </c>
      <c r="D8" s="625" t="s">
        <v>938</v>
      </c>
      <c r="E8" s="625" t="s">
        <v>939</v>
      </c>
      <c r="F8" s="835"/>
    </row>
    <row r="9" spans="1:6">
      <c r="A9" s="626" t="s">
        <v>940</v>
      </c>
      <c r="B9" s="627">
        <f>B13+B17</f>
        <v>0</v>
      </c>
      <c r="C9" s="627">
        <f t="shared" ref="C9:E9" si="0">C13+C17</f>
        <v>0</v>
      </c>
      <c r="D9" s="627">
        <f t="shared" si="0"/>
        <v>0</v>
      </c>
      <c r="E9" s="627">
        <f t="shared" si="0"/>
        <v>0</v>
      </c>
      <c r="F9" s="628">
        <f>F13+F17</f>
        <v>0</v>
      </c>
    </row>
    <row r="10" spans="1:6">
      <c r="A10" s="629" t="s">
        <v>941</v>
      </c>
      <c r="B10" s="630">
        <f t="shared" ref="B10:E12" si="1">B14+B18</f>
        <v>0</v>
      </c>
      <c r="C10" s="630">
        <f t="shared" si="1"/>
        <v>0</v>
      </c>
      <c r="D10" s="630">
        <f t="shared" si="1"/>
        <v>0</v>
      </c>
      <c r="E10" s="630">
        <f t="shared" si="1"/>
        <v>0</v>
      </c>
      <c r="F10" s="628">
        <f>SUM(B10:E10)</f>
        <v>0</v>
      </c>
    </row>
    <row r="11" spans="1:6">
      <c r="A11" s="629" t="s">
        <v>942</v>
      </c>
      <c r="B11" s="630">
        <f t="shared" si="1"/>
        <v>0</v>
      </c>
      <c r="C11" s="630">
        <f t="shared" si="1"/>
        <v>0</v>
      </c>
      <c r="D11" s="630">
        <f t="shared" si="1"/>
        <v>0</v>
      </c>
      <c r="E11" s="630">
        <f t="shared" si="1"/>
        <v>0</v>
      </c>
      <c r="F11" s="628">
        <f t="shared" ref="F11:F12" si="2">SUM(B11:E11)</f>
        <v>0</v>
      </c>
    </row>
    <row r="12" spans="1:6">
      <c r="A12" s="631" t="s">
        <v>943</v>
      </c>
      <c r="B12" s="630">
        <f t="shared" si="1"/>
        <v>0</v>
      </c>
      <c r="C12" s="630">
        <f t="shared" si="1"/>
        <v>0</v>
      </c>
      <c r="D12" s="630">
        <f t="shared" si="1"/>
        <v>0</v>
      </c>
      <c r="E12" s="630">
        <f t="shared" si="1"/>
        <v>0</v>
      </c>
      <c r="F12" s="628">
        <f t="shared" si="2"/>
        <v>0</v>
      </c>
    </row>
    <row r="13" spans="1:6">
      <c r="A13" s="632" t="s">
        <v>944</v>
      </c>
      <c r="B13" s="633"/>
      <c r="C13" s="633"/>
      <c r="D13" s="633"/>
      <c r="E13" s="633"/>
      <c r="F13" s="634"/>
    </row>
    <row r="14" spans="1:6">
      <c r="A14" s="629" t="s">
        <v>941</v>
      </c>
      <c r="B14" s="635"/>
      <c r="C14" s="635"/>
      <c r="D14" s="635"/>
      <c r="E14" s="635"/>
      <c r="F14" s="636"/>
    </row>
    <row r="15" spans="1:6">
      <c r="A15" s="629" t="s">
        <v>942</v>
      </c>
      <c r="B15" s="635"/>
      <c r="C15" s="635"/>
      <c r="D15" s="635"/>
      <c r="E15" s="635"/>
      <c r="F15" s="636"/>
    </row>
    <row r="16" spans="1:6">
      <c r="A16" s="631" t="s">
        <v>943</v>
      </c>
      <c r="B16" s="635"/>
      <c r="C16" s="635"/>
      <c r="D16" s="635"/>
      <c r="E16" s="635"/>
      <c r="F16" s="636"/>
    </row>
    <row r="17" spans="1:6">
      <c r="A17" s="632" t="s">
        <v>924</v>
      </c>
      <c r="B17" s="633"/>
      <c r="C17" s="633"/>
      <c r="D17" s="633"/>
      <c r="E17" s="633"/>
      <c r="F17" s="636"/>
    </row>
    <row r="18" spans="1:6">
      <c r="A18" s="629" t="s">
        <v>941</v>
      </c>
      <c r="B18" s="635"/>
      <c r="C18" s="635"/>
      <c r="D18" s="635"/>
      <c r="E18" s="635"/>
      <c r="F18" s="636"/>
    </row>
    <row r="19" spans="1:6">
      <c r="A19" s="629" t="s">
        <v>942</v>
      </c>
      <c r="B19" s="635"/>
      <c r="C19" s="635"/>
      <c r="D19" s="635"/>
      <c r="E19" s="635"/>
      <c r="F19" s="636"/>
    </row>
    <row r="20" spans="1:6" ht="15.75" thickBot="1">
      <c r="A20" s="637" t="s">
        <v>943</v>
      </c>
      <c r="B20" s="638"/>
      <c r="C20" s="638"/>
      <c r="D20" s="638"/>
      <c r="E20" s="638"/>
      <c r="F20" s="639"/>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68"/>
  <sheetViews>
    <sheetView zoomScale="80" zoomScaleNormal="80" workbookViewId="0">
      <pane xSplit="1" ySplit="5" topLeftCell="B6" activePane="bottomRight" state="frozen"/>
      <selection pane="topRight" activeCell="B1" sqref="B1"/>
      <selection pane="bottomLeft" activeCell="A5" sqref="A5"/>
      <selection pane="bottomRight" activeCell="C6" sqref="C6:C68"/>
    </sheetView>
  </sheetViews>
  <sheetFormatPr defaultRowHeight="15.75"/>
  <cols>
    <col min="1" max="1" width="10.85546875" style="38" customWidth="1"/>
    <col min="2" max="2" width="91.85546875" style="38" customWidth="1"/>
    <col min="3" max="3" width="53.140625" style="38" customWidth="1"/>
    <col min="4" max="4" width="32.140625" style="38" customWidth="1"/>
    <col min="5" max="5" width="9.42578125" customWidth="1"/>
  </cols>
  <sheetData>
    <row r="1" spans="1:6">
      <c r="A1" s="17" t="s">
        <v>97</v>
      </c>
      <c r="B1" s="19" t="str">
        <f>Info!C2</f>
        <v>სს ზირაათ ბანკი საქართველო</v>
      </c>
      <c r="E1" s="2"/>
      <c r="F1" s="2"/>
    </row>
    <row r="2" spans="1:6" s="21" customFormat="1" ht="15.75" customHeight="1">
      <c r="A2" s="21" t="s">
        <v>98</v>
      </c>
      <c r="B2" s="717">
        <f>'1. key ratios'!B2</f>
        <v>46203</v>
      </c>
    </row>
    <row r="3" spans="1:6" s="21" customFormat="1" ht="15.75" customHeight="1">
      <c r="A3" s="25"/>
    </row>
    <row r="4" spans="1:6" s="21" customFormat="1" ht="15.75" customHeight="1" thickBot="1">
      <c r="A4" s="21" t="s">
        <v>246</v>
      </c>
      <c r="B4" s="125" t="s">
        <v>160</v>
      </c>
      <c r="D4" s="127" t="s">
        <v>76</v>
      </c>
    </row>
    <row r="5" spans="1:6" ht="25.5">
      <c r="A5" s="87" t="s">
        <v>25</v>
      </c>
      <c r="B5" s="88" t="s">
        <v>133</v>
      </c>
      <c r="C5" s="89" t="s">
        <v>825</v>
      </c>
      <c r="D5" s="126" t="s">
        <v>161</v>
      </c>
    </row>
    <row r="6" spans="1:6">
      <c r="A6" s="418">
        <v>1</v>
      </c>
      <c r="B6" s="375" t="s">
        <v>810</v>
      </c>
      <c r="C6" s="452">
        <v>242378460.7518</v>
      </c>
      <c r="D6" s="82"/>
      <c r="E6" s="7"/>
    </row>
    <row r="7" spans="1:6">
      <c r="A7" s="418">
        <v>1.1000000000000001</v>
      </c>
      <c r="B7" s="376" t="s">
        <v>85</v>
      </c>
      <c r="C7" s="444">
        <v>13400367.9265</v>
      </c>
      <c r="D7" s="83"/>
      <c r="E7" s="7"/>
    </row>
    <row r="8" spans="1:6">
      <c r="A8" s="418">
        <v>1.2</v>
      </c>
      <c r="B8" s="376" t="s">
        <v>86</v>
      </c>
      <c r="C8" s="444">
        <v>197884854.6794</v>
      </c>
      <c r="D8" s="83"/>
      <c r="E8" s="7"/>
    </row>
    <row r="9" spans="1:6">
      <c r="A9" s="418">
        <v>1.3</v>
      </c>
      <c r="B9" s="376" t="s">
        <v>87</v>
      </c>
      <c r="C9" s="444">
        <v>31093238.1459</v>
      </c>
      <c r="D9" s="83"/>
      <c r="E9" s="7"/>
    </row>
    <row r="10" spans="1:6">
      <c r="A10" s="418">
        <v>2</v>
      </c>
      <c r="B10" s="377" t="s">
        <v>697</v>
      </c>
      <c r="C10" s="454">
        <v>0</v>
      </c>
      <c r="D10" s="83"/>
      <c r="E10" s="7"/>
    </row>
    <row r="11" spans="1:6">
      <c r="A11" s="418">
        <v>2.1</v>
      </c>
      <c r="B11" s="378" t="s">
        <v>698</v>
      </c>
      <c r="C11" s="445">
        <v>0</v>
      </c>
      <c r="D11" s="84"/>
      <c r="E11" s="8"/>
    </row>
    <row r="12" spans="1:6" ht="23.45" customHeight="1">
      <c r="A12" s="418">
        <v>3</v>
      </c>
      <c r="B12" s="379" t="s">
        <v>699</v>
      </c>
      <c r="C12" s="453">
        <v>0</v>
      </c>
      <c r="D12" s="84"/>
      <c r="E12" s="8"/>
    </row>
    <row r="13" spans="1:6" ht="23.1" customHeight="1">
      <c r="A13" s="418">
        <v>4</v>
      </c>
      <c r="B13" s="380" t="s">
        <v>700</v>
      </c>
      <c r="C13" s="453">
        <v>0</v>
      </c>
      <c r="D13" s="84"/>
      <c r="E13" s="8"/>
    </row>
    <row r="14" spans="1:6">
      <c r="A14" s="418">
        <v>5</v>
      </c>
      <c r="B14" s="380" t="s">
        <v>701</v>
      </c>
      <c r="C14" s="453">
        <v>0</v>
      </c>
      <c r="D14" s="84"/>
      <c r="E14" s="8"/>
    </row>
    <row r="15" spans="1:6">
      <c r="A15" s="418">
        <v>5.0999999999999996</v>
      </c>
      <c r="B15" s="381" t="s">
        <v>702</v>
      </c>
      <c r="C15" s="446">
        <v>0</v>
      </c>
      <c r="D15" s="84"/>
      <c r="E15" s="7"/>
    </row>
    <row r="16" spans="1:6">
      <c r="A16" s="418">
        <v>5.2</v>
      </c>
      <c r="B16" s="381" t="s">
        <v>537</v>
      </c>
      <c r="C16" s="444">
        <v>0</v>
      </c>
      <c r="D16" s="83"/>
      <c r="E16" s="7"/>
    </row>
    <row r="17" spans="1:5">
      <c r="A17" s="418">
        <v>5.3</v>
      </c>
      <c r="B17" s="381" t="s">
        <v>703</v>
      </c>
      <c r="C17" s="444">
        <v>0</v>
      </c>
      <c r="D17" s="83"/>
      <c r="E17" s="7"/>
    </row>
    <row r="18" spans="1:5">
      <c r="A18" s="418">
        <v>6</v>
      </c>
      <c r="B18" s="379" t="s">
        <v>704</v>
      </c>
      <c r="C18" s="454">
        <v>267512920.3996</v>
      </c>
      <c r="D18" s="83"/>
      <c r="E18" s="7"/>
    </row>
    <row r="19" spans="1:5">
      <c r="A19" s="418">
        <v>6.1</v>
      </c>
      <c r="B19" s="381" t="s">
        <v>537</v>
      </c>
      <c r="C19" s="445">
        <v>0</v>
      </c>
      <c r="D19" s="83"/>
      <c r="E19" s="7"/>
    </row>
    <row r="20" spans="1:5">
      <c r="A20" s="418">
        <v>6.2</v>
      </c>
      <c r="B20" s="381" t="s">
        <v>703</v>
      </c>
      <c r="C20" s="445">
        <v>267512920.3996</v>
      </c>
      <c r="D20" s="83"/>
      <c r="E20" s="7"/>
    </row>
    <row r="21" spans="1:5">
      <c r="A21" s="418">
        <v>7</v>
      </c>
      <c r="B21" s="382" t="s">
        <v>705</v>
      </c>
      <c r="C21" s="453">
        <v>0</v>
      </c>
      <c r="D21" s="83"/>
      <c r="E21" s="7"/>
    </row>
    <row r="22" spans="1:5">
      <c r="A22" s="418">
        <v>8</v>
      </c>
      <c r="B22" s="383" t="s">
        <v>706</v>
      </c>
      <c r="C22" s="454">
        <v>0</v>
      </c>
      <c r="D22" s="83"/>
      <c r="E22" s="7"/>
    </row>
    <row r="23" spans="1:5">
      <c r="A23" s="418">
        <v>9</v>
      </c>
      <c r="B23" s="380" t="s">
        <v>707</v>
      </c>
      <c r="C23" s="454">
        <v>4835683.79</v>
      </c>
      <c r="D23" s="443"/>
      <c r="E23" s="7"/>
    </row>
    <row r="24" spans="1:5">
      <c r="A24" s="418">
        <v>9.1</v>
      </c>
      <c r="B24" s="384" t="s">
        <v>708</v>
      </c>
      <c r="C24" s="447">
        <v>4835683.79</v>
      </c>
      <c r="D24" s="85"/>
      <c r="E24" s="7"/>
    </row>
    <row r="25" spans="1:5">
      <c r="A25" s="418">
        <v>9.1999999999999993</v>
      </c>
      <c r="B25" s="384" t="s">
        <v>709</v>
      </c>
      <c r="C25" s="448">
        <v>0</v>
      </c>
      <c r="D25" s="442"/>
      <c r="E25" s="6"/>
    </row>
    <row r="26" spans="1:5">
      <c r="A26" s="418">
        <v>10</v>
      </c>
      <c r="B26" s="380" t="s">
        <v>36</v>
      </c>
      <c r="C26" s="455">
        <v>948905.03</v>
      </c>
      <c r="D26" s="603" t="s">
        <v>902</v>
      </c>
      <c r="E26" s="7"/>
    </row>
    <row r="27" spans="1:5">
      <c r="A27" s="418">
        <v>10.1</v>
      </c>
      <c r="B27" s="384" t="s">
        <v>710</v>
      </c>
      <c r="C27" s="444">
        <v>0</v>
      </c>
      <c r="D27" s="83"/>
      <c r="E27" s="7"/>
    </row>
    <row r="28" spans="1:5">
      <c r="A28" s="418">
        <v>10.199999999999999</v>
      </c>
      <c r="B28" s="384" t="s">
        <v>711</v>
      </c>
      <c r="C28" s="444">
        <v>948905.03</v>
      </c>
      <c r="D28" s="83"/>
      <c r="E28" s="7"/>
    </row>
    <row r="29" spans="1:5">
      <c r="A29" s="418">
        <v>11</v>
      </c>
      <c r="B29" s="380" t="s">
        <v>712</v>
      </c>
      <c r="C29" s="454">
        <v>361604.48</v>
      </c>
      <c r="D29" s="83"/>
      <c r="E29" s="7"/>
    </row>
    <row r="30" spans="1:5">
      <c r="A30" s="418">
        <v>11.1</v>
      </c>
      <c r="B30" s="384" t="s">
        <v>713</v>
      </c>
      <c r="C30" s="444">
        <v>361604.48</v>
      </c>
      <c r="D30" s="83"/>
      <c r="E30" s="7"/>
    </row>
    <row r="31" spans="1:5">
      <c r="A31" s="418">
        <v>11.2</v>
      </c>
      <c r="B31" s="384" t="s">
        <v>714</v>
      </c>
      <c r="C31" s="444">
        <v>0</v>
      </c>
      <c r="D31" s="83"/>
      <c r="E31" s="7"/>
    </row>
    <row r="32" spans="1:5">
      <c r="A32" s="418">
        <v>13</v>
      </c>
      <c r="B32" s="380" t="s">
        <v>88</v>
      </c>
      <c r="C32" s="454">
        <v>3221023.0388000002</v>
      </c>
      <c r="D32" s="83"/>
      <c r="E32" s="7"/>
    </row>
    <row r="33" spans="1:5">
      <c r="A33" s="418">
        <v>13.1</v>
      </c>
      <c r="B33" s="385" t="s">
        <v>715</v>
      </c>
      <c r="C33" s="444">
        <v>1098986.3799999999</v>
      </c>
      <c r="D33" s="83"/>
      <c r="E33" s="7"/>
    </row>
    <row r="34" spans="1:5">
      <c r="A34" s="418">
        <v>13.2</v>
      </c>
      <c r="B34" s="385" t="s">
        <v>716</v>
      </c>
      <c r="C34" s="447">
        <v>0</v>
      </c>
      <c r="D34" s="85"/>
      <c r="E34" s="7"/>
    </row>
    <row r="35" spans="1:5">
      <c r="A35" s="418">
        <v>14</v>
      </c>
      <c r="B35" s="386" t="s">
        <v>717</v>
      </c>
      <c r="C35" s="456">
        <v>519258597.49019998</v>
      </c>
      <c r="D35" s="85"/>
      <c r="E35" s="7"/>
    </row>
    <row r="36" spans="1:5">
      <c r="A36" s="418"/>
      <c r="B36" s="387" t="s">
        <v>93</v>
      </c>
      <c r="C36" s="447">
        <v>0</v>
      </c>
      <c r="D36" s="86"/>
      <c r="E36" s="7"/>
    </row>
    <row r="37" spans="1:5">
      <c r="A37" s="418">
        <v>15</v>
      </c>
      <c r="B37" s="388" t="s">
        <v>718</v>
      </c>
      <c r="C37" s="448">
        <v>0</v>
      </c>
      <c r="D37" s="442"/>
      <c r="E37" s="6"/>
    </row>
    <row r="38" spans="1:5">
      <c r="A38" s="418">
        <v>15.1</v>
      </c>
      <c r="B38" s="389" t="s">
        <v>698</v>
      </c>
      <c r="C38" s="444">
        <v>0</v>
      </c>
      <c r="D38" s="83"/>
      <c r="E38" s="7"/>
    </row>
    <row r="39" spans="1:5" ht="21">
      <c r="A39" s="418">
        <v>16</v>
      </c>
      <c r="B39" s="382" t="s">
        <v>719</v>
      </c>
      <c r="C39" s="454">
        <v>0</v>
      </c>
      <c r="D39" s="83"/>
      <c r="E39" s="7"/>
    </row>
    <row r="40" spans="1:5">
      <c r="A40" s="418">
        <v>17</v>
      </c>
      <c r="B40" s="382" t="s">
        <v>720</v>
      </c>
      <c r="C40" s="454">
        <v>339416407.05289996</v>
      </c>
      <c r="D40" s="83"/>
      <c r="E40" s="7"/>
    </row>
    <row r="41" spans="1:5">
      <c r="A41" s="418">
        <v>17.100000000000001</v>
      </c>
      <c r="B41" s="390" t="s">
        <v>721</v>
      </c>
      <c r="C41" s="444">
        <v>336716264.14239997</v>
      </c>
      <c r="D41" s="83"/>
      <c r="E41" s="7"/>
    </row>
    <row r="42" spans="1:5">
      <c r="A42" s="431">
        <v>17.2</v>
      </c>
      <c r="B42" s="432" t="s">
        <v>89</v>
      </c>
      <c r="C42" s="447">
        <v>1571024.2984000002</v>
      </c>
      <c r="D42" s="85"/>
      <c r="E42" s="7"/>
    </row>
    <row r="43" spans="1:5">
      <c r="A43" s="418">
        <v>17.3</v>
      </c>
      <c r="B43" s="433" t="s">
        <v>722</v>
      </c>
      <c r="C43" s="449">
        <v>0</v>
      </c>
      <c r="D43" s="434"/>
      <c r="E43" s="7"/>
    </row>
    <row r="44" spans="1:5">
      <c r="A44" s="418">
        <v>17.399999999999999</v>
      </c>
      <c r="B44" s="433" t="s">
        <v>723</v>
      </c>
      <c r="C44" s="449">
        <v>1129118.6121</v>
      </c>
      <c r="D44" s="434"/>
      <c r="E44" s="7"/>
    </row>
    <row r="45" spans="1:5">
      <c r="A45" s="418">
        <v>18</v>
      </c>
      <c r="B45" s="435" t="s">
        <v>724</v>
      </c>
      <c r="C45" s="457">
        <v>368664.57</v>
      </c>
      <c r="D45" s="441"/>
      <c r="E45" s="6"/>
    </row>
    <row r="46" spans="1:5">
      <c r="A46" s="418">
        <v>19</v>
      </c>
      <c r="B46" s="435" t="s">
        <v>725</v>
      </c>
      <c r="C46" s="458">
        <v>511980</v>
      </c>
      <c r="D46" s="436"/>
    </row>
    <row r="47" spans="1:5">
      <c r="A47" s="418">
        <v>19.100000000000001</v>
      </c>
      <c r="B47" s="437" t="s">
        <v>726</v>
      </c>
      <c r="C47" s="450">
        <v>474748</v>
      </c>
      <c r="D47" s="436"/>
    </row>
    <row r="48" spans="1:5">
      <c r="A48" s="418">
        <v>19.2</v>
      </c>
      <c r="B48" s="437" t="s">
        <v>727</v>
      </c>
      <c r="C48" s="450">
        <v>37232</v>
      </c>
      <c r="D48" s="436"/>
    </row>
    <row r="49" spans="1:4">
      <c r="A49" s="418">
        <v>20</v>
      </c>
      <c r="B49" s="395" t="s">
        <v>90</v>
      </c>
      <c r="C49" s="458">
        <v>0</v>
      </c>
      <c r="D49" s="436"/>
    </row>
    <row r="50" spans="1:4">
      <c r="A50" s="418">
        <v>21</v>
      </c>
      <c r="B50" s="396" t="s">
        <v>78</v>
      </c>
      <c r="C50" s="458">
        <v>5696969.8742000004</v>
      </c>
      <c r="D50" s="436"/>
    </row>
    <row r="51" spans="1:4">
      <c r="A51" s="418">
        <v>21.1</v>
      </c>
      <c r="B51" s="391" t="s">
        <v>728</v>
      </c>
      <c r="C51" s="450">
        <v>0</v>
      </c>
      <c r="D51" s="436"/>
    </row>
    <row r="52" spans="1:4">
      <c r="A52" s="418">
        <v>22</v>
      </c>
      <c r="B52" s="395" t="s">
        <v>729</v>
      </c>
      <c r="C52" s="458">
        <v>345994021.49709994</v>
      </c>
      <c r="D52" s="436"/>
    </row>
    <row r="53" spans="1:4">
      <c r="A53" s="418"/>
      <c r="B53" s="397" t="s">
        <v>730</v>
      </c>
      <c r="C53" s="450">
        <v>0</v>
      </c>
      <c r="D53" s="436"/>
    </row>
    <row r="54" spans="1:4">
      <c r="A54" s="418">
        <v>23</v>
      </c>
      <c r="B54" s="395" t="s">
        <v>94</v>
      </c>
      <c r="C54" s="459">
        <v>130471000</v>
      </c>
      <c r="D54" s="436"/>
    </row>
    <row r="55" spans="1:4">
      <c r="A55" s="418">
        <v>24</v>
      </c>
      <c r="B55" s="395" t="s">
        <v>731</v>
      </c>
      <c r="C55" s="459">
        <v>0</v>
      </c>
      <c r="D55" s="436"/>
    </row>
    <row r="56" spans="1:4">
      <c r="A56" s="418">
        <v>25</v>
      </c>
      <c r="B56" s="398" t="s">
        <v>91</v>
      </c>
      <c r="C56" s="459">
        <v>0</v>
      </c>
      <c r="D56" s="436"/>
    </row>
    <row r="57" spans="1:4">
      <c r="A57" s="418">
        <v>26</v>
      </c>
      <c r="B57" s="435" t="s">
        <v>732</v>
      </c>
      <c r="C57" s="459">
        <v>0</v>
      </c>
      <c r="D57" s="436"/>
    </row>
    <row r="58" spans="1:4">
      <c r="A58" s="418">
        <v>27</v>
      </c>
      <c r="B58" s="435" t="s">
        <v>733</v>
      </c>
      <c r="C58" s="459">
        <v>0</v>
      </c>
      <c r="D58" s="436"/>
    </row>
    <row r="59" spans="1:4">
      <c r="A59" s="418">
        <v>27.1</v>
      </c>
      <c r="B59" s="438" t="s">
        <v>734</v>
      </c>
      <c r="C59" s="451">
        <v>0</v>
      </c>
      <c r="D59" s="436"/>
    </row>
    <row r="60" spans="1:4">
      <c r="A60" s="418">
        <v>27.2</v>
      </c>
      <c r="B60" s="433" t="s">
        <v>735</v>
      </c>
      <c r="C60" s="451">
        <v>0</v>
      </c>
      <c r="D60" s="436"/>
    </row>
    <row r="61" spans="1:4">
      <c r="A61" s="418">
        <v>28</v>
      </c>
      <c r="B61" s="396" t="s">
        <v>736</v>
      </c>
      <c r="C61" s="459">
        <v>0</v>
      </c>
      <c r="D61" s="436"/>
    </row>
    <row r="62" spans="1:4">
      <c r="A62" s="418">
        <v>29</v>
      </c>
      <c r="B62" s="435" t="s">
        <v>737</v>
      </c>
      <c r="C62" s="459">
        <v>0</v>
      </c>
      <c r="D62" s="436"/>
    </row>
    <row r="63" spans="1:4">
      <c r="A63" s="418">
        <v>29.1</v>
      </c>
      <c r="B63" s="439" t="s">
        <v>738</v>
      </c>
      <c r="C63" s="451">
        <v>0</v>
      </c>
      <c r="D63" s="436"/>
    </row>
    <row r="64" spans="1:4" ht="24" customHeight="1">
      <c r="A64" s="418">
        <v>29.2</v>
      </c>
      <c r="B64" s="438" t="s">
        <v>739</v>
      </c>
      <c r="C64" s="451">
        <v>0</v>
      </c>
      <c r="D64" s="436"/>
    </row>
    <row r="65" spans="1:4" ht="21.95" customHeight="1">
      <c r="A65" s="418">
        <v>29.3</v>
      </c>
      <c r="B65" s="440" t="s">
        <v>740</v>
      </c>
      <c r="C65" s="451">
        <v>0</v>
      </c>
      <c r="D65" s="436"/>
    </row>
    <row r="66" spans="1:4">
      <c r="A66" s="418">
        <v>30</v>
      </c>
      <c r="B66" s="401" t="s">
        <v>92</v>
      </c>
      <c r="C66" s="459">
        <v>42793575.993099988</v>
      </c>
      <c r="D66" s="436"/>
    </row>
    <row r="67" spans="1:4">
      <c r="A67" s="418">
        <v>31</v>
      </c>
      <c r="B67" s="400" t="s">
        <v>741</v>
      </c>
      <c r="C67" s="459">
        <v>173264575.99309999</v>
      </c>
      <c r="D67" s="436"/>
    </row>
    <row r="68" spans="1:4">
      <c r="A68" s="418">
        <v>32</v>
      </c>
      <c r="B68" s="401" t="s">
        <v>742</v>
      </c>
      <c r="C68" s="459">
        <v>519258597.49019992</v>
      </c>
      <c r="D68" s="436"/>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zoomScale="80" zoomScaleNormal="80" workbookViewId="0">
      <pane xSplit="2" ySplit="7" topLeftCell="C8" activePane="bottomRight" state="frozen"/>
      <selection pane="topRight" activeCell="C1" sqref="C1"/>
      <selection pane="bottomLeft" activeCell="A8" sqref="A8"/>
      <selection pane="bottomRight" activeCell="C8" sqref="C8:S22"/>
    </sheetView>
  </sheetViews>
  <sheetFormatPr defaultColWidth="9.140625" defaultRowHeight="12.75"/>
  <cols>
    <col min="1" max="1" width="10.5703125" style="2" bestFit="1" customWidth="1"/>
    <col min="2" max="2" width="97" style="2" bestFit="1" customWidth="1"/>
    <col min="3" max="3" width="13.7109375" style="2" customWidth="1"/>
    <col min="4" max="4" width="14.28515625" style="2" bestFit="1" customWidth="1"/>
    <col min="5" max="5" width="11.28515625" style="2" bestFit="1" customWidth="1"/>
    <col min="6" max="6" width="14.28515625" style="2" bestFit="1" customWidth="1"/>
    <col min="7" max="7" width="10.140625" style="2" bestFit="1" customWidth="1"/>
    <col min="8" max="8" width="14.28515625" style="2" bestFit="1" customWidth="1"/>
    <col min="9" max="9" width="11.28515625" style="2" bestFit="1" customWidth="1"/>
    <col min="10" max="10" width="14.28515625" style="2" bestFit="1" customWidth="1"/>
    <col min="11" max="11" width="10.140625" style="2" bestFit="1" customWidth="1"/>
    <col min="12" max="12" width="14.28515625" style="2" bestFit="1" customWidth="1"/>
    <col min="13" max="13" width="12.28515625" style="2" bestFit="1" customWidth="1"/>
    <col min="14" max="14" width="14.28515625" style="2" bestFit="1" customWidth="1"/>
    <col min="15" max="15" width="10.140625" style="2" bestFit="1" customWidth="1"/>
    <col min="16" max="16" width="14.28515625" style="2" bestFit="1" customWidth="1"/>
    <col min="17" max="17" width="10.140625" style="2" bestFit="1" customWidth="1"/>
    <col min="18" max="18" width="14.28515625" style="2" bestFit="1" customWidth="1"/>
    <col min="19" max="19" width="31.5703125" style="2" bestFit="1" customWidth="1"/>
    <col min="20" max="16384" width="9.140625" style="12"/>
  </cols>
  <sheetData>
    <row r="1" spans="1:19">
      <c r="A1" s="2" t="s">
        <v>97</v>
      </c>
      <c r="B1" s="208" t="str">
        <f>Info!C2</f>
        <v>სს ზირაათ ბანკი საქართველო</v>
      </c>
    </row>
    <row r="2" spans="1:19">
      <c r="A2" s="2" t="s">
        <v>98</v>
      </c>
      <c r="B2" s="717">
        <f>'1. key ratios'!B2</f>
        <v>46203</v>
      </c>
    </row>
    <row r="4" spans="1:19" ht="26.25" thickBot="1">
      <c r="A4" s="37" t="s">
        <v>247</v>
      </c>
      <c r="B4" s="171" t="s">
        <v>281</v>
      </c>
    </row>
    <row r="5" spans="1:19">
      <c r="A5" s="72"/>
      <c r="B5" s="74"/>
      <c r="C5" s="66" t="s">
        <v>0</v>
      </c>
      <c r="D5" s="66" t="s">
        <v>1</v>
      </c>
      <c r="E5" s="66" t="s">
        <v>2</v>
      </c>
      <c r="F5" s="66" t="s">
        <v>3</v>
      </c>
      <c r="G5" s="66" t="s">
        <v>4</v>
      </c>
      <c r="H5" s="66" t="s">
        <v>5</v>
      </c>
      <c r="I5" s="66" t="s">
        <v>134</v>
      </c>
      <c r="J5" s="66" t="s">
        <v>135</v>
      </c>
      <c r="K5" s="66" t="s">
        <v>136</v>
      </c>
      <c r="L5" s="66" t="s">
        <v>137</v>
      </c>
      <c r="M5" s="66" t="s">
        <v>138</v>
      </c>
      <c r="N5" s="66" t="s">
        <v>139</v>
      </c>
      <c r="O5" s="66" t="s">
        <v>268</v>
      </c>
      <c r="P5" s="66" t="s">
        <v>269</v>
      </c>
      <c r="Q5" s="66" t="s">
        <v>270</v>
      </c>
      <c r="R5" s="162" t="s">
        <v>271</v>
      </c>
      <c r="S5" s="67" t="s">
        <v>272</v>
      </c>
    </row>
    <row r="6" spans="1:19" ht="46.5" customHeight="1">
      <c r="A6" s="91"/>
      <c r="B6" s="840" t="s">
        <v>273</v>
      </c>
      <c r="C6" s="838">
        <v>0</v>
      </c>
      <c r="D6" s="839"/>
      <c r="E6" s="838">
        <v>0.2</v>
      </c>
      <c r="F6" s="839"/>
      <c r="G6" s="838">
        <v>0.35</v>
      </c>
      <c r="H6" s="839"/>
      <c r="I6" s="838">
        <v>0.5</v>
      </c>
      <c r="J6" s="839"/>
      <c r="K6" s="838">
        <v>0.75</v>
      </c>
      <c r="L6" s="839"/>
      <c r="M6" s="838">
        <v>1</v>
      </c>
      <c r="N6" s="839"/>
      <c r="O6" s="838">
        <v>1.5</v>
      </c>
      <c r="P6" s="839"/>
      <c r="Q6" s="838">
        <v>2.5</v>
      </c>
      <c r="R6" s="839"/>
      <c r="S6" s="836" t="s">
        <v>145</v>
      </c>
    </row>
    <row r="7" spans="1:19">
      <c r="A7" s="91"/>
      <c r="B7" s="841"/>
      <c r="C7" s="170" t="s">
        <v>266</v>
      </c>
      <c r="D7" s="170" t="s">
        <v>267</v>
      </c>
      <c r="E7" s="170" t="s">
        <v>266</v>
      </c>
      <c r="F7" s="170" t="s">
        <v>267</v>
      </c>
      <c r="G7" s="170" t="s">
        <v>266</v>
      </c>
      <c r="H7" s="170" t="s">
        <v>267</v>
      </c>
      <c r="I7" s="170" t="s">
        <v>266</v>
      </c>
      <c r="J7" s="170" t="s">
        <v>267</v>
      </c>
      <c r="K7" s="170" t="s">
        <v>266</v>
      </c>
      <c r="L7" s="170" t="s">
        <v>267</v>
      </c>
      <c r="M7" s="170" t="s">
        <v>266</v>
      </c>
      <c r="N7" s="170" t="s">
        <v>267</v>
      </c>
      <c r="O7" s="170" t="s">
        <v>266</v>
      </c>
      <c r="P7" s="170" t="s">
        <v>267</v>
      </c>
      <c r="Q7" s="170" t="s">
        <v>266</v>
      </c>
      <c r="R7" s="170" t="s">
        <v>267</v>
      </c>
      <c r="S7" s="837"/>
    </row>
    <row r="8" spans="1:19" s="94" customFormat="1">
      <c r="A8" s="70">
        <v>1</v>
      </c>
      <c r="B8" s="100" t="s">
        <v>123</v>
      </c>
      <c r="C8" s="152">
        <v>137355285.50999999</v>
      </c>
      <c r="D8" s="152"/>
      <c r="E8" s="152">
        <v>0</v>
      </c>
      <c r="F8" s="163"/>
      <c r="G8" s="152">
        <v>0</v>
      </c>
      <c r="H8" s="152"/>
      <c r="I8" s="152">
        <v>0</v>
      </c>
      <c r="J8" s="152"/>
      <c r="K8" s="152">
        <v>0</v>
      </c>
      <c r="L8" s="152"/>
      <c r="M8" s="152">
        <v>60529569.169399999</v>
      </c>
      <c r="N8" s="152"/>
      <c r="O8" s="152">
        <v>0</v>
      </c>
      <c r="P8" s="152"/>
      <c r="Q8" s="152">
        <v>0</v>
      </c>
      <c r="R8" s="163"/>
      <c r="S8" s="176">
        <v>60529569.169399999</v>
      </c>
    </row>
    <row r="9" spans="1:19" s="94" customFormat="1">
      <c r="A9" s="70">
        <v>2</v>
      </c>
      <c r="B9" s="100" t="s">
        <v>124</v>
      </c>
      <c r="C9" s="152">
        <v>0</v>
      </c>
      <c r="D9" s="152"/>
      <c r="E9" s="152">
        <v>0</v>
      </c>
      <c r="F9" s="152"/>
      <c r="G9" s="152">
        <v>0</v>
      </c>
      <c r="H9" s="152"/>
      <c r="I9" s="152">
        <v>0</v>
      </c>
      <c r="J9" s="152"/>
      <c r="K9" s="152">
        <v>0</v>
      </c>
      <c r="L9" s="152"/>
      <c r="M9" s="152">
        <v>0</v>
      </c>
      <c r="N9" s="152"/>
      <c r="O9" s="152">
        <v>0</v>
      </c>
      <c r="P9" s="152"/>
      <c r="Q9" s="152">
        <v>0</v>
      </c>
      <c r="R9" s="163"/>
      <c r="S9" s="176">
        <v>0</v>
      </c>
    </row>
    <row r="10" spans="1:19" s="94" customFormat="1">
      <c r="A10" s="70">
        <v>3</v>
      </c>
      <c r="B10" s="100" t="s">
        <v>125</v>
      </c>
      <c r="C10" s="152">
        <v>0</v>
      </c>
      <c r="D10" s="152"/>
      <c r="E10" s="152">
        <v>0</v>
      </c>
      <c r="F10" s="152"/>
      <c r="G10" s="152">
        <v>0</v>
      </c>
      <c r="H10" s="152"/>
      <c r="I10" s="152">
        <v>0</v>
      </c>
      <c r="J10" s="152"/>
      <c r="K10" s="152">
        <v>0</v>
      </c>
      <c r="L10" s="152"/>
      <c r="M10" s="152">
        <v>0</v>
      </c>
      <c r="N10" s="152"/>
      <c r="O10" s="152">
        <v>0</v>
      </c>
      <c r="P10" s="152"/>
      <c r="Q10" s="152">
        <v>0</v>
      </c>
      <c r="R10" s="163"/>
      <c r="S10" s="176">
        <v>0</v>
      </c>
    </row>
    <row r="11" spans="1:19" s="94" customFormat="1">
      <c r="A11" s="70">
        <v>4</v>
      </c>
      <c r="B11" s="100" t="s">
        <v>126</v>
      </c>
      <c r="C11" s="152">
        <v>0</v>
      </c>
      <c r="D11" s="152"/>
      <c r="E11" s="152">
        <v>0</v>
      </c>
      <c r="F11" s="152"/>
      <c r="G11" s="152">
        <v>0</v>
      </c>
      <c r="H11" s="152"/>
      <c r="I11" s="152">
        <v>0</v>
      </c>
      <c r="J11" s="152"/>
      <c r="K11" s="152">
        <v>0</v>
      </c>
      <c r="L11" s="152"/>
      <c r="M11" s="152">
        <v>0</v>
      </c>
      <c r="N11" s="152"/>
      <c r="O11" s="152">
        <v>0</v>
      </c>
      <c r="P11" s="152"/>
      <c r="Q11" s="152">
        <v>0</v>
      </c>
      <c r="R11" s="163"/>
      <c r="S11" s="176">
        <v>0</v>
      </c>
    </row>
    <row r="12" spans="1:19" s="94" customFormat="1">
      <c r="A12" s="70">
        <v>5</v>
      </c>
      <c r="B12" s="100" t="s">
        <v>911</v>
      </c>
      <c r="C12" s="152">
        <v>0</v>
      </c>
      <c r="D12" s="152"/>
      <c r="E12" s="152">
        <v>0</v>
      </c>
      <c r="F12" s="152"/>
      <c r="G12" s="152">
        <v>0</v>
      </c>
      <c r="H12" s="152"/>
      <c r="I12" s="152">
        <v>0</v>
      </c>
      <c r="J12" s="152"/>
      <c r="K12" s="152">
        <v>0</v>
      </c>
      <c r="L12" s="152"/>
      <c r="M12" s="152">
        <v>0</v>
      </c>
      <c r="N12" s="152"/>
      <c r="O12" s="152">
        <v>0</v>
      </c>
      <c r="P12" s="152"/>
      <c r="Q12" s="152">
        <v>0</v>
      </c>
      <c r="R12" s="163"/>
      <c r="S12" s="176">
        <v>0</v>
      </c>
    </row>
    <row r="13" spans="1:19" s="94" customFormat="1">
      <c r="A13" s="70">
        <v>6</v>
      </c>
      <c r="B13" s="100" t="s">
        <v>127</v>
      </c>
      <c r="C13" s="152">
        <v>0</v>
      </c>
      <c r="D13" s="152"/>
      <c r="E13" s="152">
        <v>4084560.57</v>
      </c>
      <c r="F13" s="152"/>
      <c r="G13" s="152">
        <v>0</v>
      </c>
      <c r="H13" s="152"/>
      <c r="I13" s="152">
        <v>27008677.5759</v>
      </c>
      <c r="J13" s="152"/>
      <c r="K13" s="152">
        <v>0</v>
      </c>
      <c r="L13" s="152"/>
      <c r="M13" s="152">
        <v>0</v>
      </c>
      <c r="N13" s="152"/>
      <c r="O13" s="152">
        <v>0</v>
      </c>
      <c r="P13" s="152"/>
      <c r="Q13" s="152">
        <v>0</v>
      </c>
      <c r="R13" s="163"/>
      <c r="S13" s="176">
        <v>14321250.90195</v>
      </c>
    </row>
    <row r="14" spans="1:19" s="94" customFormat="1">
      <c r="A14" s="70">
        <v>7</v>
      </c>
      <c r="B14" s="100" t="s">
        <v>71</v>
      </c>
      <c r="C14" s="152">
        <v>0</v>
      </c>
      <c r="D14" s="152"/>
      <c r="E14" s="152">
        <v>0</v>
      </c>
      <c r="F14" s="152"/>
      <c r="G14" s="152">
        <v>0</v>
      </c>
      <c r="H14" s="152"/>
      <c r="I14" s="152">
        <v>0</v>
      </c>
      <c r="J14" s="152"/>
      <c r="K14" s="152">
        <v>0</v>
      </c>
      <c r="L14" s="152"/>
      <c r="M14" s="152">
        <v>192895681.81850001</v>
      </c>
      <c r="N14" s="152">
        <v>39748937.939722627</v>
      </c>
      <c r="O14" s="152">
        <v>0</v>
      </c>
      <c r="P14" s="152"/>
      <c r="Q14" s="152">
        <v>0</v>
      </c>
      <c r="R14" s="163"/>
      <c r="S14" s="176">
        <v>232644619.75822264</v>
      </c>
    </row>
    <row r="15" spans="1:19" s="94" customFormat="1">
      <c r="A15" s="70">
        <v>8</v>
      </c>
      <c r="B15" s="100" t="s">
        <v>72</v>
      </c>
      <c r="C15" s="152">
        <v>0</v>
      </c>
      <c r="D15" s="152"/>
      <c r="E15" s="152">
        <v>0</v>
      </c>
      <c r="F15" s="152"/>
      <c r="G15" s="152">
        <v>0</v>
      </c>
      <c r="H15" s="152"/>
      <c r="I15" s="152">
        <v>0</v>
      </c>
      <c r="J15" s="152"/>
      <c r="K15" s="152">
        <v>0</v>
      </c>
      <c r="L15" s="152"/>
      <c r="M15" s="152">
        <v>74617238.581100002</v>
      </c>
      <c r="N15" s="152">
        <v>472392.26525536709</v>
      </c>
      <c r="O15" s="152">
        <v>0</v>
      </c>
      <c r="P15" s="152"/>
      <c r="Q15" s="152">
        <v>0</v>
      </c>
      <c r="R15" s="163"/>
      <c r="S15" s="176">
        <v>75089630.846355364</v>
      </c>
    </row>
    <row r="16" spans="1:19" s="94" customFormat="1">
      <c r="A16" s="70">
        <v>9</v>
      </c>
      <c r="B16" s="100" t="s">
        <v>912</v>
      </c>
      <c r="C16" s="152">
        <v>0</v>
      </c>
      <c r="D16" s="152"/>
      <c r="E16" s="152">
        <v>0</v>
      </c>
      <c r="F16" s="152"/>
      <c r="G16" s="152">
        <v>0</v>
      </c>
      <c r="H16" s="152"/>
      <c r="I16" s="152">
        <v>0</v>
      </c>
      <c r="J16" s="152"/>
      <c r="K16" s="152">
        <v>0</v>
      </c>
      <c r="L16" s="152"/>
      <c r="M16" s="152">
        <v>0</v>
      </c>
      <c r="N16" s="152"/>
      <c r="O16" s="152">
        <v>0</v>
      </c>
      <c r="P16" s="152"/>
      <c r="Q16" s="152">
        <v>0</v>
      </c>
      <c r="R16" s="163"/>
      <c r="S16" s="176">
        <v>0</v>
      </c>
    </row>
    <row r="17" spans="1:19" s="94" customFormat="1">
      <c r="A17" s="70">
        <v>10</v>
      </c>
      <c r="B17" s="100" t="s">
        <v>67</v>
      </c>
      <c r="C17" s="152">
        <v>0</v>
      </c>
      <c r="D17" s="152"/>
      <c r="E17" s="152">
        <v>0</v>
      </c>
      <c r="F17" s="152"/>
      <c r="G17" s="152">
        <v>0</v>
      </c>
      <c r="H17" s="152"/>
      <c r="I17" s="152">
        <v>0</v>
      </c>
      <c r="J17" s="152"/>
      <c r="K17" s="152">
        <v>0</v>
      </c>
      <c r="L17" s="152"/>
      <c r="M17" s="152">
        <v>0</v>
      </c>
      <c r="N17" s="152"/>
      <c r="O17" s="152">
        <v>0</v>
      </c>
      <c r="P17" s="152"/>
      <c r="Q17" s="152">
        <v>0</v>
      </c>
      <c r="R17" s="163"/>
      <c r="S17" s="176">
        <v>0</v>
      </c>
    </row>
    <row r="18" spans="1:19" s="94" customFormat="1">
      <c r="A18" s="70">
        <v>11</v>
      </c>
      <c r="B18" s="100" t="s">
        <v>68</v>
      </c>
      <c r="C18" s="152">
        <v>0</v>
      </c>
      <c r="D18" s="152"/>
      <c r="E18" s="152">
        <v>0</v>
      </c>
      <c r="F18" s="152"/>
      <c r="G18" s="152">
        <v>0</v>
      </c>
      <c r="H18" s="152"/>
      <c r="I18" s="152">
        <v>0</v>
      </c>
      <c r="J18" s="152"/>
      <c r="K18" s="152">
        <v>0</v>
      </c>
      <c r="L18" s="152"/>
      <c r="M18" s="152">
        <v>0</v>
      </c>
      <c r="N18" s="152"/>
      <c r="O18" s="152">
        <v>0</v>
      </c>
      <c r="P18" s="152"/>
      <c r="Q18" s="152">
        <v>0</v>
      </c>
      <c r="R18" s="163"/>
      <c r="S18" s="176">
        <v>0</v>
      </c>
    </row>
    <row r="19" spans="1:19" s="94" customFormat="1">
      <c r="A19" s="70">
        <v>12</v>
      </c>
      <c r="B19" s="100" t="s">
        <v>69</v>
      </c>
      <c r="C19" s="152">
        <v>0</v>
      </c>
      <c r="D19" s="152"/>
      <c r="E19" s="152">
        <v>0</v>
      </c>
      <c r="F19" s="152"/>
      <c r="G19" s="152">
        <v>0</v>
      </c>
      <c r="H19" s="152"/>
      <c r="I19" s="152">
        <v>0</v>
      </c>
      <c r="J19" s="152"/>
      <c r="K19" s="152">
        <v>0</v>
      </c>
      <c r="L19" s="152"/>
      <c r="M19" s="152">
        <v>0</v>
      </c>
      <c r="N19" s="152"/>
      <c r="O19" s="152">
        <v>0</v>
      </c>
      <c r="P19" s="152"/>
      <c r="Q19" s="152">
        <v>0</v>
      </c>
      <c r="R19" s="163"/>
      <c r="S19" s="176">
        <v>0</v>
      </c>
    </row>
    <row r="20" spans="1:19" s="94" customFormat="1">
      <c r="A20" s="70">
        <v>13</v>
      </c>
      <c r="B20" s="100" t="s">
        <v>70</v>
      </c>
      <c r="C20" s="152">
        <v>0</v>
      </c>
      <c r="D20" s="152"/>
      <c r="E20" s="152">
        <v>0</v>
      </c>
      <c r="F20" s="152"/>
      <c r="G20" s="152">
        <v>0</v>
      </c>
      <c r="H20" s="152"/>
      <c r="I20" s="152">
        <v>0</v>
      </c>
      <c r="J20" s="152"/>
      <c r="K20" s="152">
        <v>0</v>
      </c>
      <c r="L20" s="152"/>
      <c r="M20" s="152">
        <v>0</v>
      </c>
      <c r="N20" s="152"/>
      <c r="O20" s="152">
        <v>0</v>
      </c>
      <c r="P20" s="152"/>
      <c r="Q20" s="152">
        <v>0</v>
      </c>
      <c r="R20" s="163"/>
      <c r="S20" s="176">
        <v>0</v>
      </c>
    </row>
    <row r="21" spans="1:19" s="94" customFormat="1">
      <c r="A21" s="70">
        <v>14</v>
      </c>
      <c r="B21" s="100" t="s">
        <v>143</v>
      </c>
      <c r="C21" s="152">
        <v>13600117.0615</v>
      </c>
      <c r="D21" s="152"/>
      <c r="E21" s="152">
        <v>968327.53500000003</v>
      </c>
      <c r="F21" s="152"/>
      <c r="G21" s="152">
        <v>0</v>
      </c>
      <c r="H21" s="152"/>
      <c r="I21" s="152">
        <v>0</v>
      </c>
      <c r="J21" s="152"/>
      <c r="K21" s="152">
        <v>0</v>
      </c>
      <c r="L21" s="152"/>
      <c r="M21" s="152">
        <v>7250234.6288000001</v>
      </c>
      <c r="N21" s="152"/>
      <c r="O21" s="152">
        <v>0</v>
      </c>
      <c r="P21" s="152"/>
      <c r="Q21" s="152">
        <v>0</v>
      </c>
      <c r="R21" s="163"/>
      <c r="S21" s="176">
        <v>7443900.1358000003</v>
      </c>
    </row>
    <row r="22" spans="1:19" ht="13.5" thickBot="1">
      <c r="A22" s="63"/>
      <c r="B22" s="96" t="s">
        <v>66</v>
      </c>
      <c r="C22" s="153">
        <v>150955402.5715</v>
      </c>
      <c r="D22" s="153">
        <v>0</v>
      </c>
      <c r="E22" s="153">
        <v>5052888.1049999995</v>
      </c>
      <c r="F22" s="153">
        <v>0</v>
      </c>
      <c r="G22" s="153">
        <v>0</v>
      </c>
      <c r="H22" s="153">
        <v>0</v>
      </c>
      <c r="I22" s="153">
        <v>27008677.5759</v>
      </c>
      <c r="J22" s="153">
        <v>0</v>
      </c>
      <c r="K22" s="153">
        <v>0</v>
      </c>
      <c r="L22" s="153">
        <v>0</v>
      </c>
      <c r="M22" s="153">
        <v>335292724.19779998</v>
      </c>
      <c r="N22" s="153">
        <v>40221330.204977997</v>
      </c>
      <c r="O22" s="153">
        <v>0</v>
      </c>
      <c r="P22" s="153">
        <v>0</v>
      </c>
      <c r="Q22" s="153">
        <v>0</v>
      </c>
      <c r="R22" s="153">
        <v>0</v>
      </c>
      <c r="S22" s="177">
        <v>390028970.811728</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80" zoomScaleNormal="80" workbookViewId="0">
      <pane xSplit="2" ySplit="6" topLeftCell="C7" activePane="bottomRight" state="frozen"/>
      <selection pane="topRight" activeCell="C1" sqref="C1"/>
      <selection pane="bottomLeft" activeCell="A6" sqref="A6"/>
      <selection pane="bottomRight" activeCell="B2" sqref="B2"/>
    </sheetView>
  </sheetViews>
  <sheetFormatPr defaultColWidth="9.140625" defaultRowHeight="12.75"/>
  <cols>
    <col min="1" max="1" width="10.5703125" style="2" bestFit="1" customWidth="1"/>
    <col min="2" max="2" width="97" style="2" bestFit="1" customWidth="1"/>
    <col min="3" max="3" width="19" style="2" customWidth="1"/>
    <col min="4" max="4" width="19.5703125" style="2" customWidth="1"/>
    <col min="5" max="5" width="31.140625" style="2" customWidth="1"/>
    <col min="6" max="6" width="29.140625" style="2" customWidth="1"/>
    <col min="7" max="7" width="28.5703125" style="2" customWidth="1"/>
    <col min="8" max="8" width="26.42578125" style="2" customWidth="1"/>
    <col min="9" max="9" width="23.85546875" style="2" customWidth="1"/>
    <col min="10" max="10" width="21.5703125" style="2" customWidth="1"/>
    <col min="11" max="11" width="15.85546875" style="2" customWidth="1"/>
    <col min="12" max="12" width="13.140625" style="2" customWidth="1"/>
    <col min="13" max="13" width="20.85546875" style="2" customWidth="1"/>
    <col min="14" max="14" width="19.140625" style="2" customWidth="1"/>
    <col min="15" max="15" width="18.42578125" style="2" customWidth="1"/>
    <col min="16" max="16" width="19" style="2" customWidth="1"/>
    <col min="17" max="17" width="20.140625" style="2" customWidth="1"/>
    <col min="18" max="18" width="18" style="2" customWidth="1"/>
    <col min="19" max="19" width="36" style="2" customWidth="1"/>
    <col min="20" max="20" width="19.42578125" style="2" customWidth="1"/>
    <col min="21" max="21" width="19.140625" style="2" customWidth="1"/>
    <col min="22" max="22" width="20" style="2" customWidth="1"/>
    <col min="23" max="16384" width="9.140625" style="12"/>
  </cols>
  <sheetData>
    <row r="1" spans="1:22">
      <c r="A1" s="2" t="s">
        <v>97</v>
      </c>
      <c r="B1" s="208" t="str">
        <f>Info!C2</f>
        <v>სს ზირაათ ბანკი საქართველო</v>
      </c>
    </row>
    <row r="2" spans="1:22">
      <c r="A2" s="2" t="s">
        <v>98</v>
      </c>
      <c r="B2" s="717">
        <f>'1. key ratios'!B2</f>
        <v>46203</v>
      </c>
    </row>
    <row r="4" spans="1:22" ht="27.75" thickBot="1">
      <c r="A4" s="2" t="s">
        <v>248</v>
      </c>
      <c r="B4" s="172" t="s">
        <v>282</v>
      </c>
      <c r="V4" s="127" t="s">
        <v>76</v>
      </c>
    </row>
    <row r="5" spans="1:22">
      <c r="A5" s="61"/>
      <c r="B5" s="62"/>
      <c r="C5" s="842" t="s">
        <v>105</v>
      </c>
      <c r="D5" s="843"/>
      <c r="E5" s="843"/>
      <c r="F5" s="843"/>
      <c r="G5" s="843"/>
      <c r="H5" s="843"/>
      <c r="I5" s="843"/>
      <c r="J5" s="843"/>
      <c r="K5" s="843"/>
      <c r="L5" s="844"/>
      <c r="M5" s="842" t="s">
        <v>106</v>
      </c>
      <c r="N5" s="843"/>
      <c r="O5" s="843"/>
      <c r="P5" s="843"/>
      <c r="Q5" s="843"/>
      <c r="R5" s="843"/>
      <c r="S5" s="844"/>
      <c r="T5" s="847" t="s">
        <v>280</v>
      </c>
      <c r="U5" s="847" t="s">
        <v>279</v>
      </c>
      <c r="V5" s="845" t="s">
        <v>107</v>
      </c>
    </row>
    <row r="6" spans="1:22" s="37" customFormat="1" ht="127.5">
      <c r="A6" s="68"/>
      <c r="B6" s="102"/>
      <c r="C6" s="59" t="s">
        <v>108</v>
      </c>
      <c r="D6" s="58" t="s">
        <v>109</v>
      </c>
      <c r="E6" s="55" t="s">
        <v>110</v>
      </c>
      <c r="F6" s="173" t="s">
        <v>274</v>
      </c>
      <c r="G6" s="58" t="s">
        <v>111</v>
      </c>
      <c r="H6" s="58" t="s">
        <v>112</v>
      </c>
      <c r="I6" s="58" t="s">
        <v>113</v>
      </c>
      <c r="J6" s="58" t="s">
        <v>142</v>
      </c>
      <c r="K6" s="58" t="s">
        <v>114</v>
      </c>
      <c r="L6" s="60" t="s">
        <v>115</v>
      </c>
      <c r="M6" s="59" t="s">
        <v>116</v>
      </c>
      <c r="N6" s="58" t="s">
        <v>117</v>
      </c>
      <c r="O6" s="58" t="s">
        <v>118</v>
      </c>
      <c r="P6" s="58" t="s">
        <v>119</v>
      </c>
      <c r="Q6" s="58" t="s">
        <v>120</v>
      </c>
      <c r="R6" s="58" t="s">
        <v>121</v>
      </c>
      <c r="S6" s="60" t="s">
        <v>122</v>
      </c>
      <c r="T6" s="848"/>
      <c r="U6" s="848"/>
      <c r="V6" s="846"/>
    </row>
    <row r="7" spans="1:22" s="94" customFormat="1">
      <c r="A7" s="95">
        <v>1</v>
      </c>
      <c r="B7" s="100" t="s">
        <v>123</v>
      </c>
      <c r="C7" s="154"/>
      <c r="D7" s="152"/>
      <c r="E7" s="152"/>
      <c r="F7" s="152"/>
      <c r="G7" s="152"/>
      <c r="H7" s="152"/>
      <c r="I7" s="152"/>
      <c r="J7" s="152"/>
      <c r="K7" s="152"/>
      <c r="L7" s="155"/>
      <c r="M7" s="154"/>
      <c r="N7" s="152"/>
      <c r="O7" s="152"/>
      <c r="P7" s="152"/>
      <c r="Q7" s="152"/>
      <c r="R7" s="152"/>
      <c r="S7" s="155"/>
      <c r="T7" s="167"/>
      <c r="U7" s="166"/>
      <c r="V7" s="156">
        <f>SUM(C7:S7)</f>
        <v>0</v>
      </c>
    </row>
    <row r="8" spans="1:22" s="94" customFormat="1">
      <c r="A8" s="95">
        <v>2</v>
      </c>
      <c r="B8" s="100" t="s">
        <v>124</v>
      </c>
      <c r="C8" s="154"/>
      <c r="D8" s="152"/>
      <c r="E8" s="152"/>
      <c r="F8" s="152"/>
      <c r="G8" s="152"/>
      <c r="H8" s="152"/>
      <c r="I8" s="152"/>
      <c r="J8" s="152"/>
      <c r="K8" s="152"/>
      <c r="L8" s="155"/>
      <c r="M8" s="154"/>
      <c r="N8" s="152"/>
      <c r="O8" s="152"/>
      <c r="P8" s="152"/>
      <c r="Q8" s="152"/>
      <c r="R8" s="152"/>
      <c r="S8" s="155"/>
      <c r="T8" s="166"/>
      <c r="U8" s="166"/>
      <c r="V8" s="156">
        <f t="shared" ref="V8:V20" si="0">SUM(C8:S8)</f>
        <v>0</v>
      </c>
    </row>
    <row r="9" spans="1:22" s="94" customFormat="1">
      <c r="A9" s="95">
        <v>3</v>
      </c>
      <c r="B9" s="100" t="s">
        <v>125</v>
      </c>
      <c r="C9" s="154"/>
      <c r="D9" s="152"/>
      <c r="E9" s="152"/>
      <c r="F9" s="152"/>
      <c r="G9" s="152"/>
      <c r="H9" s="152"/>
      <c r="I9" s="152"/>
      <c r="J9" s="152"/>
      <c r="K9" s="152"/>
      <c r="L9" s="155"/>
      <c r="M9" s="154"/>
      <c r="N9" s="152"/>
      <c r="O9" s="152"/>
      <c r="P9" s="152"/>
      <c r="Q9" s="152"/>
      <c r="R9" s="152"/>
      <c r="S9" s="155"/>
      <c r="T9" s="166"/>
      <c r="U9" s="166"/>
      <c r="V9" s="156">
        <f>SUM(C9:S9)</f>
        <v>0</v>
      </c>
    </row>
    <row r="10" spans="1:22" s="94" customFormat="1">
      <c r="A10" s="95">
        <v>4</v>
      </c>
      <c r="B10" s="100" t="s">
        <v>126</v>
      </c>
      <c r="C10" s="154"/>
      <c r="D10" s="152"/>
      <c r="E10" s="152"/>
      <c r="F10" s="152"/>
      <c r="G10" s="152"/>
      <c r="H10" s="152"/>
      <c r="I10" s="152"/>
      <c r="J10" s="152"/>
      <c r="K10" s="152"/>
      <c r="L10" s="155"/>
      <c r="M10" s="154"/>
      <c r="N10" s="152"/>
      <c r="O10" s="152"/>
      <c r="P10" s="152"/>
      <c r="Q10" s="152"/>
      <c r="R10" s="152"/>
      <c r="S10" s="155"/>
      <c r="T10" s="166"/>
      <c r="U10" s="166"/>
      <c r="V10" s="156">
        <f t="shared" si="0"/>
        <v>0</v>
      </c>
    </row>
    <row r="11" spans="1:22" s="94" customFormat="1">
      <c r="A11" s="95">
        <v>5</v>
      </c>
      <c r="B11" s="100" t="s">
        <v>911</v>
      </c>
      <c r="C11" s="154"/>
      <c r="D11" s="152"/>
      <c r="E11" s="152"/>
      <c r="F11" s="152"/>
      <c r="G11" s="152"/>
      <c r="H11" s="152"/>
      <c r="I11" s="152"/>
      <c r="J11" s="152"/>
      <c r="K11" s="152"/>
      <c r="L11" s="155"/>
      <c r="M11" s="154"/>
      <c r="N11" s="152"/>
      <c r="O11" s="152"/>
      <c r="P11" s="152"/>
      <c r="Q11" s="152"/>
      <c r="R11" s="152"/>
      <c r="S11" s="155"/>
      <c r="T11" s="166"/>
      <c r="U11" s="166"/>
      <c r="V11" s="156">
        <f t="shared" si="0"/>
        <v>0</v>
      </c>
    </row>
    <row r="12" spans="1:22" s="94" customFormat="1">
      <c r="A12" s="95">
        <v>6</v>
      </c>
      <c r="B12" s="100" t="s">
        <v>127</v>
      </c>
      <c r="C12" s="154"/>
      <c r="D12" s="152"/>
      <c r="E12" s="152"/>
      <c r="F12" s="152"/>
      <c r="G12" s="152"/>
      <c r="H12" s="152"/>
      <c r="I12" s="152"/>
      <c r="J12" s="152"/>
      <c r="K12" s="152"/>
      <c r="L12" s="155"/>
      <c r="M12" s="154"/>
      <c r="N12" s="152"/>
      <c r="O12" s="152"/>
      <c r="P12" s="152"/>
      <c r="Q12" s="152"/>
      <c r="R12" s="152"/>
      <c r="S12" s="155"/>
      <c r="T12" s="166"/>
      <c r="U12" s="166"/>
      <c r="V12" s="156">
        <f t="shared" si="0"/>
        <v>0</v>
      </c>
    </row>
    <row r="13" spans="1:22" s="94" customFormat="1">
      <c r="A13" s="95">
        <v>7</v>
      </c>
      <c r="B13" s="100" t="s">
        <v>71</v>
      </c>
      <c r="C13" s="154"/>
      <c r="D13" s="152"/>
      <c r="E13" s="152"/>
      <c r="F13" s="152"/>
      <c r="G13" s="152"/>
      <c r="H13" s="152"/>
      <c r="I13" s="152"/>
      <c r="J13" s="152"/>
      <c r="K13" s="152"/>
      <c r="L13" s="155"/>
      <c r="M13" s="154"/>
      <c r="N13" s="152"/>
      <c r="O13" s="152"/>
      <c r="P13" s="152"/>
      <c r="Q13" s="152"/>
      <c r="R13" s="152"/>
      <c r="S13" s="155"/>
      <c r="T13" s="166"/>
      <c r="U13" s="166"/>
      <c r="V13" s="156">
        <f t="shared" si="0"/>
        <v>0</v>
      </c>
    </row>
    <row r="14" spans="1:22" s="94" customFormat="1">
      <c r="A14" s="95">
        <v>8</v>
      </c>
      <c r="B14" s="100" t="s">
        <v>72</v>
      </c>
      <c r="C14" s="154"/>
      <c r="D14" s="152"/>
      <c r="E14" s="152"/>
      <c r="F14" s="152"/>
      <c r="G14" s="152"/>
      <c r="H14" s="152"/>
      <c r="I14" s="152"/>
      <c r="J14" s="152"/>
      <c r="K14" s="152"/>
      <c r="L14" s="155"/>
      <c r="M14" s="154"/>
      <c r="N14" s="152"/>
      <c r="O14" s="152"/>
      <c r="P14" s="152"/>
      <c r="Q14" s="152"/>
      <c r="R14" s="152"/>
      <c r="S14" s="155"/>
      <c r="T14" s="166"/>
      <c r="U14" s="166"/>
      <c r="V14" s="156">
        <f t="shared" si="0"/>
        <v>0</v>
      </c>
    </row>
    <row r="15" spans="1:22" s="94" customFormat="1">
      <c r="A15" s="95">
        <v>9</v>
      </c>
      <c r="B15" s="100" t="s">
        <v>912</v>
      </c>
      <c r="C15" s="154"/>
      <c r="D15" s="152"/>
      <c r="E15" s="152"/>
      <c r="F15" s="152"/>
      <c r="G15" s="152"/>
      <c r="H15" s="152"/>
      <c r="I15" s="152"/>
      <c r="J15" s="152"/>
      <c r="K15" s="152"/>
      <c r="L15" s="155"/>
      <c r="M15" s="154"/>
      <c r="N15" s="152"/>
      <c r="O15" s="152"/>
      <c r="P15" s="152"/>
      <c r="Q15" s="152"/>
      <c r="R15" s="152"/>
      <c r="S15" s="155"/>
      <c r="T15" s="166"/>
      <c r="U15" s="166"/>
      <c r="V15" s="156">
        <f t="shared" si="0"/>
        <v>0</v>
      </c>
    </row>
    <row r="16" spans="1:22" s="94" customFormat="1">
      <c r="A16" s="95">
        <v>10</v>
      </c>
      <c r="B16" s="100" t="s">
        <v>67</v>
      </c>
      <c r="C16" s="154"/>
      <c r="D16" s="152"/>
      <c r="E16" s="152"/>
      <c r="F16" s="152"/>
      <c r="G16" s="152"/>
      <c r="H16" s="152"/>
      <c r="I16" s="152"/>
      <c r="J16" s="152"/>
      <c r="K16" s="152"/>
      <c r="L16" s="155"/>
      <c r="M16" s="154"/>
      <c r="N16" s="152"/>
      <c r="O16" s="152"/>
      <c r="P16" s="152"/>
      <c r="Q16" s="152"/>
      <c r="R16" s="152"/>
      <c r="S16" s="155"/>
      <c r="T16" s="166"/>
      <c r="U16" s="166"/>
      <c r="V16" s="156">
        <f t="shared" si="0"/>
        <v>0</v>
      </c>
    </row>
    <row r="17" spans="1:22" s="94" customFormat="1">
      <c r="A17" s="95">
        <v>11</v>
      </c>
      <c r="B17" s="100" t="s">
        <v>68</v>
      </c>
      <c r="C17" s="154"/>
      <c r="D17" s="152"/>
      <c r="E17" s="152"/>
      <c r="F17" s="152"/>
      <c r="G17" s="152"/>
      <c r="H17" s="152"/>
      <c r="I17" s="152"/>
      <c r="J17" s="152"/>
      <c r="K17" s="152"/>
      <c r="L17" s="155"/>
      <c r="M17" s="154"/>
      <c r="N17" s="152"/>
      <c r="O17" s="152"/>
      <c r="P17" s="152"/>
      <c r="Q17" s="152"/>
      <c r="R17" s="152"/>
      <c r="S17" s="155"/>
      <c r="T17" s="166"/>
      <c r="U17" s="166"/>
      <c r="V17" s="156">
        <f t="shared" si="0"/>
        <v>0</v>
      </c>
    </row>
    <row r="18" spans="1:22" s="94" customFormat="1">
      <c r="A18" s="95">
        <v>12</v>
      </c>
      <c r="B18" s="100" t="s">
        <v>69</v>
      </c>
      <c r="C18" s="154"/>
      <c r="D18" s="152"/>
      <c r="E18" s="152"/>
      <c r="F18" s="152"/>
      <c r="G18" s="152"/>
      <c r="H18" s="152"/>
      <c r="I18" s="152"/>
      <c r="J18" s="152"/>
      <c r="K18" s="152"/>
      <c r="L18" s="155"/>
      <c r="M18" s="154"/>
      <c r="N18" s="152"/>
      <c r="O18" s="152"/>
      <c r="P18" s="152"/>
      <c r="Q18" s="152"/>
      <c r="R18" s="152"/>
      <c r="S18" s="155"/>
      <c r="T18" s="166"/>
      <c r="U18" s="166"/>
      <c r="V18" s="156">
        <f t="shared" si="0"/>
        <v>0</v>
      </c>
    </row>
    <row r="19" spans="1:22" s="94" customFormat="1">
      <c r="A19" s="95">
        <v>13</v>
      </c>
      <c r="B19" s="100" t="s">
        <v>70</v>
      </c>
      <c r="C19" s="154"/>
      <c r="D19" s="152"/>
      <c r="E19" s="152"/>
      <c r="F19" s="152"/>
      <c r="G19" s="152"/>
      <c r="H19" s="152"/>
      <c r="I19" s="152"/>
      <c r="J19" s="152"/>
      <c r="K19" s="152"/>
      <c r="L19" s="155"/>
      <c r="M19" s="154"/>
      <c r="N19" s="152"/>
      <c r="O19" s="152"/>
      <c r="P19" s="152"/>
      <c r="Q19" s="152"/>
      <c r="R19" s="152"/>
      <c r="S19" s="155"/>
      <c r="T19" s="166"/>
      <c r="U19" s="166"/>
      <c r="V19" s="156">
        <f t="shared" si="0"/>
        <v>0</v>
      </c>
    </row>
    <row r="20" spans="1:22" s="94" customFormat="1">
      <c r="A20" s="95">
        <v>14</v>
      </c>
      <c r="B20" s="100" t="s">
        <v>143</v>
      </c>
      <c r="C20" s="154"/>
      <c r="D20" s="152"/>
      <c r="E20" s="152"/>
      <c r="F20" s="152"/>
      <c r="G20" s="152"/>
      <c r="H20" s="152"/>
      <c r="I20" s="152"/>
      <c r="J20" s="152"/>
      <c r="K20" s="152"/>
      <c r="L20" s="155"/>
      <c r="M20" s="154"/>
      <c r="N20" s="152"/>
      <c r="O20" s="152"/>
      <c r="P20" s="152"/>
      <c r="Q20" s="152"/>
      <c r="R20" s="152"/>
      <c r="S20" s="155"/>
      <c r="T20" s="166"/>
      <c r="U20" s="166"/>
      <c r="V20" s="156">
        <f t="shared" si="0"/>
        <v>0</v>
      </c>
    </row>
    <row r="21" spans="1:22" ht="13.5" thickBot="1">
      <c r="A21" s="63"/>
      <c r="B21" s="64" t="s">
        <v>66</v>
      </c>
      <c r="C21" s="157">
        <f>SUM(C7:C20)</f>
        <v>0</v>
      </c>
      <c r="D21" s="153">
        <f t="shared" ref="D21:V21" si="1">SUM(D7:D20)</f>
        <v>0</v>
      </c>
      <c r="E21" s="153">
        <f t="shared" si="1"/>
        <v>0</v>
      </c>
      <c r="F21" s="153">
        <f t="shared" si="1"/>
        <v>0</v>
      </c>
      <c r="G21" s="153">
        <f t="shared" si="1"/>
        <v>0</v>
      </c>
      <c r="H21" s="153">
        <f t="shared" si="1"/>
        <v>0</v>
      </c>
      <c r="I21" s="153">
        <f t="shared" si="1"/>
        <v>0</v>
      </c>
      <c r="J21" s="153">
        <f t="shared" si="1"/>
        <v>0</v>
      </c>
      <c r="K21" s="153">
        <f t="shared" si="1"/>
        <v>0</v>
      </c>
      <c r="L21" s="158">
        <f t="shared" si="1"/>
        <v>0</v>
      </c>
      <c r="M21" s="157">
        <f t="shared" si="1"/>
        <v>0</v>
      </c>
      <c r="N21" s="153">
        <f t="shared" si="1"/>
        <v>0</v>
      </c>
      <c r="O21" s="153">
        <f t="shared" si="1"/>
        <v>0</v>
      </c>
      <c r="P21" s="153">
        <f t="shared" si="1"/>
        <v>0</v>
      </c>
      <c r="Q21" s="153">
        <f t="shared" si="1"/>
        <v>0</v>
      </c>
      <c r="R21" s="153">
        <f t="shared" si="1"/>
        <v>0</v>
      </c>
      <c r="S21" s="158">
        <f t="shared" si="1"/>
        <v>0</v>
      </c>
      <c r="T21" s="158">
        <f>SUM(T7:T20)</f>
        <v>0</v>
      </c>
      <c r="U21" s="158">
        <f t="shared" si="1"/>
        <v>0</v>
      </c>
      <c r="V21" s="159">
        <f t="shared" si="1"/>
        <v>0</v>
      </c>
    </row>
    <row r="24" spans="1:22">
      <c r="A24" s="18"/>
      <c r="B24" s="18"/>
      <c r="C24" s="40"/>
      <c r="D24" s="40"/>
      <c r="E24" s="40"/>
    </row>
    <row r="25" spans="1:22">
      <c r="A25" s="56"/>
      <c r="B25" s="56"/>
      <c r="C25" s="18"/>
      <c r="D25" s="40"/>
      <c r="E25" s="40"/>
    </row>
    <row r="26" spans="1:22">
      <c r="A26" s="56"/>
      <c r="B26" s="57"/>
      <c r="C26" s="18"/>
      <c r="D26" s="40"/>
      <c r="E26" s="40"/>
    </row>
    <row r="27" spans="1:22">
      <c r="A27" s="56"/>
      <c r="B27" s="56"/>
      <c r="C27" s="18"/>
      <c r="D27" s="40"/>
      <c r="E27" s="40"/>
    </row>
    <row r="28" spans="1:22">
      <c r="A28" s="56"/>
      <c r="B28" s="57"/>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80" zoomScaleNormal="80" workbookViewId="0">
      <pane xSplit="1" ySplit="7" topLeftCell="B8" activePane="bottomRight" state="frozen"/>
      <selection activeCell="L18" sqref="L18"/>
      <selection pane="topRight" activeCell="L18" sqref="L18"/>
      <selection pane="bottomLeft" activeCell="L18" sqref="L18"/>
      <selection pane="bottomRight" activeCell="C8" sqref="C8:G22"/>
    </sheetView>
  </sheetViews>
  <sheetFormatPr defaultColWidth="9.140625" defaultRowHeight="12.75"/>
  <cols>
    <col min="1" max="1" width="10.5703125" style="2" bestFit="1" customWidth="1"/>
    <col min="2" max="2" width="101.85546875" style="2" customWidth="1"/>
    <col min="3" max="3" width="13.85546875" style="2" customWidth="1"/>
    <col min="4" max="4" width="14.85546875" style="2" bestFit="1" customWidth="1"/>
    <col min="5" max="5" width="17.85546875" style="2" customWidth="1"/>
    <col min="6" max="6" width="15.85546875" style="2" customWidth="1"/>
    <col min="7" max="7" width="17.42578125" style="2" customWidth="1"/>
    <col min="8" max="8" width="15.140625" style="2" customWidth="1"/>
    <col min="9" max="16384" width="9.140625" style="12"/>
  </cols>
  <sheetData>
    <row r="1" spans="1:9">
      <c r="A1" s="2" t="s">
        <v>97</v>
      </c>
      <c r="B1" s="208" t="str">
        <f>Info!C2</f>
        <v>სს ზირაათ ბანკი საქართველო</v>
      </c>
    </row>
    <row r="2" spans="1:9">
      <c r="A2" s="2" t="s">
        <v>98</v>
      </c>
      <c r="B2" s="717">
        <f>'1. key ratios'!B2</f>
        <v>46203</v>
      </c>
    </row>
    <row r="4" spans="1:9" ht="13.5" thickBot="1">
      <c r="A4" s="2" t="s">
        <v>249</v>
      </c>
      <c r="B4" s="169" t="s">
        <v>283</v>
      </c>
    </row>
    <row r="5" spans="1:9">
      <c r="A5" s="61"/>
      <c r="B5" s="92"/>
      <c r="C5" s="97" t="s">
        <v>0</v>
      </c>
      <c r="D5" s="97" t="s">
        <v>1</v>
      </c>
      <c r="E5" s="97" t="s">
        <v>2</v>
      </c>
      <c r="F5" s="97" t="s">
        <v>3</v>
      </c>
      <c r="G5" s="164" t="s">
        <v>4</v>
      </c>
      <c r="H5" s="98" t="s">
        <v>5</v>
      </c>
      <c r="I5" s="24"/>
    </row>
    <row r="6" spans="1:9" ht="15" customHeight="1">
      <c r="A6" s="91"/>
      <c r="B6" s="22"/>
      <c r="C6" s="849" t="s">
        <v>275</v>
      </c>
      <c r="D6" s="853" t="s">
        <v>296</v>
      </c>
      <c r="E6" s="854"/>
      <c r="F6" s="849" t="s">
        <v>302</v>
      </c>
      <c r="G6" s="849" t="s">
        <v>303</v>
      </c>
      <c r="H6" s="851" t="s">
        <v>277</v>
      </c>
      <c r="I6" s="24"/>
    </row>
    <row r="7" spans="1:9" ht="63.75">
      <c r="A7" s="91"/>
      <c r="B7" s="22"/>
      <c r="C7" s="850"/>
      <c r="D7" s="168" t="s">
        <v>278</v>
      </c>
      <c r="E7" s="168" t="s">
        <v>276</v>
      </c>
      <c r="F7" s="850"/>
      <c r="G7" s="850"/>
      <c r="H7" s="852"/>
      <c r="I7" s="24"/>
    </row>
    <row r="8" spans="1:9">
      <c r="A8" s="53">
        <v>1</v>
      </c>
      <c r="B8" s="100" t="s">
        <v>123</v>
      </c>
      <c r="C8" s="160">
        <v>197884854.6794</v>
      </c>
      <c r="D8" s="161">
        <v>0</v>
      </c>
      <c r="E8" s="160">
        <v>0</v>
      </c>
      <c r="F8" s="160">
        <v>60529569.169399999</v>
      </c>
      <c r="G8" s="165">
        <v>60529569.169399999</v>
      </c>
      <c r="H8" s="174">
        <v>0.30588277848482148</v>
      </c>
    </row>
    <row r="9" spans="1:9" ht="15" customHeight="1">
      <c r="A9" s="53">
        <v>2</v>
      </c>
      <c r="B9" s="100" t="s">
        <v>124</v>
      </c>
      <c r="C9" s="160">
        <v>0</v>
      </c>
      <c r="D9" s="161">
        <v>0</v>
      </c>
      <c r="E9" s="160">
        <v>0</v>
      </c>
      <c r="F9" s="160">
        <v>0</v>
      </c>
      <c r="G9" s="165">
        <v>0</v>
      </c>
      <c r="H9" s="174" t="e">
        <v>#DIV/0!</v>
      </c>
    </row>
    <row r="10" spans="1:9">
      <c r="A10" s="53">
        <v>3</v>
      </c>
      <c r="B10" s="100" t="s">
        <v>125</v>
      </c>
      <c r="C10" s="160">
        <v>0</v>
      </c>
      <c r="D10" s="161">
        <v>0</v>
      </c>
      <c r="E10" s="160">
        <v>0</v>
      </c>
      <c r="F10" s="160">
        <v>0</v>
      </c>
      <c r="G10" s="165">
        <v>0</v>
      </c>
      <c r="H10" s="174" t="e">
        <v>#DIV/0!</v>
      </c>
    </row>
    <row r="11" spans="1:9">
      <c r="A11" s="53">
        <v>4</v>
      </c>
      <c r="B11" s="100" t="s">
        <v>126</v>
      </c>
      <c r="C11" s="160">
        <v>0</v>
      </c>
      <c r="D11" s="161">
        <v>0</v>
      </c>
      <c r="E11" s="160">
        <v>0</v>
      </c>
      <c r="F11" s="160">
        <v>0</v>
      </c>
      <c r="G11" s="165">
        <v>0</v>
      </c>
      <c r="H11" s="174" t="e">
        <v>#DIV/0!</v>
      </c>
    </row>
    <row r="12" spans="1:9">
      <c r="A12" s="53">
        <v>5</v>
      </c>
      <c r="B12" s="100" t="s">
        <v>911</v>
      </c>
      <c r="C12" s="160">
        <v>0</v>
      </c>
      <c r="D12" s="161">
        <v>0</v>
      </c>
      <c r="E12" s="160">
        <v>0</v>
      </c>
      <c r="F12" s="160">
        <v>0</v>
      </c>
      <c r="G12" s="165">
        <v>0</v>
      </c>
      <c r="H12" s="174" t="e">
        <v>#DIV/0!</v>
      </c>
    </row>
    <row r="13" spans="1:9">
      <c r="A13" s="53">
        <v>6</v>
      </c>
      <c r="B13" s="100" t="s">
        <v>127</v>
      </c>
      <c r="C13" s="160">
        <v>31093238.1459</v>
      </c>
      <c r="D13" s="161">
        <v>0</v>
      </c>
      <c r="E13" s="160">
        <v>0</v>
      </c>
      <c r="F13" s="160">
        <v>14321250.90195</v>
      </c>
      <c r="G13" s="165">
        <v>14321250.90195</v>
      </c>
      <c r="H13" s="174">
        <v>0.4605905256554445</v>
      </c>
    </row>
    <row r="14" spans="1:9">
      <c r="A14" s="53">
        <v>7</v>
      </c>
      <c r="B14" s="100" t="s">
        <v>71</v>
      </c>
      <c r="C14" s="160">
        <v>192895681.81850001</v>
      </c>
      <c r="D14" s="161">
        <v>92732293.646728545</v>
      </c>
      <c r="E14" s="160">
        <v>39748937.939722627</v>
      </c>
      <c r="F14" s="161">
        <v>232644619.75822264</v>
      </c>
      <c r="G14" s="224">
        <v>232644619.75822264</v>
      </c>
      <c r="H14" s="174">
        <v>1</v>
      </c>
    </row>
    <row r="15" spans="1:9">
      <c r="A15" s="53">
        <v>8</v>
      </c>
      <c r="B15" s="100" t="s">
        <v>72</v>
      </c>
      <c r="C15" s="160">
        <v>74617238.581100002</v>
      </c>
      <c r="D15" s="161">
        <v>1793591.4207507342</v>
      </c>
      <c r="E15" s="160">
        <v>472392.26525536709</v>
      </c>
      <c r="F15" s="161">
        <v>75089630.846355364</v>
      </c>
      <c r="G15" s="224">
        <v>75089630.846355364</v>
      </c>
      <c r="H15" s="174">
        <v>1</v>
      </c>
    </row>
    <row r="16" spans="1:9">
      <c r="A16" s="53">
        <v>9</v>
      </c>
      <c r="B16" s="100" t="s">
        <v>912</v>
      </c>
      <c r="C16" s="160">
        <v>0</v>
      </c>
      <c r="D16" s="161">
        <v>0</v>
      </c>
      <c r="E16" s="160">
        <v>0</v>
      </c>
      <c r="F16" s="161">
        <v>0</v>
      </c>
      <c r="G16" s="224">
        <v>0</v>
      </c>
      <c r="H16" s="174" t="e">
        <v>#DIV/0!</v>
      </c>
    </row>
    <row r="17" spans="1:8">
      <c r="A17" s="53">
        <v>10</v>
      </c>
      <c r="B17" s="100" t="s">
        <v>67</v>
      </c>
      <c r="C17" s="160">
        <v>0</v>
      </c>
      <c r="D17" s="161">
        <v>0</v>
      </c>
      <c r="E17" s="160">
        <v>0</v>
      </c>
      <c r="F17" s="161">
        <v>0</v>
      </c>
      <c r="G17" s="224">
        <v>0</v>
      </c>
      <c r="H17" s="174" t="e">
        <v>#DIV/0!</v>
      </c>
    </row>
    <row r="18" spans="1:8">
      <c r="A18" s="53">
        <v>11</v>
      </c>
      <c r="B18" s="100" t="s">
        <v>68</v>
      </c>
      <c r="C18" s="160">
        <v>0</v>
      </c>
      <c r="D18" s="161">
        <v>0</v>
      </c>
      <c r="E18" s="160">
        <v>0</v>
      </c>
      <c r="F18" s="161">
        <v>0</v>
      </c>
      <c r="G18" s="224">
        <v>0</v>
      </c>
      <c r="H18" s="174" t="e">
        <v>#DIV/0!</v>
      </c>
    </row>
    <row r="19" spans="1:8">
      <c r="A19" s="53">
        <v>12</v>
      </c>
      <c r="B19" s="100" t="s">
        <v>69</v>
      </c>
      <c r="C19" s="160">
        <v>0</v>
      </c>
      <c r="D19" s="161">
        <v>0</v>
      </c>
      <c r="E19" s="160">
        <v>0</v>
      </c>
      <c r="F19" s="161">
        <v>0</v>
      </c>
      <c r="G19" s="224">
        <v>0</v>
      </c>
      <c r="H19" s="174" t="e">
        <v>#DIV/0!</v>
      </c>
    </row>
    <row r="20" spans="1:8">
      <c r="A20" s="53">
        <v>13</v>
      </c>
      <c r="B20" s="100" t="s">
        <v>70</v>
      </c>
      <c r="C20" s="160">
        <v>0</v>
      </c>
      <c r="D20" s="161">
        <v>0</v>
      </c>
      <c r="E20" s="160">
        <v>0</v>
      </c>
      <c r="F20" s="161">
        <v>0</v>
      </c>
      <c r="G20" s="224">
        <v>0</v>
      </c>
      <c r="H20" s="174" t="e">
        <v>#DIV/0!</v>
      </c>
    </row>
    <row r="21" spans="1:8">
      <c r="A21" s="53">
        <v>14</v>
      </c>
      <c r="B21" s="100" t="s">
        <v>143</v>
      </c>
      <c r="C21" s="160">
        <v>21818679.225299999</v>
      </c>
      <c r="D21" s="161">
        <v>0</v>
      </c>
      <c r="E21" s="160">
        <v>0</v>
      </c>
      <c r="F21" s="161">
        <v>7443900.1358000003</v>
      </c>
      <c r="G21" s="224">
        <v>7443900.1358000003</v>
      </c>
      <c r="H21" s="174">
        <v>0.34117097826748261</v>
      </c>
    </row>
    <row r="22" spans="1:8" ht="13.5" thickBot="1">
      <c r="A22" s="93"/>
      <c r="B22" s="99" t="s">
        <v>66</v>
      </c>
      <c r="C22" s="153">
        <v>518309692.45020002</v>
      </c>
      <c r="D22" s="153">
        <v>94525885.067479283</v>
      </c>
      <c r="E22" s="153">
        <v>40221330.204977997</v>
      </c>
      <c r="F22" s="153">
        <v>390028970.811728</v>
      </c>
      <c r="G22" s="153">
        <v>390028970.811728</v>
      </c>
      <c r="H22" s="175">
        <v>0.69831209904435576</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N12" sqref="N12"/>
    </sheetView>
  </sheetViews>
  <sheetFormatPr defaultColWidth="9.140625" defaultRowHeight="12.75"/>
  <cols>
    <col min="1" max="1" width="10.5703125" style="208" bestFit="1" customWidth="1"/>
    <col min="2" max="2" width="104.140625" style="208" customWidth="1"/>
    <col min="3" max="11" width="12.85546875" style="208" customWidth="1"/>
    <col min="12" max="16384" width="9.140625" style="208"/>
  </cols>
  <sheetData>
    <row r="1" spans="1:11">
      <c r="A1" s="208" t="s">
        <v>97</v>
      </c>
      <c r="B1" s="208" t="str">
        <f>Info!C2</f>
        <v>სს ზირაათ ბანკი საქართველო</v>
      </c>
    </row>
    <row r="2" spans="1:11">
      <c r="A2" s="208" t="s">
        <v>98</v>
      </c>
      <c r="B2" s="717">
        <f>'1. key ratios'!B2</f>
        <v>46203</v>
      </c>
      <c r="C2" s="209"/>
      <c r="D2" s="209"/>
    </row>
    <row r="3" spans="1:11">
      <c r="B3" s="209"/>
      <c r="C3" s="209"/>
      <c r="D3" s="209"/>
    </row>
    <row r="4" spans="1:11" ht="13.5" thickBot="1">
      <c r="A4" s="208" t="s">
        <v>339</v>
      </c>
      <c r="B4" s="169" t="s">
        <v>338</v>
      </c>
      <c r="C4" s="209"/>
      <c r="D4" s="209"/>
    </row>
    <row r="5" spans="1:11" ht="30" customHeight="1">
      <c r="A5" s="858"/>
      <c r="B5" s="859"/>
      <c r="C5" s="856" t="s">
        <v>371</v>
      </c>
      <c r="D5" s="856"/>
      <c r="E5" s="856"/>
      <c r="F5" s="856" t="s">
        <v>372</v>
      </c>
      <c r="G5" s="856"/>
      <c r="H5" s="856"/>
      <c r="I5" s="856" t="s">
        <v>373</v>
      </c>
      <c r="J5" s="856"/>
      <c r="K5" s="857"/>
    </row>
    <row r="6" spans="1:11">
      <c r="A6" s="206"/>
      <c r="B6" s="207"/>
      <c r="C6" s="210" t="s">
        <v>26</v>
      </c>
      <c r="D6" s="210" t="s">
        <v>79</v>
      </c>
      <c r="E6" s="210" t="s">
        <v>66</v>
      </c>
      <c r="F6" s="210" t="s">
        <v>26</v>
      </c>
      <c r="G6" s="210" t="s">
        <v>79</v>
      </c>
      <c r="H6" s="210" t="s">
        <v>66</v>
      </c>
      <c r="I6" s="210" t="s">
        <v>26</v>
      </c>
      <c r="J6" s="210" t="s">
        <v>79</v>
      </c>
      <c r="K6" s="212" t="s">
        <v>66</v>
      </c>
    </row>
    <row r="7" spans="1:11">
      <c r="A7" s="213" t="s">
        <v>309</v>
      </c>
      <c r="B7" s="205"/>
      <c r="C7" s="205"/>
      <c r="D7" s="205"/>
      <c r="E7" s="205"/>
      <c r="F7" s="205"/>
      <c r="G7" s="205"/>
      <c r="H7" s="205"/>
      <c r="I7" s="205"/>
      <c r="J7" s="205"/>
      <c r="K7" s="214"/>
    </row>
    <row r="8" spans="1:11">
      <c r="A8" s="204">
        <v>1</v>
      </c>
      <c r="B8" s="182" t="s">
        <v>309</v>
      </c>
      <c r="C8" s="180"/>
      <c r="D8" s="180"/>
      <c r="E8" s="180"/>
      <c r="F8" s="183">
        <v>103804287.75615381</v>
      </c>
      <c r="G8" s="183">
        <v>110560777.55444941</v>
      </c>
      <c r="H8" s="183">
        <v>214365065.3106032</v>
      </c>
      <c r="I8" s="183">
        <v>92253530.026263908</v>
      </c>
      <c r="J8" s="183">
        <v>81994961.040991202</v>
      </c>
      <c r="K8" s="192">
        <v>174248491.06725511</v>
      </c>
    </row>
    <row r="9" spans="1:11">
      <c r="A9" s="213" t="s">
        <v>310</v>
      </c>
      <c r="B9" s="205"/>
      <c r="C9" s="205"/>
      <c r="D9" s="205"/>
      <c r="E9" s="205"/>
      <c r="F9" s="205"/>
      <c r="G9" s="205"/>
      <c r="H9" s="205"/>
      <c r="I9" s="205"/>
      <c r="J9" s="205"/>
      <c r="K9" s="214"/>
    </row>
    <row r="10" spans="1:11">
      <c r="A10" s="215">
        <v>2</v>
      </c>
      <c r="B10" s="184" t="s">
        <v>311</v>
      </c>
      <c r="C10" s="184">
        <v>8812524.9748308994</v>
      </c>
      <c r="D10" s="185">
        <v>44098386.495706402</v>
      </c>
      <c r="E10" s="185">
        <v>52910911.470537305</v>
      </c>
      <c r="F10" s="185">
        <v>2936597.8925448502</v>
      </c>
      <c r="G10" s="185">
        <v>14925842.207065633</v>
      </c>
      <c r="H10" s="185">
        <v>17862440.099610481</v>
      </c>
      <c r="I10" s="185">
        <v>733463.32364407997</v>
      </c>
      <c r="J10" s="185">
        <v>3663994.4450882655</v>
      </c>
      <c r="K10" s="216">
        <v>4397457.7687323457</v>
      </c>
    </row>
    <row r="11" spans="1:11">
      <c r="A11" s="215">
        <v>3</v>
      </c>
      <c r="B11" s="184" t="s">
        <v>312</v>
      </c>
      <c r="C11" s="184">
        <v>59250753.130544603</v>
      </c>
      <c r="D11" s="185">
        <v>226970847.68255594</v>
      </c>
      <c r="E11" s="185">
        <v>286221600.81310058</v>
      </c>
      <c r="F11" s="185">
        <v>28723226.787921131</v>
      </c>
      <c r="G11" s="185">
        <v>69532610.904903308</v>
      </c>
      <c r="H11" s="185">
        <v>98255837.692824438</v>
      </c>
      <c r="I11" s="185">
        <v>24003457.249652218</v>
      </c>
      <c r="J11" s="185">
        <v>146203949.20477983</v>
      </c>
      <c r="K11" s="216">
        <v>170207406.45443204</v>
      </c>
    </row>
    <row r="12" spans="1:11">
      <c r="A12" s="215">
        <v>4</v>
      </c>
      <c r="B12" s="184" t="s">
        <v>313</v>
      </c>
      <c r="C12" s="184">
        <v>0</v>
      </c>
      <c r="D12" s="185">
        <v>0</v>
      </c>
      <c r="E12" s="185">
        <v>0</v>
      </c>
      <c r="F12" s="185">
        <v>0</v>
      </c>
      <c r="G12" s="185">
        <v>0</v>
      </c>
      <c r="H12" s="185">
        <v>0</v>
      </c>
      <c r="I12" s="185">
        <v>0</v>
      </c>
      <c r="J12" s="185">
        <v>0</v>
      </c>
      <c r="K12" s="216">
        <v>0</v>
      </c>
    </row>
    <row r="13" spans="1:11">
      <c r="A13" s="215">
        <v>5</v>
      </c>
      <c r="B13" s="184" t="s">
        <v>314</v>
      </c>
      <c r="C13" s="184">
        <v>18019006.731647398</v>
      </c>
      <c r="D13" s="185">
        <v>59238643.156943291</v>
      </c>
      <c r="E13" s="185">
        <v>77257649.888590693</v>
      </c>
      <c r="F13" s="185">
        <v>2859169.8782261731</v>
      </c>
      <c r="G13" s="185">
        <v>8274897.9980680561</v>
      </c>
      <c r="H13" s="185">
        <v>11134067.876294229</v>
      </c>
      <c r="I13" s="185">
        <v>1105504.7758131251</v>
      </c>
      <c r="J13" s="185">
        <v>3328062.426024185</v>
      </c>
      <c r="K13" s="216">
        <v>4433567.2018373106</v>
      </c>
    </row>
    <row r="14" spans="1:11">
      <c r="A14" s="215">
        <v>6</v>
      </c>
      <c r="B14" s="184" t="s">
        <v>329</v>
      </c>
      <c r="C14" s="184"/>
      <c r="D14" s="185"/>
      <c r="E14" s="185"/>
      <c r="F14" s="185">
        <v>0</v>
      </c>
      <c r="G14" s="185">
        <v>0</v>
      </c>
      <c r="H14" s="185">
        <v>0</v>
      </c>
      <c r="I14" s="185"/>
      <c r="J14" s="185"/>
      <c r="K14" s="216"/>
    </row>
    <row r="15" spans="1:11">
      <c r="A15" s="215">
        <v>7</v>
      </c>
      <c r="B15" s="184" t="s">
        <v>316</v>
      </c>
      <c r="C15" s="184">
        <v>1370379.0439198997</v>
      </c>
      <c r="D15" s="185">
        <v>4271043.7389083002</v>
      </c>
      <c r="E15" s="185">
        <v>5641422.7828281997</v>
      </c>
      <c r="F15" s="185">
        <v>12678.307912</v>
      </c>
      <c r="G15" s="185">
        <v>0</v>
      </c>
      <c r="H15" s="185">
        <v>12678.307912</v>
      </c>
      <c r="I15" s="185">
        <v>12678.307912</v>
      </c>
      <c r="J15" s="185">
        <v>0</v>
      </c>
      <c r="K15" s="216">
        <v>12678.307912</v>
      </c>
    </row>
    <row r="16" spans="1:11">
      <c r="A16" s="215">
        <v>8</v>
      </c>
      <c r="B16" s="186" t="s">
        <v>317</v>
      </c>
      <c r="C16" s="184">
        <v>87452663.880942807</v>
      </c>
      <c r="D16" s="185">
        <v>334578921.07411397</v>
      </c>
      <c r="E16" s="185">
        <v>422031584.95505679</v>
      </c>
      <c r="F16" s="185">
        <v>34531672.866604157</v>
      </c>
      <c r="G16" s="185">
        <v>92733351.110036984</v>
      </c>
      <c r="H16" s="185">
        <v>127265023.97664115</v>
      </c>
      <c r="I16" s="185">
        <v>25855103.657021422</v>
      </c>
      <c r="J16" s="185">
        <v>153196006.0758923</v>
      </c>
      <c r="K16" s="216">
        <v>179051109.73291367</v>
      </c>
    </row>
    <row r="17" spans="1:11">
      <c r="A17" s="213" t="s">
        <v>318</v>
      </c>
      <c r="B17" s="205"/>
      <c r="C17" s="205"/>
      <c r="D17" s="205"/>
      <c r="E17" s="205"/>
      <c r="F17" s="205"/>
      <c r="G17" s="205"/>
      <c r="H17" s="205"/>
      <c r="I17" s="205"/>
      <c r="J17" s="205"/>
      <c r="K17" s="214"/>
    </row>
    <row r="18" spans="1:11">
      <c r="A18" s="215">
        <v>9</v>
      </c>
      <c r="B18" s="184" t="s">
        <v>319</v>
      </c>
      <c r="C18" s="184">
        <v>0</v>
      </c>
      <c r="D18" s="185">
        <v>0</v>
      </c>
      <c r="E18" s="185">
        <v>0</v>
      </c>
      <c r="F18" s="185"/>
      <c r="G18" s="185"/>
      <c r="H18" s="185">
        <v>0</v>
      </c>
      <c r="I18" s="185">
        <v>0</v>
      </c>
      <c r="J18" s="185">
        <v>0</v>
      </c>
      <c r="K18" s="216">
        <v>0</v>
      </c>
    </row>
    <row r="19" spans="1:11">
      <c r="A19" s="215">
        <v>10</v>
      </c>
      <c r="B19" s="184" t="s">
        <v>320</v>
      </c>
      <c r="C19" s="184">
        <v>84248849.07112129</v>
      </c>
      <c r="D19" s="185">
        <v>175061920.7248486</v>
      </c>
      <c r="E19" s="185">
        <v>259310769.7959699</v>
      </c>
      <c r="F19" s="185">
        <v>1268837.6430099001</v>
      </c>
      <c r="G19" s="185">
        <v>3632080.0482811499</v>
      </c>
      <c r="H19" s="185">
        <v>4900917.6912910501</v>
      </c>
      <c r="I19" s="185">
        <v>12819595.372899801</v>
      </c>
      <c r="J19" s="185">
        <v>33331849.617569953</v>
      </c>
      <c r="K19" s="216">
        <v>46151444.990469754</v>
      </c>
    </row>
    <row r="20" spans="1:11">
      <c r="A20" s="215">
        <v>11</v>
      </c>
      <c r="B20" s="184" t="s">
        <v>321</v>
      </c>
      <c r="C20" s="184">
        <v>16521.6009887</v>
      </c>
      <c r="D20" s="185">
        <v>52934.651908400003</v>
      </c>
      <c r="E20" s="185">
        <v>69456.252897099999</v>
      </c>
      <c r="F20" s="185">
        <v>0</v>
      </c>
      <c r="G20" s="185">
        <v>0</v>
      </c>
      <c r="H20" s="185">
        <v>0</v>
      </c>
      <c r="I20" s="185">
        <v>0</v>
      </c>
      <c r="J20" s="185">
        <v>0</v>
      </c>
      <c r="K20" s="216">
        <v>0</v>
      </c>
    </row>
    <row r="21" spans="1:11" ht="13.5" thickBot="1">
      <c r="A21" s="135">
        <v>12</v>
      </c>
      <c r="B21" s="217" t="s">
        <v>322</v>
      </c>
      <c r="C21" s="218">
        <v>84265370.672109991</v>
      </c>
      <c r="D21" s="219">
        <v>175114855.376757</v>
      </c>
      <c r="E21" s="218">
        <v>259380226.04886702</v>
      </c>
      <c r="F21" s="219">
        <v>1268837.6430099001</v>
      </c>
      <c r="G21" s="219">
        <v>3632080.0482811499</v>
      </c>
      <c r="H21" s="219">
        <v>4900917.6912910501</v>
      </c>
      <c r="I21" s="219">
        <v>12819595.372899801</v>
      </c>
      <c r="J21" s="219">
        <v>33331849.617569953</v>
      </c>
      <c r="K21" s="220">
        <v>46151444.990469754</v>
      </c>
    </row>
    <row r="22" spans="1:11" ht="38.25" customHeight="1" thickBot="1">
      <c r="A22" s="202"/>
      <c r="B22" s="203"/>
      <c r="C22" s="203"/>
      <c r="D22" s="203"/>
      <c r="E22" s="203"/>
      <c r="F22" s="855" t="s">
        <v>323</v>
      </c>
      <c r="G22" s="856"/>
      <c r="H22" s="856"/>
      <c r="I22" s="855" t="s">
        <v>324</v>
      </c>
      <c r="J22" s="856"/>
      <c r="K22" s="857"/>
    </row>
    <row r="23" spans="1:11">
      <c r="A23" s="193">
        <v>13</v>
      </c>
      <c r="B23" s="187" t="s">
        <v>309</v>
      </c>
      <c r="C23" s="201"/>
      <c r="D23" s="201"/>
      <c r="E23" s="201"/>
      <c r="F23" s="188">
        <v>103804287.75615381</v>
      </c>
      <c r="G23" s="188">
        <v>110560777.55444941</v>
      </c>
      <c r="H23" s="188">
        <v>214365065.31060323</v>
      </c>
      <c r="I23" s="188">
        <v>92253530.026263908</v>
      </c>
      <c r="J23" s="188">
        <v>81994961.040991202</v>
      </c>
      <c r="K23" s="194">
        <v>174248491.06725511</v>
      </c>
    </row>
    <row r="24" spans="1:11" ht="13.5" thickBot="1">
      <c r="A24" s="195">
        <v>14</v>
      </c>
      <c r="B24" s="189" t="s">
        <v>325</v>
      </c>
      <c r="C24" s="221"/>
      <c r="D24" s="199"/>
      <c r="E24" s="200"/>
      <c r="F24" s="190">
        <v>33262835.223594256</v>
      </c>
      <c r="G24" s="190">
        <v>89101271.061755851</v>
      </c>
      <c r="H24" s="190">
        <v>122364106.2853501</v>
      </c>
      <c r="I24" s="190">
        <v>13035508.284121621</v>
      </c>
      <c r="J24" s="190">
        <v>119864156.45832235</v>
      </c>
      <c r="K24" s="196">
        <v>132899664.74244398</v>
      </c>
    </row>
    <row r="25" spans="1:11" ht="13.5" thickBot="1">
      <c r="A25" s="197">
        <v>15</v>
      </c>
      <c r="B25" s="191" t="s">
        <v>326</v>
      </c>
      <c r="C25" s="198"/>
      <c r="D25" s="198"/>
      <c r="E25" s="198"/>
      <c r="F25" s="706">
        <v>3.120728797120774</v>
      </c>
      <c r="G25" s="706">
        <v>1.2408439996082663</v>
      </c>
      <c r="H25" s="706">
        <v>1.7518623051984636</v>
      </c>
      <c r="I25" s="706">
        <v>7.0770949636568217</v>
      </c>
      <c r="J25" s="706">
        <v>0.68406572459800741</v>
      </c>
      <c r="K25" s="707">
        <v>1.3111281462217685</v>
      </c>
    </row>
    <row r="28" spans="1:11" ht="38.25">
      <c r="B28" s="23" t="s">
        <v>370</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sheetPr>
  <dimension ref="A1:Q34"/>
  <sheetViews>
    <sheetView zoomScale="80" zoomScaleNormal="80" workbookViewId="0">
      <pane xSplit="1" ySplit="1" topLeftCell="B2" activePane="bottomRight" state="frozen"/>
      <selection pane="topRight" activeCell="B1" sqref="B1"/>
      <selection pane="bottomLeft" activeCell="A5" sqref="A5"/>
      <selection pane="bottomRight" activeCell="C7" sqref="C7"/>
    </sheetView>
  </sheetViews>
  <sheetFormatPr defaultColWidth="9.140625" defaultRowHeight="15"/>
  <cols>
    <col min="1" max="1" width="10.5703125" style="38" bestFit="1" customWidth="1"/>
    <col min="2" max="2" width="95" style="38" customWidth="1"/>
    <col min="3" max="9" width="15" style="38" customWidth="1"/>
    <col min="10" max="14" width="18.5703125" style="38" customWidth="1"/>
    <col min="15" max="17" width="18.5703125" style="12" customWidth="1"/>
    <col min="18" max="16384" width="9.140625" style="12"/>
  </cols>
  <sheetData>
    <row r="1" spans="1:17">
      <c r="A1" s="681" t="s">
        <v>97</v>
      </c>
      <c r="B1" s="38" t="str">
        <f>Info!C2</f>
        <v>სს ზირაათ ბანკი საქართველო</v>
      </c>
    </row>
    <row r="2" spans="1:17">
      <c r="A2" s="38" t="s">
        <v>98</v>
      </c>
      <c r="B2" s="717">
        <f>'1. key ratios'!B2</f>
        <v>46203</v>
      </c>
    </row>
    <row r="3" spans="1:17">
      <c r="B3" s="12"/>
      <c r="C3" s="12"/>
      <c r="D3" s="12"/>
      <c r="E3" s="12"/>
      <c r="F3" s="12"/>
      <c r="G3" s="12"/>
      <c r="H3" s="12"/>
      <c r="I3" s="12"/>
      <c r="J3" s="12"/>
      <c r="K3" s="12"/>
      <c r="L3" s="12"/>
      <c r="M3" s="12"/>
      <c r="N3" s="12"/>
    </row>
    <row r="4" spans="1:17">
      <c r="B4" s="682" t="s">
        <v>979</v>
      </c>
      <c r="C4" s="12"/>
      <c r="D4" s="12"/>
      <c r="E4" s="12"/>
      <c r="F4" s="12"/>
      <c r="G4" s="12"/>
      <c r="H4" s="12"/>
      <c r="I4" s="12"/>
      <c r="J4" s="12"/>
      <c r="K4" s="12"/>
      <c r="L4" s="12"/>
      <c r="M4" s="12"/>
      <c r="N4" s="12"/>
    </row>
    <row r="5" spans="1:17" ht="90">
      <c r="B5" s="683" t="s">
        <v>980</v>
      </c>
      <c r="C5" s="684" t="s">
        <v>981</v>
      </c>
      <c r="D5" s="684" t="s">
        <v>982</v>
      </c>
      <c r="E5" s="684" t="s">
        <v>983</v>
      </c>
      <c r="F5" s="684" t="s">
        <v>984</v>
      </c>
      <c r="G5" s="684" t="s">
        <v>985</v>
      </c>
      <c r="H5" s="684" t="s">
        <v>986</v>
      </c>
      <c r="I5" s="685" t="s">
        <v>987</v>
      </c>
      <c r="J5" s="686">
        <v>0.02</v>
      </c>
      <c r="K5" s="686">
        <v>0.2</v>
      </c>
      <c r="L5" s="686">
        <v>0.35</v>
      </c>
      <c r="M5" s="686">
        <v>0.5</v>
      </c>
      <c r="N5" s="686">
        <v>0.75</v>
      </c>
      <c r="O5" s="686">
        <v>1</v>
      </c>
      <c r="P5" s="686">
        <v>1.5</v>
      </c>
      <c r="Q5" s="687" t="s">
        <v>73</v>
      </c>
    </row>
    <row r="6" spans="1:17" ht="15.75">
      <c r="B6" s="688"/>
      <c r="C6" s="653" t="b">
        <f>IF(C7&gt;0,C7,IF(C8&gt;0,C8,IF(C9&gt;0,C9)))</f>
        <v>0</v>
      </c>
      <c r="D6" s="653" t="b">
        <f t="shared" ref="D6:Q6" si="0">IF(D7&gt;0,D7,IF(D8&gt;0,D8,IF(D9&gt;0,D9)))</f>
        <v>0</v>
      </c>
      <c r="E6" s="653" t="b">
        <f t="shared" si="0"/>
        <v>0</v>
      </c>
      <c r="F6" s="653" t="b">
        <f t="shared" si="0"/>
        <v>0</v>
      </c>
      <c r="G6" s="653" t="b">
        <f t="shared" si="0"/>
        <v>0</v>
      </c>
      <c r="H6" s="653"/>
      <c r="I6" s="653" t="b">
        <f t="shared" si="0"/>
        <v>0</v>
      </c>
      <c r="J6" s="653" t="b">
        <f t="shared" si="0"/>
        <v>0</v>
      </c>
      <c r="K6" s="653" t="b">
        <f t="shared" si="0"/>
        <v>0</v>
      </c>
      <c r="L6" s="653" t="b">
        <f t="shared" si="0"/>
        <v>0</v>
      </c>
      <c r="M6" s="653" t="b">
        <f t="shared" si="0"/>
        <v>0</v>
      </c>
      <c r="N6" s="653" t="b">
        <f t="shared" si="0"/>
        <v>0</v>
      </c>
      <c r="O6" s="653" t="b">
        <f t="shared" si="0"/>
        <v>0</v>
      </c>
      <c r="P6" s="653" t="b">
        <f t="shared" si="0"/>
        <v>0</v>
      </c>
      <c r="Q6" s="653" t="b">
        <f t="shared" si="0"/>
        <v>0</v>
      </c>
    </row>
    <row r="7" spans="1:17" ht="15.75">
      <c r="B7" s="689" t="s">
        <v>975</v>
      </c>
      <c r="C7" s="653">
        <f>C11+C15+C19+C23+C27+C31</f>
        <v>0</v>
      </c>
      <c r="D7" s="653"/>
      <c r="E7" s="653"/>
      <c r="F7" s="653">
        <f t="shared" ref="F7:G9" si="1">F11+F15+F19+F23+F27+F31</f>
        <v>0</v>
      </c>
      <c r="G7" s="653">
        <f t="shared" si="1"/>
        <v>0</v>
      </c>
      <c r="H7" s="690">
        <v>1.4</v>
      </c>
      <c r="I7" s="691">
        <f t="shared" ref="I7:I33" si="2">(F7+G7)*H7</f>
        <v>0</v>
      </c>
      <c r="J7" s="653">
        <f>J11+J15+J19+J23+J27+J31</f>
        <v>0</v>
      </c>
      <c r="K7" s="653">
        <f t="shared" ref="J7:Q9" si="3">K11+K15+K19+K23+K27+K31</f>
        <v>0</v>
      </c>
      <c r="L7" s="653">
        <f t="shared" si="3"/>
        <v>0</v>
      </c>
      <c r="M7" s="653">
        <f t="shared" si="3"/>
        <v>0</v>
      </c>
      <c r="N7" s="653">
        <f t="shared" si="3"/>
        <v>0</v>
      </c>
      <c r="O7" s="653">
        <f t="shared" si="3"/>
        <v>0</v>
      </c>
      <c r="P7" s="653">
        <f t="shared" si="3"/>
        <v>0</v>
      </c>
      <c r="Q7" s="653">
        <f>Q11+Q15+Q19+Q23+Q27+Q31</f>
        <v>0</v>
      </c>
    </row>
    <row r="8" spans="1:17" ht="15.75">
      <c r="B8" s="689" t="s">
        <v>976</v>
      </c>
      <c r="C8" s="653">
        <f>C12+C16+C20+C24+C28+C32</f>
        <v>0</v>
      </c>
      <c r="D8" s="653"/>
      <c r="E8" s="653"/>
      <c r="F8" s="653">
        <f t="shared" si="1"/>
        <v>0</v>
      </c>
      <c r="G8" s="653">
        <f t="shared" si="1"/>
        <v>0</v>
      </c>
      <c r="H8" s="690">
        <v>1.4</v>
      </c>
      <c r="I8" s="691">
        <f t="shared" si="2"/>
        <v>0</v>
      </c>
      <c r="J8" s="653">
        <f t="shared" si="3"/>
        <v>0</v>
      </c>
      <c r="K8" s="653">
        <f t="shared" si="3"/>
        <v>0</v>
      </c>
      <c r="L8" s="653">
        <f t="shared" si="3"/>
        <v>0</v>
      </c>
      <c r="M8" s="653">
        <f t="shared" si="3"/>
        <v>0</v>
      </c>
      <c r="N8" s="653">
        <f t="shared" si="3"/>
        <v>0</v>
      </c>
      <c r="O8" s="653">
        <f t="shared" si="3"/>
        <v>0</v>
      </c>
      <c r="P8" s="653">
        <f t="shared" si="3"/>
        <v>0</v>
      </c>
      <c r="Q8" s="653">
        <f>Q12+Q16+Q20+Q24+Q28+Q32</f>
        <v>0</v>
      </c>
    </row>
    <row r="9" spans="1:17" ht="15.75">
      <c r="B9" s="689" t="s">
        <v>977</v>
      </c>
      <c r="C9" s="653">
        <f>C13+C17+C21+C25+C29+C33</f>
        <v>0</v>
      </c>
      <c r="D9" s="653"/>
      <c r="E9" s="653"/>
      <c r="F9" s="653">
        <f t="shared" si="1"/>
        <v>0</v>
      </c>
      <c r="G9" s="653">
        <f t="shared" si="1"/>
        <v>0</v>
      </c>
      <c r="H9" s="690">
        <v>1.4</v>
      </c>
      <c r="I9" s="691">
        <f t="shared" si="2"/>
        <v>0</v>
      </c>
      <c r="J9" s="653">
        <f t="shared" si="3"/>
        <v>0</v>
      </c>
      <c r="K9" s="653">
        <f t="shared" si="3"/>
        <v>0</v>
      </c>
      <c r="L9" s="653">
        <f t="shared" si="3"/>
        <v>0</v>
      </c>
      <c r="M9" s="653">
        <f t="shared" si="3"/>
        <v>0</v>
      </c>
      <c r="N9" s="653">
        <f t="shared" si="3"/>
        <v>0</v>
      </c>
      <c r="O9" s="653">
        <f t="shared" si="3"/>
        <v>0</v>
      </c>
      <c r="P9" s="653">
        <f t="shared" si="3"/>
        <v>0</v>
      </c>
      <c r="Q9" s="653">
        <f t="shared" si="3"/>
        <v>0</v>
      </c>
    </row>
    <row r="10" spans="1:17" ht="15.75">
      <c r="B10" s="692" t="s">
        <v>988</v>
      </c>
      <c r="C10" s="693"/>
      <c r="D10" s="693"/>
      <c r="E10" s="693"/>
      <c r="F10" s="693"/>
      <c r="G10" s="693"/>
      <c r="H10" s="690">
        <v>1.4</v>
      </c>
      <c r="I10" s="691">
        <f t="shared" si="2"/>
        <v>0</v>
      </c>
      <c r="J10" s="694"/>
      <c r="K10" s="694"/>
      <c r="L10" s="694"/>
      <c r="M10" s="694"/>
      <c r="N10" s="694"/>
      <c r="O10" s="694"/>
      <c r="P10" s="694"/>
      <c r="Q10" s="653">
        <f>SUM(Q11:Q13)</f>
        <v>0</v>
      </c>
    </row>
    <row r="11" spans="1:17" ht="15.75">
      <c r="B11" s="695" t="s">
        <v>975</v>
      </c>
      <c r="C11" s="693"/>
      <c r="D11" s="693"/>
      <c r="E11" s="693"/>
      <c r="F11" s="693"/>
      <c r="G11" s="693"/>
      <c r="H11" s="690">
        <v>1.4</v>
      </c>
      <c r="I11" s="691">
        <f t="shared" si="2"/>
        <v>0</v>
      </c>
      <c r="J11" s="694"/>
      <c r="K11" s="694"/>
      <c r="L11" s="694"/>
      <c r="M11" s="694"/>
      <c r="N11" s="694"/>
      <c r="O11" s="694"/>
      <c r="P11" s="694"/>
      <c r="Q11" s="653">
        <f>SUMPRODUCT($J$5:$P$5,J11:P11)</f>
        <v>0</v>
      </c>
    </row>
    <row r="12" spans="1:17" ht="15.75">
      <c r="B12" s="695" t="s">
        <v>976</v>
      </c>
      <c r="C12" s="693"/>
      <c r="D12" s="693"/>
      <c r="E12" s="693"/>
      <c r="F12" s="693"/>
      <c r="G12" s="693"/>
      <c r="H12" s="690">
        <v>1.4</v>
      </c>
      <c r="I12" s="691">
        <f t="shared" si="2"/>
        <v>0</v>
      </c>
      <c r="J12" s="694"/>
      <c r="K12" s="694"/>
      <c r="L12" s="694"/>
      <c r="M12" s="694"/>
      <c r="N12" s="694"/>
      <c r="O12" s="694"/>
      <c r="P12" s="694"/>
      <c r="Q12" s="653">
        <f t="shared" ref="Q12:Q13" si="4">SUMPRODUCT($J$5:$P$5,J12:P12)</f>
        <v>0</v>
      </c>
    </row>
    <row r="13" spans="1:17" ht="15.75">
      <c r="B13" s="695" t="s">
        <v>977</v>
      </c>
      <c r="C13" s="693"/>
      <c r="D13" s="693"/>
      <c r="E13" s="693"/>
      <c r="F13" s="693"/>
      <c r="G13" s="693"/>
      <c r="H13" s="690">
        <v>1.4</v>
      </c>
      <c r="I13" s="691">
        <f t="shared" si="2"/>
        <v>0</v>
      </c>
      <c r="J13" s="694"/>
      <c r="K13" s="694"/>
      <c r="L13" s="694"/>
      <c r="M13" s="694"/>
      <c r="N13" s="694"/>
      <c r="O13" s="694"/>
      <c r="P13" s="694"/>
      <c r="Q13" s="653">
        <f t="shared" si="4"/>
        <v>0</v>
      </c>
    </row>
    <row r="14" spans="1:17" ht="15.75">
      <c r="B14" s="692" t="s">
        <v>989</v>
      </c>
      <c r="C14" s="693"/>
      <c r="D14" s="693"/>
      <c r="E14" s="693"/>
      <c r="F14" s="693"/>
      <c r="G14" s="693"/>
      <c r="H14" s="690">
        <v>1.4</v>
      </c>
      <c r="I14" s="691">
        <f t="shared" si="2"/>
        <v>0</v>
      </c>
      <c r="J14" s="694"/>
      <c r="K14" s="694"/>
      <c r="L14" s="694"/>
      <c r="M14" s="694"/>
      <c r="N14" s="694"/>
      <c r="O14" s="694"/>
      <c r="P14" s="694"/>
      <c r="Q14" s="653">
        <f>SUM(Q15:Q17)</f>
        <v>0</v>
      </c>
    </row>
    <row r="15" spans="1:17" ht="15.75">
      <c r="B15" s="695" t="s">
        <v>975</v>
      </c>
      <c r="C15" s="693"/>
      <c r="D15" s="693"/>
      <c r="E15" s="693"/>
      <c r="F15" s="693"/>
      <c r="G15" s="693"/>
      <c r="H15" s="690">
        <v>1.4</v>
      </c>
      <c r="I15" s="691">
        <f t="shared" si="2"/>
        <v>0</v>
      </c>
      <c r="J15" s="694"/>
      <c r="K15" s="694"/>
      <c r="L15" s="694"/>
      <c r="M15" s="694"/>
      <c r="N15" s="694"/>
      <c r="O15" s="694"/>
      <c r="P15" s="694"/>
      <c r="Q15" s="653">
        <f>SUMPRODUCT($J$5:$P$5,J15:P15)</f>
        <v>0</v>
      </c>
    </row>
    <row r="16" spans="1:17" ht="15.75">
      <c r="B16" s="695" t="s">
        <v>976</v>
      </c>
      <c r="C16" s="693"/>
      <c r="D16" s="693"/>
      <c r="E16" s="693"/>
      <c r="F16" s="693"/>
      <c r="G16" s="693"/>
      <c r="H16" s="690">
        <v>1.4</v>
      </c>
      <c r="I16" s="691">
        <f t="shared" si="2"/>
        <v>0</v>
      </c>
      <c r="J16" s="694"/>
      <c r="K16" s="694"/>
      <c r="L16" s="694"/>
      <c r="M16" s="694"/>
      <c r="N16" s="694"/>
      <c r="O16" s="694"/>
      <c r="P16" s="694"/>
      <c r="Q16" s="653">
        <f t="shared" ref="Q16:Q17" si="5">SUMPRODUCT($J$5:$P$5,J16:P16)</f>
        <v>0</v>
      </c>
    </row>
    <row r="17" spans="2:17" ht="15.75">
      <c r="B17" s="695" t="s">
        <v>977</v>
      </c>
      <c r="C17" s="693"/>
      <c r="D17" s="693"/>
      <c r="E17" s="693"/>
      <c r="F17" s="693"/>
      <c r="G17" s="693"/>
      <c r="H17" s="690">
        <v>1.4</v>
      </c>
      <c r="I17" s="691">
        <f t="shared" si="2"/>
        <v>0</v>
      </c>
      <c r="J17" s="694"/>
      <c r="K17" s="694"/>
      <c r="L17" s="694"/>
      <c r="M17" s="694"/>
      <c r="N17" s="694"/>
      <c r="O17" s="694"/>
      <c r="P17" s="694"/>
      <c r="Q17" s="653">
        <f t="shared" si="5"/>
        <v>0</v>
      </c>
    </row>
    <row r="18" spans="2:17" ht="15.75">
      <c r="B18" s="692" t="s">
        <v>990</v>
      </c>
      <c r="C18" s="693"/>
      <c r="D18" s="693"/>
      <c r="E18" s="693"/>
      <c r="F18" s="693"/>
      <c r="G18" s="693"/>
      <c r="H18" s="690">
        <v>1.4</v>
      </c>
      <c r="I18" s="691">
        <f t="shared" si="2"/>
        <v>0</v>
      </c>
      <c r="J18" s="694"/>
      <c r="K18" s="694"/>
      <c r="L18" s="694"/>
      <c r="M18" s="694"/>
      <c r="N18" s="694"/>
      <c r="O18" s="694"/>
      <c r="P18" s="694"/>
      <c r="Q18" s="653">
        <f>SUM(Q19:Q21)</f>
        <v>0</v>
      </c>
    </row>
    <row r="19" spans="2:17" ht="15.75">
      <c r="B19" s="695" t="s">
        <v>975</v>
      </c>
      <c r="C19" s="693"/>
      <c r="D19" s="693"/>
      <c r="E19" s="693"/>
      <c r="F19" s="693"/>
      <c r="G19" s="693"/>
      <c r="H19" s="690">
        <v>1.4</v>
      </c>
      <c r="I19" s="691">
        <f t="shared" si="2"/>
        <v>0</v>
      </c>
      <c r="J19" s="694"/>
      <c r="K19" s="694"/>
      <c r="L19" s="694"/>
      <c r="M19" s="694"/>
      <c r="N19" s="694"/>
      <c r="O19" s="694"/>
      <c r="P19" s="694"/>
      <c r="Q19" s="653">
        <f>SUMPRODUCT($J$5:$P$5,J19:P19)</f>
        <v>0</v>
      </c>
    </row>
    <row r="20" spans="2:17" ht="15.75">
      <c r="B20" s="695" t="s">
        <v>976</v>
      </c>
      <c r="C20" s="693"/>
      <c r="D20" s="693"/>
      <c r="E20" s="693"/>
      <c r="F20" s="693"/>
      <c r="G20" s="693"/>
      <c r="H20" s="690">
        <v>1.4</v>
      </c>
      <c r="I20" s="691">
        <f t="shared" si="2"/>
        <v>0</v>
      </c>
      <c r="J20" s="694"/>
      <c r="K20" s="694"/>
      <c r="L20" s="694"/>
      <c r="M20" s="694"/>
      <c r="N20" s="694"/>
      <c r="O20" s="694"/>
      <c r="P20" s="694"/>
      <c r="Q20" s="653">
        <f t="shared" ref="Q20:Q21" si="6">SUMPRODUCT($J$5:$P$5,J20:P20)</f>
        <v>0</v>
      </c>
    </row>
    <row r="21" spans="2:17" ht="15.75">
      <c r="B21" s="695" t="s">
        <v>977</v>
      </c>
      <c r="C21" s="693"/>
      <c r="D21" s="693"/>
      <c r="E21" s="693"/>
      <c r="F21" s="693"/>
      <c r="G21" s="693"/>
      <c r="H21" s="690">
        <v>1.4</v>
      </c>
      <c r="I21" s="691">
        <f t="shared" si="2"/>
        <v>0</v>
      </c>
      <c r="J21" s="694"/>
      <c r="K21" s="694"/>
      <c r="L21" s="694"/>
      <c r="M21" s="694"/>
      <c r="N21" s="694"/>
      <c r="O21" s="694"/>
      <c r="P21" s="694"/>
      <c r="Q21" s="653">
        <f t="shared" si="6"/>
        <v>0</v>
      </c>
    </row>
    <row r="22" spans="2:17" ht="15.75">
      <c r="B22" s="692" t="s">
        <v>991</v>
      </c>
      <c r="C22" s="693"/>
      <c r="D22" s="693"/>
      <c r="E22" s="693"/>
      <c r="F22" s="693"/>
      <c r="G22" s="693"/>
      <c r="H22" s="690">
        <v>1.4</v>
      </c>
      <c r="I22" s="691">
        <f t="shared" si="2"/>
        <v>0</v>
      </c>
      <c r="J22" s="694"/>
      <c r="K22" s="694"/>
      <c r="L22" s="694"/>
      <c r="M22" s="694"/>
      <c r="N22" s="694"/>
      <c r="O22" s="694"/>
      <c r="P22" s="694"/>
      <c r="Q22" s="653">
        <f>SUM(Q23:Q25)</f>
        <v>0</v>
      </c>
    </row>
    <row r="23" spans="2:17" ht="15.75">
      <c r="B23" s="695" t="s">
        <v>975</v>
      </c>
      <c r="C23" s="693"/>
      <c r="D23" s="693"/>
      <c r="E23" s="693"/>
      <c r="F23" s="693"/>
      <c r="G23" s="693"/>
      <c r="H23" s="690">
        <v>1.4</v>
      </c>
      <c r="I23" s="691">
        <f t="shared" si="2"/>
        <v>0</v>
      </c>
      <c r="J23" s="694"/>
      <c r="K23" s="694"/>
      <c r="L23" s="694"/>
      <c r="M23" s="694"/>
      <c r="N23" s="694"/>
      <c r="O23" s="694"/>
      <c r="P23" s="694"/>
      <c r="Q23" s="653">
        <f>SUMPRODUCT($J$5:$P$5,J23:P23)</f>
        <v>0</v>
      </c>
    </row>
    <row r="24" spans="2:17" ht="15.75">
      <c r="B24" s="695" t="s">
        <v>976</v>
      </c>
      <c r="C24" s="693"/>
      <c r="D24" s="693"/>
      <c r="E24" s="693"/>
      <c r="F24" s="693"/>
      <c r="G24" s="693"/>
      <c r="H24" s="690">
        <v>1.4</v>
      </c>
      <c r="I24" s="691">
        <f t="shared" si="2"/>
        <v>0</v>
      </c>
      <c r="J24" s="694"/>
      <c r="K24" s="694"/>
      <c r="L24" s="694"/>
      <c r="M24" s="694"/>
      <c r="N24" s="694"/>
      <c r="O24" s="694"/>
      <c r="P24" s="694"/>
      <c r="Q24" s="653">
        <f t="shared" ref="Q24:Q25" si="7">SUMPRODUCT($J$5:$P$5,J24:P24)</f>
        <v>0</v>
      </c>
    </row>
    <row r="25" spans="2:17" ht="15.75">
      <c r="B25" s="695" t="s">
        <v>977</v>
      </c>
      <c r="C25" s="693"/>
      <c r="D25" s="693"/>
      <c r="E25" s="693"/>
      <c r="F25" s="693"/>
      <c r="G25" s="693"/>
      <c r="H25" s="690">
        <v>1.4</v>
      </c>
      <c r="I25" s="691">
        <f t="shared" si="2"/>
        <v>0</v>
      </c>
      <c r="J25" s="694"/>
      <c r="K25" s="694"/>
      <c r="L25" s="694"/>
      <c r="M25" s="694"/>
      <c r="N25" s="694"/>
      <c r="O25" s="694"/>
      <c r="P25" s="694"/>
      <c r="Q25" s="653">
        <f t="shared" si="7"/>
        <v>0</v>
      </c>
    </row>
    <row r="26" spans="2:17" ht="15.75">
      <c r="B26" s="692" t="s">
        <v>992</v>
      </c>
      <c r="C26" s="693"/>
      <c r="D26" s="693"/>
      <c r="E26" s="693"/>
      <c r="F26" s="693"/>
      <c r="G26" s="693"/>
      <c r="H26" s="690">
        <v>1.4</v>
      </c>
      <c r="I26" s="691">
        <f t="shared" si="2"/>
        <v>0</v>
      </c>
      <c r="J26" s="694"/>
      <c r="K26" s="694"/>
      <c r="L26" s="694"/>
      <c r="M26" s="694"/>
      <c r="N26" s="694"/>
      <c r="O26" s="694"/>
      <c r="P26" s="694"/>
      <c r="Q26" s="653">
        <f>SUM(Q27:Q29)</f>
        <v>0</v>
      </c>
    </row>
    <row r="27" spans="2:17" ht="15.75">
      <c r="B27" s="695" t="s">
        <v>975</v>
      </c>
      <c r="C27" s="693"/>
      <c r="D27" s="693"/>
      <c r="E27" s="693"/>
      <c r="F27" s="693"/>
      <c r="G27" s="693"/>
      <c r="H27" s="690">
        <v>1.4</v>
      </c>
      <c r="I27" s="691">
        <f t="shared" si="2"/>
        <v>0</v>
      </c>
      <c r="J27" s="694"/>
      <c r="K27" s="694"/>
      <c r="L27" s="694"/>
      <c r="M27" s="694"/>
      <c r="N27" s="694"/>
      <c r="O27" s="694"/>
      <c r="P27" s="694"/>
      <c r="Q27" s="653">
        <f>SUMPRODUCT($J$5:$P$5,J27:P27)</f>
        <v>0</v>
      </c>
    </row>
    <row r="28" spans="2:17" ht="15.75">
      <c r="B28" s="695" t="s">
        <v>976</v>
      </c>
      <c r="C28" s="693"/>
      <c r="D28" s="693"/>
      <c r="E28" s="693"/>
      <c r="F28" s="693"/>
      <c r="G28" s="693"/>
      <c r="H28" s="690">
        <v>1.4</v>
      </c>
      <c r="I28" s="691">
        <f t="shared" si="2"/>
        <v>0</v>
      </c>
      <c r="J28" s="694"/>
      <c r="K28" s="694"/>
      <c r="L28" s="694"/>
      <c r="M28" s="694"/>
      <c r="N28" s="694"/>
      <c r="O28" s="694"/>
      <c r="P28" s="694"/>
      <c r="Q28" s="653">
        <f t="shared" ref="Q28:Q29" si="8">SUMPRODUCT($J$5:$P$5,J28:P28)</f>
        <v>0</v>
      </c>
    </row>
    <row r="29" spans="2:17" ht="15.75">
      <c r="B29" s="695" t="s">
        <v>977</v>
      </c>
      <c r="C29" s="693"/>
      <c r="D29" s="693"/>
      <c r="E29" s="693"/>
      <c r="F29" s="693"/>
      <c r="G29" s="693"/>
      <c r="H29" s="690">
        <v>1.4</v>
      </c>
      <c r="I29" s="691">
        <f t="shared" si="2"/>
        <v>0</v>
      </c>
      <c r="J29" s="694"/>
      <c r="K29" s="694"/>
      <c r="L29" s="694"/>
      <c r="M29" s="694"/>
      <c r="N29" s="694"/>
      <c r="O29" s="694"/>
      <c r="P29" s="694"/>
      <c r="Q29" s="653">
        <f t="shared" si="8"/>
        <v>0</v>
      </c>
    </row>
    <row r="30" spans="2:17" ht="15.75">
      <c r="B30" s="696" t="s">
        <v>993</v>
      </c>
      <c r="C30" s="693"/>
      <c r="D30" s="693"/>
      <c r="E30" s="693"/>
      <c r="F30" s="693"/>
      <c r="G30" s="693"/>
      <c r="H30" s="690">
        <v>1.4</v>
      </c>
      <c r="I30" s="691">
        <f t="shared" si="2"/>
        <v>0</v>
      </c>
      <c r="J30" s="694"/>
      <c r="K30" s="694"/>
      <c r="L30" s="694"/>
      <c r="M30" s="694"/>
      <c r="N30" s="694"/>
      <c r="O30" s="694"/>
      <c r="P30" s="694"/>
      <c r="Q30" s="653">
        <f>SUM(Q31:Q33)</f>
        <v>0</v>
      </c>
    </row>
    <row r="31" spans="2:17" ht="15.75">
      <c r="B31" s="695" t="s">
        <v>975</v>
      </c>
      <c r="C31" s="693"/>
      <c r="D31" s="693"/>
      <c r="E31" s="693"/>
      <c r="F31" s="693"/>
      <c r="G31" s="693"/>
      <c r="H31" s="690">
        <v>1.4</v>
      </c>
      <c r="I31" s="691">
        <f t="shared" si="2"/>
        <v>0</v>
      </c>
      <c r="J31" s="694"/>
      <c r="K31" s="694"/>
      <c r="L31" s="694"/>
      <c r="M31" s="694"/>
      <c r="N31" s="694"/>
      <c r="O31" s="694"/>
      <c r="P31" s="694"/>
      <c r="Q31" s="653">
        <f>SUMPRODUCT($J$5:$P$5,J31:P31)</f>
        <v>0</v>
      </c>
    </row>
    <row r="32" spans="2:17" ht="15.75">
      <c r="B32" s="695" t="s">
        <v>976</v>
      </c>
      <c r="C32" s="693"/>
      <c r="D32" s="693"/>
      <c r="E32" s="693"/>
      <c r="F32" s="693"/>
      <c r="G32" s="693"/>
      <c r="H32" s="690">
        <v>1.4</v>
      </c>
      <c r="I32" s="691">
        <f t="shared" si="2"/>
        <v>0</v>
      </c>
      <c r="J32" s="694"/>
      <c r="K32" s="694"/>
      <c r="L32" s="694"/>
      <c r="M32" s="694"/>
      <c r="N32" s="694"/>
      <c r="O32" s="694"/>
      <c r="P32" s="694"/>
      <c r="Q32" s="653">
        <f t="shared" ref="Q32:Q33" si="9">SUMPRODUCT($J$5:$P$5,J32:P32)</f>
        <v>0</v>
      </c>
    </row>
    <row r="33" spans="2:17" ht="15.75">
      <c r="B33" s="695" t="s">
        <v>977</v>
      </c>
      <c r="C33" s="693"/>
      <c r="D33" s="693"/>
      <c r="E33" s="693"/>
      <c r="F33" s="693"/>
      <c r="G33" s="693"/>
      <c r="H33" s="690">
        <v>1.4</v>
      </c>
      <c r="I33" s="691">
        <f t="shared" si="2"/>
        <v>0</v>
      </c>
      <c r="J33" s="694"/>
      <c r="K33" s="694"/>
      <c r="L33" s="694"/>
      <c r="M33" s="694"/>
      <c r="N33" s="694"/>
      <c r="O33" s="694"/>
      <c r="P33" s="694"/>
      <c r="Q33" s="653">
        <f t="shared" si="9"/>
        <v>0</v>
      </c>
    </row>
    <row r="34" spans="2:17" ht="15.75">
      <c r="B34" s="697" t="s">
        <v>66</v>
      </c>
      <c r="C34" s="698" t="b">
        <f>C6</f>
        <v>0</v>
      </c>
      <c r="D34" s="698" t="b">
        <f t="shared" ref="D34:G34" si="10">D6</f>
        <v>0</v>
      </c>
      <c r="E34" s="698" t="b">
        <f t="shared" si="10"/>
        <v>0</v>
      </c>
      <c r="F34" s="698" t="b">
        <f t="shared" si="10"/>
        <v>0</v>
      </c>
      <c r="G34" s="698" t="b">
        <f t="shared" si="10"/>
        <v>0</v>
      </c>
      <c r="H34" s="690">
        <v>1.4</v>
      </c>
      <c r="I34" s="691">
        <f>(F34+G34)*H34</f>
        <v>0</v>
      </c>
      <c r="J34" s="698" t="b">
        <f t="shared" ref="J34:Q34" si="11">J6</f>
        <v>0</v>
      </c>
      <c r="K34" s="698" t="b">
        <f t="shared" si="11"/>
        <v>0</v>
      </c>
      <c r="L34" s="698" t="b">
        <f t="shared" si="11"/>
        <v>0</v>
      </c>
      <c r="M34" s="698" t="b">
        <f t="shared" si="11"/>
        <v>0</v>
      </c>
      <c r="N34" s="698" t="b">
        <f t="shared" si="11"/>
        <v>0</v>
      </c>
      <c r="O34" s="698" t="b">
        <f t="shared" si="11"/>
        <v>0</v>
      </c>
      <c r="P34" s="698" t="b">
        <f t="shared" si="11"/>
        <v>0</v>
      </c>
      <c r="Q34" s="698" t="b">
        <f t="shared" si="11"/>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53"/>
  <sheetViews>
    <sheetView zoomScale="90" zoomScaleNormal="90" workbookViewId="0">
      <pane xSplit="1" ySplit="5" topLeftCell="B6" activePane="bottomRight" state="frozen"/>
      <selection pane="topRight" activeCell="B1" sqref="B1"/>
      <selection pane="bottomLeft" activeCell="A6" sqref="A6"/>
      <selection pane="bottomRight" activeCell="C8" sqref="C8:G50"/>
    </sheetView>
  </sheetViews>
  <sheetFormatPr defaultRowHeight="15.75"/>
  <cols>
    <col min="1" max="1" width="11" style="19" customWidth="1"/>
    <col min="2" max="2" width="88.42578125" style="16" customWidth="1"/>
    <col min="3" max="3" width="12.85546875" style="16" customWidth="1"/>
    <col min="4" max="7" width="12.85546875" style="2" customWidth="1"/>
    <col min="8" max="8" width="6.85546875" customWidth="1"/>
  </cols>
  <sheetData>
    <row r="1" spans="1:8">
      <c r="A1" s="17" t="s">
        <v>97</v>
      </c>
      <c r="B1" s="263" t="str">
        <f>Info!C2</f>
        <v>სს ზირაათ ბანკი საქართველო</v>
      </c>
    </row>
    <row r="2" spans="1:8">
      <c r="A2" s="17" t="s">
        <v>98</v>
      </c>
      <c r="B2" s="717">
        <v>46203</v>
      </c>
      <c r="C2" s="28"/>
      <c r="D2" s="18"/>
      <c r="E2" s="18"/>
      <c r="F2" s="18"/>
      <c r="G2" s="18"/>
      <c r="H2" s="1"/>
    </row>
    <row r="3" spans="1:8" ht="16.5" thickBot="1">
      <c r="A3" s="17"/>
      <c r="C3" s="28"/>
      <c r="D3" s="18"/>
      <c r="E3" s="18"/>
      <c r="F3" s="18"/>
      <c r="G3" s="18"/>
      <c r="H3" s="1"/>
    </row>
    <row r="4" spans="1:8" ht="15" customHeight="1" thickBot="1">
      <c r="A4" s="39" t="s">
        <v>240</v>
      </c>
      <c r="B4" s="128" t="s">
        <v>128</v>
      </c>
      <c r="C4" s="129"/>
      <c r="D4" s="799" t="s">
        <v>903</v>
      </c>
      <c r="E4" s="800"/>
      <c r="F4" s="800"/>
      <c r="G4" s="801"/>
      <c r="H4" s="1"/>
    </row>
    <row r="5" spans="1:8" ht="15">
      <c r="A5" s="178" t="s">
        <v>25</v>
      </c>
      <c r="B5" s="179"/>
      <c r="C5" s="285" t="str">
        <f>INT((MONTH($B$2))/3)&amp;"Q"&amp;"-"&amp;YEAR($B$2)</f>
        <v>2Q-2026</v>
      </c>
      <c r="D5" s="285" t="str">
        <f>IF(INT(MONTH($B$2))=3, "4"&amp;"Q"&amp;"-"&amp;YEAR($B$2)-1, IF(INT(MONTH($B$2))=6, "1"&amp;"Q"&amp;"-"&amp;YEAR($B$2), IF(INT(MONTH($B$2))=9, "2"&amp;"Q"&amp;"-"&amp;YEAR($B$2),IF(INT(MONTH($B$2))=12, "3"&amp;"Q"&amp;"-"&amp;YEAR($B$2), 0))))</f>
        <v>1Q-2026</v>
      </c>
      <c r="E5" s="285" t="str">
        <f>IF(INT(MONTH($B$2))=3, "3"&amp;"Q"&amp;"-"&amp;YEAR($B$2)-1, IF(INT(MONTH($B$2))=6, "4"&amp;"Q"&amp;"-"&amp;YEAR($B$2)-1, IF(INT(MONTH($B$2))=9, "1"&amp;"Q"&amp;"-"&amp;YEAR($B$2),IF(INT(MONTH($B$2))=12, "2"&amp;"Q"&amp;"-"&amp;YEAR($B$2), 0))))</f>
        <v>4Q-2025</v>
      </c>
      <c r="F5" s="285" t="str">
        <f>IF(INT(MONTH($B$2))=3, "2"&amp;"Q"&amp;"-"&amp;YEAR($B$2)-1, IF(INT(MONTH($B$2))=6, "3"&amp;"Q"&amp;"-"&amp;YEAR($B$2)-1, IF(INT(MONTH($B$2))=9, "4"&amp;"Q"&amp;"-"&amp;YEAR($B$2)-1,IF(INT(MONTH($B$2))=12, "1"&amp;"Q"&amp;"-"&amp;YEAR($B$2), 0))))</f>
        <v>3Q-2025</v>
      </c>
      <c r="G5" s="286" t="str">
        <f>IF(INT(MONTH($B$2))=3, "1"&amp;"Q"&amp;"-"&amp;YEAR($B$2)-1, IF(INT(MONTH($B$2))=6, "2"&amp;"Q"&amp;"-"&amp;YEAR($B$2)-1, IF(INT(MONTH($B$2))=9, "3"&amp;"Q"&amp;"-"&amp;YEAR($B$2)-1,IF(INT(MONTH($B$2))=12, "4"&amp;"Q"&amp;"-"&amp;YEAR($B$2)-1, 0))))</f>
        <v>2Q-2025</v>
      </c>
    </row>
    <row r="6" spans="1:8" ht="15">
      <c r="A6" s="287"/>
      <c r="B6" s="288" t="s">
        <v>95</v>
      </c>
      <c r="C6" s="180"/>
      <c r="D6" s="180"/>
      <c r="E6" s="180"/>
      <c r="F6" s="180"/>
      <c r="G6" s="181"/>
    </row>
    <row r="7" spans="1:8" ht="15">
      <c r="A7" s="287"/>
      <c r="B7" s="289" t="s">
        <v>99</v>
      </c>
      <c r="C7" s="180"/>
      <c r="D7" s="180"/>
      <c r="E7" s="180"/>
      <c r="F7" s="180"/>
      <c r="G7" s="181"/>
    </row>
    <row r="8" spans="1:8" ht="15">
      <c r="A8" s="268">
        <v>1</v>
      </c>
      <c r="B8" s="269" t="s">
        <v>22</v>
      </c>
      <c r="C8" s="290">
        <v>172315670.96309999</v>
      </c>
      <c r="D8" s="291">
        <v>89749073.31479995</v>
      </c>
      <c r="E8" s="291">
        <v>88054220.870399922</v>
      </c>
      <c r="F8" s="291">
        <v>85591701.209999979</v>
      </c>
      <c r="G8" s="292">
        <v>83737762.254899979</v>
      </c>
    </row>
    <row r="9" spans="1:8" ht="15">
      <c r="A9" s="268">
        <v>2</v>
      </c>
      <c r="B9" s="269" t="s">
        <v>75</v>
      </c>
      <c r="C9" s="290">
        <v>172315670.96309999</v>
      </c>
      <c r="D9" s="291">
        <v>89749073.31479995</v>
      </c>
      <c r="E9" s="291">
        <v>88054220.870399922</v>
      </c>
      <c r="F9" s="291">
        <v>85591701.209999979</v>
      </c>
      <c r="G9" s="292">
        <v>83737762.254899979</v>
      </c>
    </row>
    <row r="10" spans="1:8" ht="15">
      <c r="A10" s="268">
        <v>3</v>
      </c>
      <c r="B10" s="269" t="s">
        <v>74</v>
      </c>
      <c r="C10" s="290">
        <v>172315670.96309999</v>
      </c>
      <c r="D10" s="291">
        <v>89749073.31479995</v>
      </c>
      <c r="E10" s="291">
        <v>88054220.870399922</v>
      </c>
      <c r="F10" s="291">
        <v>85591701.209999979</v>
      </c>
      <c r="G10" s="292">
        <v>83737762.254899979</v>
      </c>
    </row>
    <row r="11" spans="1:8" ht="15">
      <c r="A11" s="268">
        <v>4</v>
      </c>
      <c r="B11" s="269" t="s">
        <v>413</v>
      </c>
      <c r="C11" s="290">
        <v>59465353.037085108</v>
      </c>
      <c r="D11" s="291">
        <v>58164159.53693936</v>
      </c>
      <c r="E11" s="291">
        <v>54983030.252627999</v>
      </c>
      <c r="F11" s="291">
        <v>51909667.120481253</v>
      </c>
      <c r="G11" s="292">
        <v>47685130.066605814</v>
      </c>
    </row>
    <row r="12" spans="1:8" ht="15">
      <c r="A12" s="268">
        <v>5</v>
      </c>
      <c r="B12" s="269" t="s">
        <v>414</v>
      </c>
      <c r="C12" s="290">
        <v>73065225.370252937</v>
      </c>
      <c r="D12" s="291">
        <v>71578599.314933106</v>
      </c>
      <c r="E12" s="291">
        <v>67831711.593514651</v>
      </c>
      <c r="F12" s="291">
        <v>64055813.23052685</v>
      </c>
      <c r="G12" s="292">
        <v>58411153.329302549</v>
      </c>
    </row>
    <row r="13" spans="1:8" ht="15">
      <c r="A13" s="268">
        <v>6</v>
      </c>
      <c r="B13" s="269" t="s">
        <v>415</v>
      </c>
      <c r="C13" s="290">
        <v>91071086.343424767</v>
      </c>
      <c r="D13" s="291">
        <v>89339701.309291035</v>
      </c>
      <c r="E13" s="291">
        <v>84844671.933792517</v>
      </c>
      <c r="F13" s="291">
        <v>80138394.03679046</v>
      </c>
      <c r="G13" s="292">
        <v>72622678.931835964</v>
      </c>
    </row>
    <row r="14" spans="1:8" ht="15">
      <c r="A14" s="287"/>
      <c r="B14" s="288" t="s">
        <v>417</v>
      </c>
      <c r="C14" s="180"/>
      <c r="D14" s="180"/>
      <c r="E14" s="180"/>
      <c r="F14" s="180"/>
      <c r="G14" s="181"/>
    </row>
    <row r="15" spans="1:8" ht="21.95" customHeight="1">
      <c r="A15" s="268">
        <v>7</v>
      </c>
      <c r="B15" s="269" t="s">
        <v>416</v>
      </c>
      <c r="C15" s="293">
        <v>422910032.21384645</v>
      </c>
      <c r="D15" s="291">
        <v>419988688.59131801</v>
      </c>
      <c r="E15" s="291">
        <v>405842588.62270081</v>
      </c>
      <c r="F15" s="291">
        <v>383076513.57378906</v>
      </c>
      <c r="G15" s="292">
        <v>373680976.14332706</v>
      </c>
    </row>
    <row r="16" spans="1:8" ht="15">
      <c r="A16" s="287"/>
      <c r="B16" s="288" t="s">
        <v>420</v>
      </c>
      <c r="C16" s="180"/>
      <c r="D16" s="180"/>
      <c r="E16" s="180"/>
      <c r="F16" s="180"/>
      <c r="G16" s="181"/>
    </row>
    <row r="17" spans="1:7" s="3" customFormat="1" ht="15">
      <c r="A17" s="268"/>
      <c r="B17" s="289" t="s">
        <v>966</v>
      </c>
      <c r="C17" s="180"/>
      <c r="D17" s="180"/>
      <c r="E17" s="180"/>
      <c r="F17" s="180"/>
      <c r="G17" s="181"/>
    </row>
    <row r="18" spans="1:7" ht="15">
      <c r="A18" s="267">
        <v>8</v>
      </c>
      <c r="B18" s="294" t="s">
        <v>411</v>
      </c>
      <c r="C18" s="303">
        <v>0.40745231334679655</v>
      </c>
      <c r="D18" s="304">
        <v>0.21369402498868928</v>
      </c>
      <c r="E18" s="304">
        <v>0.21696643806956686</v>
      </c>
      <c r="F18" s="304">
        <v>0.22343239059868156</v>
      </c>
      <c r="G18" s="305">
        <v>0.22408890899166881</v>
      </c>
    </row>
    <row r="19" spans="1:7" ht="15" customHeight="1">
      <c r="A19" s="267">
        <v>9</v>
      </c>
      <c r="B19" s="294" t="s">
        <v>410</v>
      </c>
      <c r="C19" s="303">
        <v>0.40745231334679655</v>
      </c>
      <c r="D19" s="304">
        <v>0.21369402498868928</v>
      </c>
      <c r="E19" s="304">
        <v>0.21696643806956686</v>
      </c>
      <c r="F19" s="304">
        <v>0.22343239059868156</v>
      </c>
      <c r="G19" s="305">
        <v>0.22408890899166881</v>
      </c>
    </row>
    <row r="20" spans="1:7" ht="15">
      <c r="A20" s="267">
        <v>10</v>
      </c>
      <c r="B20" s="294" t="s">
        <v>412</v>
      </c>
      <c r="C20" s="303">
        <v>0.40745231334679655</v>
      </c>
      <c r="D20" s="304">
        <v>0.21369402498868928</v>
      </c>
      <c r="E20" s="304">
        <v>0.21696643806956686</v>
      </c>
      <c r="F20" s="304">
        <v>0.22343239059868156</v>
      </c>
      <c r="G20" s="305">
        <v>0.22408890899166881</v>
      </c>
    </row>
    <row r="21" spans="1:7" ht="15">
      <c r="A21" s="267">
        <v>11</v>
      </c>
      <c r="B21" s="269" t="s">
        <v>413</v>
      </c>
      <c r="C21" s="303">
        <v>0.14060993712018677</v>
      </c>
      <c r="D21" s="304">
        <v>0.13848982393318135</v>
      </c>
      <c r="E21" s="304">
        <v>0.13547870971162174</v>
      </c>
      <c r="F21" s="304">
        <v>0.13550730802107055</v>
      </c>
      <c r="G21" s="305">
        <v>0.12760919905196341</v>
      </c>
    </row>
    <row r="22" spans="1:7" ht="15">
      <c r="A22" s="267">
        <v>12</v>
      </c>
      <c r="B22" s="269" t="s">
        <v>414</v>
      </c>
      <c r="C22" s="303">
        <v>0.17276777518795572</v>
      </c>
      <c r="D22" s="304">
        <v>0.17042982646750449</v>
      </c>
      <c r="E22" s="304">
        <v>0.1671379827920812</v>
      </c>
      <c r="F22" s="304">
        <v>0.16721414902975584</v>
      </c>
      <c r="G22" s="305">
        <v>0.15631289002761189</v>
      </c>
    </row>
    <row r="23" spans="1:7" ht="15">
      <c r="A23" s="267">
        <v>13</v>
      </c>
      <c r="B23" s="269" t="s">
        <v>415</v>
      </c>
      <c r="C23" s="303">
        <v>0.21534387790870435</v>
      </c>
      <c r="D23" s="304">
        <v>0.21271930348635076</v>
      </c>
      <c r="E23" s="304">
        <v>0.20905807895058043</v>
      </c>
      <c r="F23" s="304">
        <v>0.2091968345674996</v>
      </c>
      <c r="G23" s="305">
        <v>0.19434406236399149</v>
      </c>
    </row>
    <row r="24" spans="1:7" ht="15">
      <c r="A24" s="287"/>
      <c r="B24" s="288" t="s">
        <v>951</v>
      </c>
      <c r="C24" s="180"/>
      <c r="D24" s="180"/>
      <c r="E24" s="180"/>
      <c r="F24" s="180"/>
      <c r="G24" s="181"/>
    </row>
    <row r="25" spans="1:7" ht="25.5">
      <c r="A25" s="267">
        <v>14</v>
      </c>
      <c r="B25" s="294" t="s">
        <v>952</v>
      </c>
      <c r="C25" s="303">
        <v>0</v>
      </c>
      <c r="D25" s="304">
        <v>0</v>
      </c>
      <c r="E25" s="304">
        <v>0</v>
      </c>
      <c r="F25" s="304">
        <v>0</v>
      </c>
      <c r="G25" s="305">
        <v>0</v>
      </c>
    </row>
    <row r="26" spans="1:7" ht="15">
      <c r="A26" s="287"/>
      <c r="B26" s="288" t="s">
        <v>6</v>
      </c>
      <c r="C26" s="180"/>
      <c r="D26" s="180"/>
      <c r="E26" s="180"/>
      <c r="F26" s="180"/>
      <c r="G26" s="181"/>
    </row>
    <row r="27" spans="1:7" ht="15" customHeight="1">
      <c r="A27" s="295">
        <v>15</v>
      </c>
      <c r="B27" s="296" t="s">
        <v>7</v>
      </c>
      <c r="C27" s="303">
        <v>8.0973716270115917E-2</v>
      </c>
      <c r="D27" s="304">
        <v>8.1346420007512826E-2</v>
      </c>
      <c r="E27" s="304">
        <v>8.2066031429468042E-2</v>
      </c>
      <c r="F27" s="304">
        <v>8.2640736980772858E-2</v>
      </c>
      <c r="G27" s="305">
        <v>8.1377887538939542E-2</v>
      </c>
    </row>
    <row r="28" spans="1:7" ht="15">
      <c r="A28" s="295">
        <v>16</v>
      </c>
      <c r="B28" s="296" t="s">
        <v>8</v>
      </c>
      <c r="C28" s="303">
        <v>3.2177025473029412E-2</v>
      </c>
      <c r="D28" s="304">
        <v>3.3132994724789762E-2</v>
      </c>
      <c r="E28" s="304">
        <v>2.8347992287871833E-2</v>
      </c>
      <c r="F28" s="304">
        <v>2.7198992634428477E-2</v>
      </c>
      <c r="G28" s="305">
        <v>2.4567655117131618E-2</v>
      </c>
    </row>
    <row r="29" spans="1:7" ht="15">
      <c r="A29" s="295">
        <v>17</v>
      </c>
      <c r="B29" s="296" t="s">
        <v>9</v>
      </c>
      <c r="C29" s="303">
        <v>3.2182935681747182E-2</v>
      </c>
      <c r="D29" s="304">
        <v>3.031021474031682E-2</v>
      </c>
      <c r="E29" s="304">
        <v>3.2778705421696031E-2</v>
      </c>
      <c r="F29" s="304">
        <v>3.4648131722941358E-2</v>
      </c>
      <c r="G29" s="305">
        <v>3.4989475922074652E-2</v>
      </c>
    </row>
    <row r="30" spans="1:7" ht="15">
      <c r="A30" s="295">
        <v>18</v>
      </c>
      <c r="B30" s="296" t="s">
        <v>129</v>
      </c>
      <c r="C30" s="303">
        <v>4.8796690797086505E-2</v>
      </c>
      <c r="D30" s="304">
        <v>4.8213425282723064E-2</v>
      </c>
      <c r="E30" s="304">
        <v>5.3718039141596209E-2</v>
      </c>
      <c r="F30" s="304">
        <v>5.5441744346344371E-2</v>
      </c>
      <c r="G30" s="305">
        <v>5.6810232421807931E-2</v>
      </c>
    </row>
    <row r="31" spans="1:7" ht="15">
      <c r="A31" s="295">
        <v>19</v>
      </c>
      <c r="B31" s="296" t="s">
        <v>10</v>
      </c>
      <c r="C31" s="303">
        <v>1.6347813412855853E-2</v>
      </c>
      <c r="D31" s="304">
        <v>1.6030719240507325E-2</v>
      </c>
      <c r="E31" s="304">
        <v>2.2282424967174117E-2</v>
      </c>
      <c r="F31" s="304">
        <v>2.0912496078566253E-2</v>
      </c>
      <c r="G31" s="305">
        <v>2.1225107104896255E-2</v>
      </c>
    </row>
    <row r="32" spans="1:7" ht="15">
      <c r="A32" s="295">
        <v>20</v>
      </c>
      <c r="B32" s="296" t="s">
        <v>11</v>
      </c>
      <c r="C32" s="303">
        <v>6.5262753236252108E-2</v>
      </c>
      <c r="D32" s="304">
        <v>7.5452516479853085E-2</v>
      </c>
      <c r="E32" s="304">
        <v>8.3455300041164526E-2</v>
      </c>
      <c r="F32" s="304">
        <v>7.4803297917662742E-2</v>
      </c>
      <c r="G32" s="305">
        <v>7.0282077455369352E-2</v>
      </c>
    </row>
    <row r="33" spans="1:7" ht="15">
      <c r="A33" s="287"/>
      <c r="B33" s="288" t="s">
        <v>12</v>
      </c>
      <c r="C33" s="180"/>
      <c r="D33" s="180"/>
      <c r="E33" s="180"/>
      <c r="F33" s="180"/>
      <c r="G33" s="181"/>
    </row>
    <row r="34" spans="1:7" ht="15">
      <c r="A34" s="295">
        <v>21</v>
      </c>
      <c r="B34" s="296" t="s">
        <v>13</v>
      </c>
      <c r="C34" s="303">
        <v>5.7470586023069405E-2</v>
      </c>
      <c r="D34" s="304">
        <v>6.220622016697111E-2</v>
      </c>
      <c r="E34" s="304">
        <v>5.6304540707842264E-2</v>
      </c>
      <c r="F34" s="304">
        <v>4.7712730934749384E-2</v>
      </c>
      <c r="G34" s="305">
        <v>4.7557752557807323E-2</v>
      </c>
    </row>
    <row r="35" spans="1:7" ht="15" customHeight="1">
      <c r="A35" s="295">
        <v>22</v>
      </c>
      <c r="B35" s="296" t="s">
        <v>916</v>
      </c>
      <c r="C35" s="303">
        <v>2.9867730088061005E-2</v>
      </c>
      <c r="D35" s="304">
        <v>2.5847734235412114E-2</v>
      </c>
      <c r="E35" s="304">
        <v>2.2215031084235014E-2</v>
      </c>
      <c r="F35" s="304">
        <v>2.257347917066754E-2</v>
      </c>
      <c r="G35" s="305">
        <v>2.0959581325106124E-2</v>
      </c>
    </row>
    <row r="36" spans="1:7" ht="15">
      <c r="A36" s="295">
        <v>23</v>
      </c>
      <c r="B36" s="296" t="s">
        <v>14</v>
      </c>
      <c r="C36" s="303">
        <v>0.61244378969244906</v>
      </c>
      <c r="D36" s="304">
        <v>0.66217988520137094</v>
      </c>
      <c r="E36" s="304">
        <v>0.63966884166804372</v>
      </c>
      <c r="F36" s="304">
        <v>0.60823713823815784</v>
      </c>
      <c r="G36" s="305">
        <v>0.55958735584370833</v>
      </c>
    </row>
    <row r="37" spans="1:7" ht="15" customHeight="1">
      <c r="A37" s="295">
        <v>24</v>
      </c>
      <c r="B37" s="296" t="s">
        <v>15</v>
      </c>
      <c r="C37" s="303">
        <v>0.50783440533784674</v>
      </c>
      <c r="D37" s="304">
        <v>0.62450119360374901</v>
      </c>
      <c r="E37" s="304">
        <v>0.64914367488437519</v>
      </c>
      <c r="F37" s="304">
        <v>0.62561133682752634</v>
      </c>
      <c r="G37" s="305">
        <v>0.62672154832494442</v>
      </c>
    </row>
    <row r="38" spans="1:7" ht="15">
      <c r="A38" s="295">
        <v>25</v>
      </c>
      <c r="B38" s="296" t="s">
        <v>16</v>
      </c>
      <c r="C38" s="303">
        <v>0.10964538365575534</v>
      </c>
      <c r="D38" s="304">
        <v>6.1320005344462851E-2</v>
      </c>
      <c r="E38" s="304">
        <v>0.49535520527464305</v>
      </c>
      <c r="F38" s="304">
        <v>0.49597704692863992</v>
      </c>
      <c r="G38" s="305">
        <v>0.41296670200177155</v>
      </c>
    </row>
    <row r="39" spans="1:7" ht="15" customHeight="1">
      <c r="A39" s="287"/>
      <c r="B39" s="288" t="s">
        <v>17</v>
      </c>
      <c r="C39" s="180"/>
      <c r="D39" s="180"/>
      <c r="E39" s="180"/>
      <c r="F39" s="180"/>
      <c r="G39" s="181"/>
    </row>
    <row r="40" spans="1:7" ht="15" customHeight="1">
      <c r="A40" s="295">
        <v>26</v>
      </c>
      <c r="B40" s="296" t="s">
        <v>18</v>
      </c>
      <c r="C40" s="699">
        <v>0.47821176103441693</v>
      </c>
      <c r="D40" s="699">
        <v>0.40392514786798439</v>
      </c>
      <c r="E40" s="699">
        <v>0.36450963202800302</v>
      </c>
      <c r="F40" s="699">
        <v>0.29953100675930777</v>
      </c>
      <c r="G40" s="700">
        <v>0.31752013549420499</v>
      </c>
    </row>
    <row r="41" spans="1:7" ht="15" customHeight="1">
      <c r="A41" s="295">
        <v>27</v>
      </c>
      <c r="B41" s="296" t="s">
        <v>19</v>
      </c>
      <c r="C41" s="699">
        <v>0.76567791619867775</v>
      </c>
      <c r="D41" s="699">
        <v>0.78541489313779822</v>
      </c>
      <c r="E41" s="699">
        <v>0.83739915158457834</v>
      </c>
      <c r="F41" s="699">
        <v>0.83063095526248854</v>
      </c>
      <c r="G41" s="700">
        <v>0.81241441260705183</v>
      </c>
    </row>
    <row r="42" spans="1:7" ht="15" customHeight="1">
      <c r="A42" s="295">
        <v>28</v>
      </c>
      <c r="B42" s="297" t="s">
        <v>20</v>
      </c>
      <c r="C42" s="699">
        <v>0.31968703617532868</v>
      </c>
      <c r="D42" s="699">
        <v>0.32352464626916749</v>
      </c>
      <c r="E42" s="699">
        <v>0.29137961998687872</v>
      </c>
      <c r="F42" s="699">
        <v>0.26070498869451819</v>
      </c>
      <c r="G42" s="700">
        <v>0.27395933314036519</v>
      </c>
    </row>
    <row r="43" spans="1:7" ht="15" customHeight="1">
      <c r="A43" s="301"/>
      <c r="B43" s="288" t="s">
        <v>343</v>
      </c>
      <c r="C43" s="180"/>
      <c r="D43" s="180"/>
      <c r="E43" s="180"/>
      <c r="F43" s="180"/>
      <c r="G43" s="181"/>
    </row>
    <row r="44" spans="1:7" ht="15" customHeight="1">
      <c r="A44" s="295">
        <v>29</v>
      </c>
      <c r="B44" s="346" t="s">
        <v>327</v>
      </c>
      <c r="C44" s="297">
        <v>214365065.31060323</v>
      </c>
      <c r="D44" s="297">
        <v>156310748.96186998</v>
      </c>
      <c r="E44" s="297">
        <v>140651731.6112</v>
      </c>
      <c r="F44" s="297">
        <v>104484455.564</v>
      </c>
      <c r="G44" s="300">
        <v>86613141.712178797</v>
      </c>
    </row>
    <row r="45" spans="1:7" ht="15">
      <c r="A45" s="295">
        <v>30</v>
      </c>
      <c r="B45" s="296" t="s">
        <v>328</v>
      </c>
      <c r="C45" s="297">
        <v>122364106.2853501</v>
      </c>
      <c r="D45" s="298">
        <v>104833613.26299068</v>
      </c>
      <c r="E45" s="298">
        <v>97413623.482909516</v>
      </c>
      <c r="F45" s="298">
        <v>74896522.988643005</v>
      </c>
      <c r="G45" s="299">
        <v>72565990.629575685</v>
      </c>
    </row>
    <row r="46" spans="1:7" ht="15">
      <c r="A46" s="341">
        <v>31</v>
      </c>
      <c r="B46" s="342" t="s">
        <v>326</v>
      </c>
      <c r="C46" s="699">
        <v>1.7518623051984636</v>
      </c>
      <c r="D46" s="699">
        <v>1.4910365492195834</v>
      </c>
      <c r="E46" s="699">
        <v>1.4438609979011436</v>
      </c>
      <c r="F46" s="699">
        <v>1.3950508167093896</v>
      </c>
      <c r="G46" s="700">
        <v>1.1935776106786575</v>
      </c>
    </row>
    <row r="47" spans="1:7" ht="15">
      <c r="A47" s="341"/>
      <c r="B47" s="288" t="s">
        <v>421</v>
      </c>
      <c r="C47" s="180"/>
      <c r="D47" s="180"/>
      <c r="E47" s="180"/>
      <c r="F47" s="180"/>
      <c r="G47" s="181"/>
    </row>
    <row r="48" spans="1:7" ht="15">
      <c r="A48" s="341">
        <v>32</v>
      </c>
      <c r="B48" s="342" t="s">
        <v>428</v>
      </c>
      <c r="C48" s="343">
        <v>329045381.25524497</v>
      </c>
      <c r="D48" s="344">
        <v>229764976.05860493</v>
      </c>
      <c r="E48" s="344">
        <v>208751452.0650999</v>
      </c>
      <c r="F48" s="344">
        <v>212775229.88950497</v>
      </c>
      <c r="G48" s="345">
        <v>224813045.32943499</v>
      </c>
    </row>
    <row r="49" spans="1:7" ht="15">
      <c r="A49" s="341">
        <v>33</v>
      </c>
      <c r="B49" s="342" t="s">
        <v>441</v>
      </c>
      <c r="C49" s="343">
        <v>208959187.90544602</v>
      </c>
      <c r="D49" s="344">
        <v>199069479.74831405</v>
      </c>
      <c r="E49" s="344">
        <v>191459008.25630179</v>
      </c>
      <c r="F49" s="344">
        <v>188352840.47050965</v>
      </c>
      <c r="G49" s="345">
        <v>186431128.84422895</v>
      </c>
    </row>
    <row r="50" spans="1:7" thickBot="1">
      <c r="A50" s="71">
        <v>34</v>
      </c>
      <c r="B50" s="151" t="s">
        <v>455</v>
      </c>
      <c r="C50" s="701">
        <v>1.5746873088161977</v>
      </c>
      <c r="D50" s="702">
        <v>1.1541948888855267</v>
      </c>
      <c r="E50" s="702">
        <v>1.0903193010675638</v>
      </c>
      <c r="F50" s="702">
        <v>1.129662973799533</v>
      </c>
      <c r="G50" s="703">
        <v>1.2058771875874643</v>
      </c>
    </row>
    <row r="51" spans="1:7">
      <c r="A51" s="20"/>
      <c r="C51" s="704"/>
      <c r="D51" s="705"/>
      <c r="E51" s="705"/>
      <c r="F51" s="705"/>
      <c r="G51" s="705"/>
    </row>
    <row r="52" spans="1:7">
      <c r="B52" s="23"/>
    </row>
    <row r="53" spans="1:7" ht="65.25">
      <c r="B53" s="231" t="s">
        <v>342</v>
      </c>
      <c r="D53" s="208"/>
      <c r="E53" s="208"/>
      <c r="F53" s="208"/>
      <c r="G53" s="208"/>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E39"/>
  <sheetViews>
    <sheetView zoomScale="80" zoomScaleNormal="80" workbookViewId="0">
      <selection activeCell="C6" sqref="C6:C37"/>
    </sheetView>
  </sheetViews>
  <sheetFormatPr defaultRowHeight="15"/>
  <cols>
    <col min="1" max="1" width="11.42578125" customWidth="1"/>
    <col min="2" max="2" width="76.85546875" style="4" customWidth="1"/>
    <col min="3" max="3" width="22.85546875" customWidth="1"/>
    <col min="5" max="5" width="12" bestFit="1" customWidth="1"/>
  </cols>
  <sheetData>
    <row r="1" spans="1:3">
      <c r="A1" s="208" t="s">
        <v>97</v>
      </c>
      <c r="B1" t="str">
        <f>Info!C2</f>
        <v>სს ზირაათ ბანკი საქართველო</v>
      </c>
    </row>
    <row r="2" spans="1:3">
      <c r="A2" s="208" t="s">
        <v>98</v>
      </c>
      <c r="B2" s="717">
        <f>'1. key ratios'!B2</f>
        <v>46203</v>
      </c>
    </row>
    <row r="3" spans="1:3">
      <c r="A3" s="208"/>
      <c r="B3"/>
    </row>
    <row r="4" spans="1:3">
      <c r="A4" s="208" t="s">
        <v>405</v>
      </c>
      <c r="B4" t="s">
        <v>374</v>
      </c>
    </row>
    <row r="5" spans="1:3">
      <c r="A5" s="657"/>
      <c r="B5" s="657" t="s">
        <v>375</v>
      </c>
      <c r="C5" s="658"/>
    </row>
    <row r="6" spans="1:3">
      <c r="A6" s="659">
        <v>1</v>
      </c>
      <c r="B6" s="660" t="s">
        <v>375</v>
      </c>
      <c r="C6" s="661">
        <v>519258597.48019999</v>
      </c>
    </row>
    <row r="7" spans="1:3">
      <c r="A7" s="659">
        <v>2</v>
      </c>
      <c r="B7" s="660" t="s">
        <v>376</v>
      </c>
      <c r="C7" s="661">
        <v>-948905.03</v>
      </c>
    </row>
    <row r="8" spans="1:3">
      <c r="A8" s="662">
        <v>3</v>
      </c>
      <c r="B8" s="663" t="s">
        <v>377</v>
      </c>
      <c r="C8" s="664">
        <f>C6+C7</f>
        <v>518309692.45020002</v>
      </c>
    </row>
    <row r="9" spans="1:3">
      <c r="A9" s="665"/>
      <c r="B9" s="665" t="s">
        <v>378</v>
      </c>
      <c r="C9" s="666"/>
    </row>
    <row r="10" spans="1:3">
      <c r="A10" s="667">
        <v>4</v>
      </c>
      <c r="B10" s="668" t="s">
        <v>379</v>
      </c>
      <c r="C10" s="661" t="b">
        <f>'15. CCR'!F34</f>
        <v>0</v>
      </c>
    </row>
    <row r="11" spans="1:3">
      <c r="A11" s="667">
        <v>5</v>
      </c>
      <c r="B11" s="669" t="s">
        <v>380</v>
      </c>
      <c r="C11" s="661" t="b">
        <f>'15. CCR'!G34</f>
        <v>0</v>
      </c>
    </row>
    <row r="12" spans="1:3">
      <c r="A12" s="667">
        <v>6</v>
      </c>
      <c r="B12" s="670" t="s">
        <v>978</v>
      </c>
      <c r="C12" s="664">
        <f>'15. CCR'!I34</f>
        <v>0</v>
      </c>
    </row>
    <row r="13" spans="1:3">
      <c r="A13" s="671">
        <v>7</v>
      </c>
      <c r="B13" s="672" t="s">
        <v>381</v>
      </c>
      <c r="C13" s="661" t="b">
        <f>'15. CCR'!E34</f>
        <v>0</v>
      </c>
    </row>
    <row r="14" spans="1:3">
      <c r="A14" s="673">
        <v>8</v>
      </c>
      <c r="B14" s="674" t="s">
        <v>382</v>
      </c>
      <c r="C14" s="664">
        <f>C12</f>
        <v>0</v>
      </c>
    </row>
    <row r="15" spans="1:3">
      <c r="A15" s="665"/>
      <c r="B15" s="665" t="s">
        <v>383</v>
      </c>
      <c r="C15" s="675"/>
    </row>
    <row r="16" spans="1:3">
      <c r="A16" s="671">
        <v>9</v>
      </c>
      <c r="B16" s="676" t="s">
        <v>384</v>
      </c>
      <c r="C16" s="661"/>
    </row>
    <row r="17" spans="1:5">
      <c r="A17" s="667">
        <v>10</v>
      </c>
      <c r="B17" s="660" t="s">
        <v>385</v>
      </c>
      <c r="C17" s="661"/>
    </row>
    <row r="18" spans="1:5">
      <c r="A18" s="667">
        <v>11</v>
      </c>
      <c r="B18" s="660" t="s">
        <v>386</v>
      </c>
      <c r="C18" s="661"/>
    </row>
    <row r="19" spans="1:5" ht="24">
      <c r="A19" s="671">
        <v>12</v>
      </c>
      <c r="B19" s="676" t="s">
        <v>387</v>
      </c>
      <c r="C19" s="661"/>
    </row>
    <row r="20" spans="1:5">
      <c r="A20" s="671">
        <v>13</v>
      </c>
      <c r="B20" s="676" t="s">
        <v>388</v>
      </c>
      <c r="C20" s="661"/>
    </row>
    <row r="21" spans="1:5">
      <c r="A21" s="671">
        <v>14</v>
      </c>
      <c r="B21" s="660" t="s">
        <v>389</v>
      </c>
      <c r="C21" s="661"/>
    </row>
    <row r="22" spans="1:5">
      <c r="A22" s="673">
        <v>15</v>
      </c>
      <c r="B22" s="674" t="s">
        <v>390</v>
      </c>
      <c r="C22" s="664">
        <f>SUM(C16:C21)</f>
        <v>0</v>
      </c>
    </row>
    <row r="23" spans="1:5">
      <c r="A23" s="665"/>
      <c r="B23" s="665" t="s">
        <v>391</v>
      </c>
      <c r="C23" s="666"/>
    </row>
    <row r="24" spans="1:5">
      <c r="A24" s="667">
        <v>16</v>
      </c>
      <c r="B24" s="660" t="s">
        <v>392</v>
      </c>
      <c r="C24" s="661">
        <v>94525885.076372147</v>
      </c>
    </row>
    <row r="25" spans="1:5">
      <c r="A25" s="667">
        <v>17</v>
      </c>
      <c r="B25" s="660" t="s">
        <v>393</v>
      </c>
      <c r="C25" s="661">
        <v>-54304554.866947718</v>
      </c>
    </row>
    <row r="26" spans="1:5">
      <c r="A26" s="673">
        <v>18</v>
      </c>
      <c r="B26" s="674" t="s">
        <v>394</v>
      </c>
      <c r="C26" s="664">
        <f>C24+C25</f>
        <v>40221330.209424429</v>
      </c>
    </row>
    <row r="27" spans="1:5">
      <c r="A27" s="665"/>
      <c r="B27" s="665" t="s">
        <v>395</v>
      </c>
      <c r="C27" s="675"/>
    </row>
    <row r="28" spans="1:5">
      <c r="A28" s="667">
        <v>19</v>
      </c>
      <c r="B28" s="660" t="s">
        <v>396</v>
      </c>
      <c r="C28" s="661"/>
    </row>
    <row r="29" spans="1:5">
      <c r="A29" s="667">
        <v>20</v>
      </c>
      <c r="B29" s="660" t="s">
        <v>397</v>
      </c>
      <c r="C29" s="661"/>
    </row>
    <row r="30" spans="1:5">
      <c r="A30" s="665"/>
      <c r="B30" s="665" t="s">
        <v>398</v>
      </c>
      <c r="C30" s="666"/>
    </row>
    <row r="31" spans="1:5">
      <c r="A31" s="673">
        <v>21</v>
      </c>
      <c r="B31" s="674" t="s">
        <v>75</v>
      </c>
      <c r="C31" s="664">
        <v>172315670.96309999</v>
      </c>
      <c r="E31" s="789"/>
    </row>
    <row r="32" spans="1:5">
      <c r="A32" s="673">
        <v>22</v>
      </c>
      <c r="B32" s="674" t="s">
        <v>399</v>
      </c>
      <c r="C32" s="664">
        <v>558531022.65962446</v>
      </c>
      <c r="E32" s="789"/>
    </row>
    <row r="33" spans="1:3">
      <c r="A33" s="677"/>
      <c r="B33" s="677" t="s">
        <v>374</v>
      </c>
      <c r="C33" s="666"/>
    </row>
    <row r="34" spans="1:3">
      <c r="A34" s="673">
        <v>23</v>
      </c>
      <c r="B34" s="674" t="s">
        <v>374</v>
      </c>
      <c r="C34" s="708">
        <f>IFERROR(C31/C32,0)</f>
        <v>0.30851584598213311</v>
      </c>
    </row>
    <row r="35" spans="1:3">
      <c r="A35" s="677"/>
      <c r="B35" s="677" t="s">
        <v>400</v>
      </c>
      <c r="C35" s="666"/>
    </row>
    <row r="36" spans="1:3">
      <c r="A36" s="671" t="s">
        <v>401</v>
      </c>
      <c r="B36" s="676" t="s">
        <v>402</v>
      </c>
      <c r="C36" s="678"/>
    </row>
    <row r="37" spans="1:3">
      <c r="A37" s="679" t="s">
        <v>403</v>
      </c>
      <c r="B37" s="680" t="s">
        <v>404</v>
      </c>
      <c r="C37" s="678"/>
    </row>
    <row r="39" spans="1:3">
      <c r="B39" s="264"/>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9"/>
  <sheetViews>
    <sheetView zoomScale="80" zoomScaleNormal="80" workbookViewId="0">
      <selection activeCell="B2" sqref="B2"/>
    </sheetView>
  </sheetViews>
  <sheetFormatPr defaultRowHeight="15"/>
  <cols>
    <col min="1" max="1" width="11.42578125" customWidth="1"/>
    <col min="2" max="2" width="76.85546875" style="4" customWidth="1"/>
    <col min="3" max="6" width="24.42578125" customWidth="1"/>
  </cols>
  <sheetData>
    <row r="1" spans="1:6">
      <c r="A1" s="16" t="s">
        <v>97</v>
      </c>
      <c r="B1" t="str">
        <f>Info!C2</f>
        <v>სს ზირაათ ბანკი საქართველო</v>
      </c>
    </row>
    <row r="2" spans="1:6">
      <c r="A2" s="208" t="s">
        <v>98</v>
      </c>
      <c r="B2" s="717">
        <f>'1. key ratios'!B2</f>
        <v>46203</v>
      </c>
    </row>
    <row r="3" spans="1:6">
      <c r="A3" s="208"/>
      <c r="B3"/>
    </row>
    <row r="4" spans="1:6">
      <c r="A4" s="656" t="s">
        <v>970</v>
      </c>
    </row>
    <row r="5" spans="1:6" ht="105">
      <c r="B5" s="650"/>
      <c r="C5" s="651" t="s">
        <v>971</v>
      </c>
      <c r="D5" s="651" t="s">
        <v>972</v>
      </c>
      <c r="E5" s="651" t="s">
        <v>973</v>
      </c>
      <c r="F5" s="651" t="s">
        <v>974</v>
      </c>
    </row>
    <row r="6" spans="1:6">
      <c r="B6" s="652" t="s">
        <v>969</v>
      </c>
      <c r="C6" s="653" t="b">
        <f>IF(C7&gt;0,C7,IF(C8&gt;0,C8,IF(C9&gt;0,C9)))</f>
        <v>0</v>
      </c>
      <c r="D6" s="653" t="b">
        <f>IF(D7&gt;0,D7,IF(D8&gt;0,D8,IF(D9&gt;0,D9)))</f>
        <v>0</v>
      </c>
      <c r="E6" s="653" t="b">
        <f>IF(E7&gt;0,E7,IF(E8&gt;0,E8,IF(E9&gt;0,E9)))</f>
        <v>0</v>
      </c>
      <c r="F6" s="653" t="b">
        <f>IF(F7&gt;0,F7,IF(F8&gt;0,F8,IF(F9&gt;0,F9)))</f>
        <v>0</v>
      </c>
    </row>
    <row r="7" spans="1:6">
      <c r="B7" s="654" t="s">
        <v>975</v>
      </c>
      <c r="C7" s="655"/>
      <c r="D7" s="655"/>
      <c r="E7" s="655"/>
      <c r="F7" s="655"/>
    </row>
    <row r="8" spans="1:6">
      <c r="B8" s="654" t="s">
        <v>976</v>
      </c>
      <c r="C8" s="655"/>
      <c r="D8" s="655"/>
      <c r="E8" s="655"/>
      <c r="F8" s="655"/>
    </row>
    <row r="9" spans="1:6">
      <c r="B9" s="654" t="s">
        <v>977</v>
      </c>
      <c r="C9" s="655"/>
      <c r="D9" s="655"/>
      <c r="E9" s="655"/>
      <c r="F9" s="655"/>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42"/>
  <sheetViews>
    <sheetView zoomScale="80" zoomScaleNormal="80" workbookViewId="0">
      <pane xSplit="2" ySplit="6" topLeftCell="C7" activePane="bottomRight" state="frozen"/>
      <selection pane="topRight" activeCell="C1" sqref="C1"/>
      <selection pane="bottomLeft" activeCell="A7" sqref="A7"/>
      <selection pane="bottomRight" activeCell="C8" sqref="C8:G39"/>
    </sheetView>
  </sheetViews>
  <sheetFormatPr defaultRowHeight="15"/>
  <cols>
    <col min="1" max="1" width="9.85546875" style="208" bestFit="1" customWidth="1"/>
    <col min="2" max="2" width="82.5703125" style="23" customWidth="1"/>
    <col min="3" max="4" width="17.5703125" style="208" customWidth="1"/>
    <col min="5" max="5" width="19.5703125" style="208" bestFit="1" customWidth="1"/>
    <col min="6" max="7" width="17.5703125" style="208" customWidth="1"/>
  </cols>
  <sheetData>
    <row r="1" spans="1:7">
      <c r="A1" s="208" t="s">
        <v>97</v>
      </c>
      <c r="B1" s="208" t="str">
        <f>Info!C2</f>
        <v>სს ზირაათ ბანკი საქართველო</v>
      </c>
    </row>
    <row r="2" spans="1:7">
      <c r="A2" s="208" t="s">
        <v>98</v>
      </c>
      <c r="B2" s="717">
        <f>'1. key ratios'!B2</f>
        <v>46203</v>
      </c>
    </row>
    <row r="3" spans="1:7">
      <c r="B3" s="302"/>
    </row>
    <row r="4" spans="1:7" ht="15.75" thickBot="1">
      <c r="A4" s="208" t="s">
        <v>456</v>
      </c>
      <c r="B4" s="306" t="s">
        <v>421</v>
      </c>
    </row>
    <row r="5" spans="1:7">
      <c r="A5" s="307"/>
      <c r="B5" s="308"/>
      <c r="C5" s="860" t="s">
        <v>422</v>
      </c>
      <c r="D5" s="860"/>
      <c r="E5" s="860"/>
      <c r="F5" s="860"/>
      <c r="G5" s="861" t="s">
        <v>423</v>
      </c>
    </row>
    <row r="6" spans="1:7">
      <c r="A6" s="309"/>
      <c r="B6" s="310"/>
      <c r="C6" s="311" t="s">
        <v>424</v>
      </c>
      <c r="D6" s="312" t="s">
        <v>425</v>
      </c>
      <c r="E6" s="312" t="s">
        <v>426</v>
      </c>
      <c r="F6" s="312" t="s">
        <v>427</v>
      </c>
      <c r="G6" s="862"/>
    </row>
    <row r="7" spans="1:7">
      <c r="A7" s="313"/>
      <c r="B7" s="314" t="s">
        <v>428</v>
      </c>
      <c r="C7" s="315"/>
      <c r="D7" s="315"/>
      <c r="E7" s="315"/>
      <c r="F7" s="315"/>
      <c r="G7" s="316"/>
    </row>
    <row r="8" spans="1:7">
      <c r="A8" s="317">
        <v>1</v>
      </c>
      <c r="B8" s="318" t="s">
        <v>429</v>
      </c>
      <c r="C8" s="319">
        <v>172315670.96309999</v>
      </c>
      <c r="D8" s="319">
        <v>0</v>
      </c>
      <c r="E8" s="319">
        <v>0</v>
      </c>
      <c r="F8" s="319">
        <v>1502672.4526</v>
      </c>
      <c r="G8" s="320">
        <v>173818343.41569999</v>
      </c>
    </row>
    <row r="9" spans="1:7">
      <c r="A9" s="317">
        <v>2</v>
      </c>
      <c r="B9" s="321" t="s">
        <v>74</v>
      </c>
      <c r="C9" s="319">
        <v>172315670.96309999</v>
      </c>
      <c r="D9" s="319">
        <v>0</v>
      </c>
      <c r="E9" s="319">
        <v>0</v>
      </c>
      <c r="F9" s="319">
        <v>0</v>
      </c>
      <c r="G9" s="320">
        <v>172315670.96309999</v>
      </c>
    </row>
    <row r="10" spans="1:7">
      <c r="A10" s="317">
        <v>3</v>
      </c>
      <c r="B10" s="321" t="s">
        <v>430</v>
      </c>
      <c r="C10" s="322"/>
      <c r="D10" s="322"/>
      <c r="E10" s="322"/>
      <c r="F10" s="319">
        <v>1502672.4526</v>
      </c>
      <c r="G10" s="320">
        <v>1502672.4526</v>
      </c>
    </row>
    <row r="11" spans="1:7" ht="26.25">
      <c r="A11" s="317">
        <v>4</v>
      </c>
      <c r="B11" s="318" t="s">
        <v>431</v>
      </c>
      <c r="C11" s="319">
        <v>15405514.694000002</v>
      </c>
      <c r="D11" s="319">
        <v>32647470.471900001</v>
      </c>
      <c r="E11" s="319">
        <v>5799589.3627000004</v>
      </c>
      <c r="F11" s="319">
        <v>47000</v>
      </c>
      <c r="G11" s="320">
        <v>35244509.836944997</v>
      </c>
    </row>
    <row r="12" spans="1:7">
      <c r="A12" s="317">
        <v>5</v>
      </c>
      <c r="B12" s="321" t="s">
        <v>432</v>
      </c>
      <c r="C12" s="319">
        <v>5339522.7256000005</v>
      </c>
      <c r="D12" s="323">
        <v>10555576.9067</v>
      </c>
      <c r="E12" s="319">
        <v>2512617.1957999999</v>
      </c>
      <c r="F12" s="319">
        <v>25000</v>
      </c>
      <c r="G12" s="320">
        <v>17511080.986694999</v>
      </c>
    </row>
    <row r="13" spans="1:7">
      <c r="A13" s="317">
        <v>6</v>
      </c>
      <c r="B13" s="321" t="s">
        <v>433</v>
      </c>
      <c r="C13" s="319">
        <v>10065991.968400002</v>
      </c>
      <c r="D13" s="323">
        <v>22091893.565200001</v>
      </c>
      <c r="E13" s="319">
        <v>3286972.1669000001</v>
      </c>
      <c r="F13" s="319">
        <v>22000</v>
      </c>
      <c r="G13" s="320">
        <v>17733428.850250002</v>
      </c>
    </row>
    <row r="14" spans="1:7">
      <c r="A14" s="317">
        <v>7</v>
      </c>
      <c r="B14" s="318" t="s">
        <v>434</v>
      </c>
      <c r="C14" s="319">
        <v>149673668.52470002</v>
      </c>
      <c r="D14" s="319">
        <v>18876507.957499981</v>
      </c>
      <c r="E14" s="319">
        <v>68963193.799999997</v>
      </c>
      <c r="F14" s="319">
        <v>2451685.7229999998</v>
      </c>
      <c r="G14" s="320">
        <v>119982528.00259998</v>
      </c>
    </row>
    <row r="15" spans="1:7" ht="51.75">
      <c r="A15" s="317">
        <v>8</v>
      </c>
      <c r="B15" s="321" t="s">
        <v>435</v>
      </c>
      <c r="C15" s="319">
        <v>149673668.52470002</v>
      </c>
      <c r="D15" s="323">
        <v>18876507.957499981</v>
      </c>
      <c r="E15" s="319">
        <v>5989791</v>
      </c>
      <c r="F15" s="319">
        <v>2451685.7229999998</v>
      </c>
      <c r="G15" s="320">
        <v>88495826.602599993</v>
      </c>
    </row>
    <row r="16" spans="1:7" ht="26.25">
      <c r="A16" s="317">
        <v>9</v>
      </c>
      <c r="B16" s="321" t="s">
        <v>436</v>
      </c>
      <c r="C16" s="319">
        <v>0</v>
      </c>
      <c r="D16" s="323">
        <v>0</v>
      </c>
      <c r="E16" s="319">
        <v>62973402.799999997</v>
      </c>
      <c r="F16" s="319">
        <v>0</v>
      </c>
      <c r="G16" s="320">
        <v>31486701.399999999</v>
      </c>
    </row>
    <row r="17" spans="1:7">
      <c r="A17" s="317">
        <v>10</v>
      </c>
      <c r="B17" s="318" t="s">
        <v>437</v>
      </c>
      <c r="C17" s="319"/>
      <c r="D17" s="323"/>
      <c r="E17" s="319"/>
      <c r="F17" s="319"/>
      <c r="G17" s="320">
        <v>0</v>
      </c>
    </row>
    <row r="18" spans="1:7">
      <c r="A18" s="317">
        <v>11</v>
      </c>
      <c r="B18" s="318" t="s">
        <v>78</v>
      </c>
      <c r="C18" s="319">
        <v>0</v>
      </c>
      <c r="D18" s="323">
        <v>2817489.6333999997</v>
      </c>
      <c r="E18" s="319">
        <v>1284021.4838</v>
      </c>
      <c r="F18" s="319">
        <v>46525207.393499956</v>
      </c>
      <c r="G18" s="320">
        <v>0</v>
      </c>
    </row>
    <row r="19" spans="1:7">
      <c r="A19" s="317">
        <v>12</v>
      </c>
      <c r="B19" s="321" t="s">
        <v>438</v>
      </c>
      <c r="C19" s="322"/>
      <c r="D19" s="323"/>
      <c r="E19" s="319"/>
      <c r="F19" s="319"/>
      <c r="G19" s="320"/>
    </row>
    <row r="20" spans="1:7" ht="26.25">
      <c r="A20" s="317">
        <v>13</v>
      </c>
      <c r="B20" s="321" t="s">
        <v>439</v>
      </c>
      <c r="C20" s="319">
        <v>0</v>
      </c>
      <c r="D20" s="319">
        <v>2817489.6333999997</v>
      </c>
      <c r="E20" s="319">
        <v>1284021.4838</v>
      </c>
      <c r="F20" s="319">
        <v>46525207.393499956</v>
      </c>
      <c r="G20" s="320">
        <v>0</v>
      </c>
    </row>
    <row r="21" spans="1:7">
      <c r="A21" s="324">
        <v>14</v>
      </c>
      <c r="B21" s="325" t="s">
        <v>440</v>
      </c>
      <c r="C21" s="322"/>
      <c r="D21" s="322"/>
      <c r="E21" s="322"/>
      <c r="F21" s="322"/>
      <c r="G21" s="326">
        <v>329045381.25524497</v>
      </c>
    </row>
    <row r="22" spans="1:7">
      <c r="A22" s="327"/>
      <c r="B22" s="347" t="s">
        <v>441</v>
      </c>
      <c r="C22" s="328"/>
      <c r="D22" s="329"/>
      <c r="E22" s="328"/>
      <c r="F22" s="328"/>
      <c r="G22" s="330"/>
    </row>
    <row r="23" spans="1:7">
      <c r="A23" s="317">
        <v>15</v>
      </c>
      <c r="B23" s="318" t="s">
        <v>309</v>
      </c>
      <c r="C23" s="331">
        <v>241681695.74329999</v>
      </c>
      <c r="D23" s="332">
        <v>0</v>
      </c>
      <c r="E23" s="331">
        <v>0</v>
      </c>
      <c r="F23" s="331">
        <v>0</v>
      </c>
      <c r="G23" s="320">
        <v>1519823.6568700001</v>
      </c>
    </row>
    <row r="24" spans="1:7">
      <c r="A24" s="317">
        <v>16</v>
      </c>
      <c r="B24" s="318" t="s">
        <v>442</v>
      </c>
      <c r="C24" s="319">
        <v>696765.0085</v>
      </c>
      <c r="D24" s="323">
        <v>53734552.484468333</v>
      </c>
      <c r="E24" s="319">
        <v>55603837.063844137</v>
      </c>
      <c r="F24" s="319">
        <v>125712980.12460001</v>
      </c>
      <c r="G24" s="320">
        <v>161471552.65899125</v>
      </c>
    </row>
    <row r="25" spans="1:7" ht="26.25">
      <c r="A25" s="317">
        <v>17</v>
      </c>
      <c r="B25" s="321" t="s">
        <v>443</v>
      </c>
      <c r="C25" s="319">
        <v>0</v>
      </c>
      <c r="D25" s="323">
        <v>0</v>
      </c>
      <c r="E25" s="319">
        <v>0</v>
      </c>
      <c r="F25" s="319">
        <v>0</v>
      </c>
      <c r="G25" s="320">
        <v>0</v>
      </c>
    </row>
    <row r="26" spans="1:7" ht="26.25">
      <c r="A26" s="317">
        <v>18</v>
      </c>
      <c r="B26" s="321" t="s">
        <v>444</v>
      </c>
      <c r="C26" s="319">
        <v>696765.0085</v>
      </c>
      <c r="D26" s="323">
        <v>0</v>
      </c>
      <c r="E26" s="319">
        <v>0</v>
      </c>
      <c r="F26" s="319">
        <v>0</v>
      </c>
      <c r="G26" s="320">
        <v>104514.751275</v>
      </c>
    </row>
    <row r="27" spans="1:7">
      <c r="A27" s="317">
        <v>19</v>
      </c>
      <c r="B27" s="321" t="s">
        <v>445</v>
      </c>
      <c r="C27" s="319">
        <v>0</v>
      </c>
      <c r="D27" s="323">
        <v>53734552.484468333</v>
      </c>
      <c r="E27" s="319">
        <v>55603837.063844137</v>
      </c>
      <c r="F27" s="319">
        <v>125712980.12460001</v>
      </c>
      <c r="G27" s="320">
        <v>161367037.90771624</v>
      </c>
    </row>
    <row r="28" spans="1:7">
      <c r="A28" s="317">
        <v>20</v>
      </c>
      <c r="B28" s="333" t="s">
        <v>446</v>
      </c>
      <c r="C28" s="319">
        <v>0</v>
      </c>
      <c r="D28" s="323">
        <v>0</v>
      </c>
      <c r="E28" s="319">
        <v>0</v>
      </c>
      <c r="F28" s="319">
        <v>0</v>
      </c>
      <c r="G28" s="320">
        <v>0</v>
      </c>
    </row>
    <row r="29" spans="1:7">
      <c r="A29" s="317">
        <v>21</v>
      </c>
      <c r="B29" s="321" t="s">
        <v>447</v>
      </c>
      <c r="C29" s="319">
        <v>0</v>
      </c>
      <c r="D29" s="323">
        <v>0</v>
      </c>
      <c r="E29" s="319">
        <v>0</v>
      </c>
      <c r="F29" s="319">
        <v>0</v>
      </c>
      <c r="G29" s="320">
        <v>0</v>
      </c>
    </row>
    <row r="30" spans="1:7">
      <c r="A30" s="317">
        <v>22</v>
      </c>
      <c r="B30" s="333" t="s">
        <v>446</v>
      </c>
      <c r="C30" s="319">
        <v>0</v>
      </c>
      <c r="D30" s="323">
        <v>0</v>
      </c>
      <c r="E30" s="319">
        <v>0</v>
      </c>
      <c r="F30" s="319">
        <v>0</v>
      </c>
      <c r="G30" s="320">
        <v>0</v>
      </c>
    </row>
    <row r="31" spans="1:7" ht="26.25">
      <c r="A31" s="317">
        <v>23</v>
      </c>
      <c r="B31" s="321" t="s">
        <v>448</v>
      </c>
      <c r="C31" s="319">
        <v>0</v>
      </c>
      <c r="D31" s="323">
        <v>0</v>
      </c>
      <c r="E31" s="319">
        <v>0</v>
      </c>
      <c r="F31" s="319">
        <v>0</v>
      </c>
      <c r="G31" s="320">
        <v>0</v>
      </c>
    </row>
    <row r="32" spans="1:7">
      <c r="A32" s="317">
        <v>24</v>
      </c>
      <c r="B32" s="318" t="s">
        <v>449</v>
      </c>
      <c r="C32" s="319">
        <v>0</v>
      </c>
      <c r="D32" s="323">
        <v>0</v>
      </c>
      <c r="E32" s="319">
        <v>0</v>
      </c>
      <c r="F32" s="319">
        <v>0</v>
      </c>
      <c r="G32" s="320">
        <v>0</v>
      </c>
    </row>
    <row r="33" spans="1:7">
      <c r="A33" s="317">
        <v>25</v>
      </c>
      <c r="B33" s="318" t="s">
        <v>88</v>
      </c>
      <c r="C33" s="319">
        <v>9367216.3388000019</v>
      </c>
      <c r="D33" s="319">
        <v>5972442.7524266634</v>
      </c>
      <c r="E33" s="319">
        <v>3489249.2831578632</v>
      </c>
      <c r="F33" s="319">
        <v>22050953.647710636</v>
      </c>
      <c r="G33" s="320">
        <v>36307205.976652898</v>
      </c>
    </row>
    <row r="34" spans="1:7">
      <c r="A34" s="317">
        <v>26</v>
      </c>
      <c r="B34" s="321" t="s">
        <v>450</v>
      </c>
      <c r="C34" s="322"/>
      <c r="D34" s="323">
        <v>0</v>
      </c>
      <c r="E34" s="319">
        <v>0</v>
      </c>
      <c r="F34" s="319">
        <v>0</v>
      </c>
      <c r="G34" s="320">
        <v>0</v>
      </c>
    </row>
    <row r="35" spans="1:7">
      <c r="A35" s="317">
        <v>27</v>
      </c>
      <c r="B35" s="321" t="s">
        <v>451</v>
      </c>
      <c r="C35" s="319">
        <v>9367216.3388000019</v>
      </c>
      <c r="D35" s="323">
        <v>5972442.7524266634</v>
      </c>
      <c r="E35" s="319">
        <v>3489249.2831578632</v>
      </c>
      <c r="F35" s="319">
        <v>22050953.647710636</v>
      </c>
      <c r="G35" s="320">
        <v>36307205.976652898</v>
      </c>
    </row>
    <row r="36" spans="1:7">
      <c r="A36" s="317">
        <v>28</v>
      </c>
      <c r="B36" s="318" t="s">
        <v>452</v>
      </c>
      <c r="C36" s="319">
        <v>0</v>
      </c>
      <c r="D36" s="323">
        <v>21748320.910255853</v>
      </c>
      <c r="E36" s="319">
        <v>36819975.247744583</v>
      </c>
      <c r="F36" s="319">
        <v>36016012.364178859</v>
      </c>
      <c r="G36" s="320">
        <v>9660605.6129318718</v>
      </c>
    </row>
    <row r="37" spans="1:7">
      <c r="A37" s="324">
        <v>29</v>
      </c>
      <c r="B37" s="325" t="s">
        <v>453</v>
      </c>
      <c r="C37" s="322"/>
      <c r="D37" s="322"/>
      <c r="E37" s="322"/>
      <c r="F37" s="322"/>
      <c r="G37" s="326">
        <v>208959187.90544602</v>
      </c>
    </row>
    <row r="38" spans="1:7">
      <c r="A38" s="313"/>
      <c r="B38" s="334"/>
      <c r="C38" s="335"/>
      <c r="D38" s="335"/>
      <c r="E38" s="335"/>
      <c r="F38" s="335"/>
      <c r="G38" s="336"/>
    </row>
    <row r="39" spans="1:7" ht="15.75" thickBot="1">
      <c r="A39" s="337">
        <v>30</v>
      </c>
      <c r="B39" s="338" t="s">
        <v>421</v>
      </c>
      <c r="C39" s="221"/>
      <c r="D39" s="199"/>
      <c r="E39" s="199"/>
      <c r="F39" s="339"/>
      <c r="G39" s="340">
        <v>1.5746873088161977</v>
      </c>
    </row>
    <row r="42" spans="1:7" ht="39">
      <c r="B42" s="23" t="s">
        <v>454</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80" zoomScaleNormal="80" workbookViewId="0">
      <selection activeCell="C8" sqref="C8:H22"/>
    </sheetView>
  </sheetViews>
  <sheetFormatPr defaultColWidth="9.140625" defaultRowHeight="12.75"/>
  <cols>
    <col min="1" max="1" width="11.85546875" style="352" bestFit="1" customWidth="1"/>
    <col min="2" max="2" width="105.140625" style="352" bestFit="1" customWidth="1"/>
    <col min="3" max="3" width="18.140625" style="352" customWidth="1"/>
    <col min="4" max="4" width="15" style="352" customWidth="1"/>
    <col min="5" max="5" width="17.42578125" style="352" bestFit="1" customWidth="1"/>
    <col min="6" max="6" width="17.28515625" style="352" customWidth="1"/>
    <col min="7" max="7" width="21.5703125" style="352" customWidth="1"/>
    <col min="8" max="8" width="14.5703125" style="352" customWidth="1"/>
    <col min="9" max="16384" width="9.140625" style="352"/>
  </cols>
  <sheetData>
    <row r="1" spans="1:8" ht="13.5">
      <c r="A1" s="351" t="s">
        <v>97</v>
      </c>
      <c r="B1" s="263" t="str">
        <f>Info!C2</f>
        <v>სს ზირაათ ბანკი საქართველო</v>
      </c>
    </row>
    <row r="2" spans="1:8">
      <c r="A2" s="353" t="s">
        <v>98</v>
      </c>
      <c r="B2" s="760">
        <f>'1. key ratios'!B2</f>
        <v>46203</v>
      </c>
    </row>
    <row r="3" spans="1:8">
      <c r="A3" s="354" t="s">
        <v>461</v>
      </c>
    </row>
    <row r="5" spans="1:8">
      <c r="A5" s="863" t="s">
        <v>462</v>
      </c>
      <c r="B5" s="864"/>
      <c r="C5" s="869" t="s">
        <v>463</v>
      </c>
      <c r="D5" s="870"/>
      <c r="E5" s="870"/>
      <c r="F5" s="870"/>
      <c r="G5" s="870"/>
      <c r="H5" s="871"/>
    </row>
    <row r="6" spans="1:8">
      <c r="A6" s="865"/>
      <c r="B6" s="866"/>
      <c r="C6" s="872"/>
      <c r="D6" s="873"/>
      <c r="E6" s="873"/>
      <c r="F6" s="873"/>
      <c r="G6" s="873"/>
      <c r="H6" s="874"/>
    </row>
    <row r="7" spans="1:8" ht="25.5">
      <c r="A7" s="867"/>
      <c r="B7" s="868"/>
      <c r="C7" s="467" t="s">
        <v>464</v>
      </c>
      <c r="D7" s="467" t="s">
        <v>465</v>
      </c>
      <c r="E7" s="467" t="s">
        <v>466</v>
      </c>
      <c r="F7" s="467" t="s">
        <v>467</v>
      </c>
      <c r="G7" s="468" t="s">
        <v>647</v>
      </c>
      <c r="H7" s="467" t="s">
        <v>66</v>
      </c>
    </row>
    <row r="8" spans="1:8">
      <c r="A8" s="463">
        <v>1</v>
      </c>
      <c r="B8" s="462" t="s">
        <v>123</v>
      </c>
      <c r="C8" s="718">
        <v>197884854.6794</v>
      </c>
      <c r="D8" s="718"/>
      <c r="E8" s="718"/>
      <c r="F8" s="718"/>
      <c r="G8" s="718"/>
      <c r="H8" s="718">
        <v>197884854.6794</v>
      </c>
    </row>
    <row r="9" spans="1:8">
      <c r="A9" s="463">
        <v>2</v>
      </c>
      <c r="B9" s="462" t="s">
        <v>124</v>
      </c>
      <c r="C9" s="718"/>
      <c r="D9" s="718"/>
      <c r="E9" s="718"/>
      <c r="F9" s="718"/>
      <c r="G9" s="718"/>
      <c r="H9" s="718">
        <v>0</v>
      </c>
    </row>
    <row r="10" spans="1:8">
      <c r="A10" s="463">
        <v>3</v>
      </c>
      <c r="B10" s="462" t="s">
        <v>125</v>
      </c>
      <c r="C10" s="718"/>
      <c r="D10" s="718"/>
      <c r="E10" s="718"/>
      <c r="F10" s="718"/>
      <c r="G10" s="718"/>
      <c r="H10" s="718">
        <v>0</v>
      </c>
    </row>
    <row r="11" spans="1:8">
      <c r="A11" s="463">
        <v>4</v>
      </c>
      <c r="B11" s="462" t="s">
        <v>126</v>
      </c>
      <c r="C11" s="718"/>
      <c r="D11" s="718"/>
      <c r="E11" s="718"/>
      <c r="F11" s="718"/>
      <c r="G11" s="718"/>
      <c r="H11" s="718">
        <v>0</v>
      </c>
    </row>
    <row r="12" spans="1:8">
      <c r="A12" s="463">
        <v>5</v>
      </c>
      <c r="B12" s="462" t="s">
        <v>911</v>
      </c>
      <c r="C12" s="718"/>
      <c r="D12" s="718"/>
      <c r="E12" s="718"/>
      <c r="F12" s="718"/>
      <c r="G12" s="718"/>
      <c r="H12" s="718">
        <v>0</v>
      </c>
    </row>
    <row r="13" spans="1:8">
      <c r="A13" s="463">
        <v>6</v>
      </c>
      <c r="B13" s="462" t="s">
        <v>127</v>
      </c>
      <c r="C13" s="718">
        <v>31093238.1459</v>
      </c>
      <c r="D13" s="718"/>
      <c r="E13" s="718"/>
      <c r="F13" s="718"/>
      <c r="G13" s="718"/>
      <c r="H13" s="718">
        <v>31093238.1459</v>
      </c>
    </row>
    <row r="14" spans="1:8">
      <c r="A14" s="463">
        <v>7</v>
      </c>
      <c r="B14" s="462" t="s">
        <v>71</v>
      </c>
      <c r="C14" s="718"/>
      <c r="D14" s="718">
        <v>56256826.867899999</v>
      </c>
      <c r="E14" s="718">
        <v>104433402.814</v>
      </c>
      <c r="F14" s="718">
        <v>31604713.675099999</v>
      </c>
      <c r="G14" s="718">
        <v>600738.47</v>
      </c>
      <c r="H14" s="718">
        <v>192895681.82699999</v>
      </c>
    </row>
    <row r="15" spans="1:8">
      <c r="A15" s="463">
        <v>8</v>
      </c>
      <c r="B15" s="464" t="s">
        <v>72</v>
      </c>
      <c r="C15" s="718"/>
      <c r="D15" s="718">
        <v>13760353.1022</v>
      </c>
      <c r="E15" s="718">
        <v>33844040.581200004</v>
      </c>
      <c r="F15" s="718">
        <v>26378126.861099999</v>
      </c>
      <c r="G15" s="718">
        <v>634718.02</v>
      </c>
      <c r="H15" s="718">
        <v>74617238.564500004</v>
      </c>
    </row>
    <row r="16" spans="1:8">
      <c r="A16" s="463">
        <v>9</v>
      </c>
      <c r="B16" s="462" t="s">
        <v>912</v>
      </c>
      <c r="C16" s="718"/>
      <c r="D16" s="718"/>
      <c r="E16" s="718"/>
      <c r="F16" s="718"/>
      <c r="G16" s="718"/>
      <c r="H16" s="718">
        <v>0</v>
      </c>
    </row>
    <row r="17" spans="1:8">
      <c r="A17" s="463">
        <v>10</v>
      </c>
      <c r="B17" s="466" t="s">
        <v>482</v>
      </c>
      <c r="C17" s="718"/>
      <c r="D17" s="718"/>
      <c r="E17" s="718"/>
      <c r="F17" s="718"/>
      <c r="G17" s="718"/>
      <c r="H17" s="718">
        <v>0</v>
      </c>
    </row>
    <row r="18" spans="1:8">
      <c r="A18" s="463">
        <v>11</v>
      </c>
      <c r="B18" s="462" t="s">
        <v>68</v>
      </c>
      <c r="C18" s="718"/>
      <c r="D18" s="718"/>
      <c r="E18" s="718"/>
      <c r="F18" s="718"/>
      <c r="G18" s="718"/>
      <c r="H18" s="718">
        <v>0</v>
      </c>
    </row>
    <row r="19" spans="1:8">
      <c r="A19" s="463">
        <v>12</v>
      </c>
      <c r="B19" s="462" t="s">
        <v>69</v>
      </c>
      <c r="C19" s="718"/>
      <c r="D19" s="718"/>
      <c r="E19" s="718"/>
      <c r="F19" s="718"/>
      <c r="G19" s="718"/>
      <c r="H19" s="718">
        <v>0</v>
      </c>
    </row>
    <row r="20" spans="1:8">
      <c r="A20" s="465">
        <v>13</v>
      </c>
      <c r="B20" s="464" t="s">
        <v>70</v>
      </c>
      <c r="C20" s="718"/>
      <c r="D20" s="718"/>
      <c r="E20" s="718"/>
      <c r="F20" s="718"/>
      <c r="G20" s="718"/>
      <c r="H20" s="718">
        <v>0</v>
      </c>
    </row>
    <row r="21" spans="1:8">
      <c r="A21" s="463">
        <v>14</v>
      </c>
      <c r="B21" s="462" t="s">
        <v>468</v>
      </c>
      <c r="C21" s="718">
        <v>13400367.9265</v>
      </c>
      <c r="D21" s="718">
        <v>2204166.2197999996</v>
      </c>
      <c r="E21" s="718"/>
      <c r="F21" s="718">
        <v>2546537.969</v>
      </c>
      <c r="G21" s="718">
        <v>3667607.12</v>
      </c>
      <c r="H21" s="718">
        <v>21818679.235300001</v>
      </c>
    </row>
    <row r="22" spans="1:8">
      <c r="A22" s="461">
        <v>15</v>
      </c>
      <c r="B22" s="460" t="s">
        <v>66</v>
      </c>
      <c r="C22" s="718">
        <v>242378460.7518</v>
      </c>
      <c r="D22" s="718">
        <v>72221346.189899996</v>
      </c>
      <c r="E22" s="718">
        <v>138277443.39520001</v>
      </c>
      <c r="F22" s="718">
        <v>60529378.505199999</v>
      </c>
      <c r="G22" s="718">
        <v>4903063.6100000003</v>
      </c>
      <c r="H22" s="718">
        <v>518309692.45209998</v>
      </c>
    </row>
    <row r="26" spans="1:8" ht="38.25">
      <c r="B26" s="372" t="s">
        <v>646</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80" zoomScaleNormal="80" workbookViewId="0">
      <selection activeCell="C7" sqref="C7:H23"/>
    </sheetView>
  </sheetViews>
  <sheetFormatPr defaultColWidth="9.140625" defaultRowHeight="12.75"/>
  <cols>
    <col min="1" max="1" width="11.85546875" style="356" bestFit="1" customWidth="1"/>
    <col min="2" max="2" width="99.85546875" style="352" customWidth="1"/>
    <col min="3" max="4" width="31.5703125" style="352" customWidth="1"/>
    <col min="5" max="5" width="16.42578125" style="358" bestFit="1" customWidth="1"/>
    <col min="6" max="6" width="10" style="358" customWidth="1"/>
    <col min="7" max="7" width="15.42578125" style="352" customWidth="1"/>
    <col min="8" max="8" width="25.140625" style="352" bestFit="1" customWidth="1"/>
    <col min="9" max="16384" width="9.140625" style="352"/>
  </cols>
  <sheetData>
    <row r="1" spans="1:8" ht="13.5">
      <c r="A1" s="351" t="s">
        <v>97</v>
      </c>
      <c r="B1" s="263" t="str">
        <f>Info!C2</f>
        <v>სს ზირაათ ბანკი საქართველო</v>
      </c>
      <c r="C1" s="481"/>
      <c r="D1" s="481"/>
      <c r="E1" s="481"/>
      <c r="F1" s="481"/>
      <c r="G1" s="481"/>
      <c r="H1" s="481"/>
    </row>
    <row r="2" spans="1:8">
      <c r="A2" s="353" t="s">
        <v>98</v>
      </c>
      <c r="B2" s="760">
        <f>'1. key ratios'!B2</f>
        <v>46203</v>
      </c>
      <c r="C2" s="481"/>
      <c r="D2" s="481"/>
      <c r="E2" s="481"/>
      <c r="F2" s="481"/>
      <c r="G2" s="481"/>
      <c r="H2" s="481"/>
    </row>
    <row r="3" spans="1:8">
      <c r="A3" s="354" t="s">
        <v>469</v>
      </c>
      <c r="B3" s="481"/>
      <c r="C3" s="481"/>
      <c r="D3" s="481"/>
      <c r="E3" s="481"/>
      <c r="F3" s="481"/>
      <c r="G3" s="481"/>
      <c r="H3" s="481"/>
    </row>
    <row r="4" spans="1:8">
      <c r="A4" s="482"/>
      <c r="B4" s="481"/>
      <c r="C4" s="480" t="s">
        <v>470</v>
      </c>
      <c r="D4" s="480" t="s">
        <v>471</v>
      </c>
      <c r="E4" s="480" t="s">
        <v>472</v>
      </c>
      <c r="F4" s="480" t="s">
        <v>473</v>
      </c>
      <c r="G4" s="480" t="s">
        <v>474</v>
      </c>
      <c r="H4" s="480" t="s">
        <v>475</v>
      </c>
    </row>
    <row r="5" spans="1:8" ht="33.950000000000003" customHeight="1">
      <c r="A5" s="863" t="s">
        <v>834</v>
      </c>
      <c r="B5" s="864"/>
      <c r="C5" s="877" t="s">
        <v>564</v>
      </c>
      <c r="D5" s="877"/>
      <c r="E5" s="877" t="s">
        <v>833</v>
      </c>
      <c r="F5" s="875" t="s">
        <v>832</v>
      </c>
      <c r="G5" s="875" t="s">
        <v>479</v>
      </c>
      <c r="H5" s="478" t="s">
        <v>831</v>
      </c>
    </row>
    <row r="6" spans="1:8" ht="25.5">
      <c r="A6" s="867"/>
      <c r="B6" s="868"/>
      <c r="C6" s="479" t="s">
        <v>480</v>
      </c>
      <c r="D6" s="479" t="s">
        <v>481</v>
      </c>
      <c r="E6" s="877"/>
      <c r="F6" s="876"/>
      <c r="G6" s="876"/>
      <c r="H6" s="478" t="s">
        <v>830</v>
      </c>
    </row>
    <row r="7" spans="1:8">
      <c r="A7" s="476">
        <v>1</v>
      </c>
      <c r="B7" s="462" t="s">
        <v>123</v>
      </c>
      <c r="C7" s="470"/>
      <c r="D7" s="470">
        <v>197884854.6794</v>
      </c>
      <c r="E7" s="471"/>
      <c r="F7" s="471"/>
      <c r="G7" s="470"/>
      <c r="H7" s="469">
        <v>197884854.6794</v>
      </c>
    </row>
    <row r="8" spans="1:8" ht="14.45" customHeight="1">
      <c r="A8" s="476">
        <v>2</v>
      </c>
      <c r="B8" s="462" t="s">
        <v>124</v>
      </c>
      <c r="C8" s="470"/>
      <c r="D8" s="470"/>
      <c r="E8" s="471"/>
      <c r="F8" s="471"/>
      <c r="G8" s="470"/>
      <c r="H8" s="469">
        <v>0</v>
      </c>
    </row>
    <row r="9" spans="1:8">
      <c r="A9" s="476">
        <v>3</v>
      </c>
      <c r="B9" s="462" t="s">
        <v>125</v>
      </c>
      <c r="C9" s="470"/>
      <c r="D9" s="470"/>
      <c r="E9" s="471"/>
      <c r="F9" s="471"/>
      <c r="G9" s="470"/>
      <c r="H9" s="469">
        <v>0</v>
      </c>
    </row>
    <row r="10" spans="1:8">
      <c r="A10" s="476">
        <v>4</v>
      </c>
      <c r="B10" s="462" t="s">
        <v>126</v>
      </c>
      <c r="C10" s="470"/>
      <c r="D10" s="470"/>
      <c r="E10" s="471"/>
      <c r="F10" s="471"/>
      <c r="G10" s="470"/>
      <c r="H10" s="469">
        <v>0</v>
      </c>
    </row>
    <row r="11" spans="1:8">
      <c r="A11" s="476">
        <v>5</v>
      </c>
      <c r="B11" s="462" t="s">
        <v>911</v>
      </c>
      <c r="C11" s="470"/>
      <c r="D11" s="470"/>
      <c r="E11" s="471"/>
      <c r="F11" s="471"/>
      <c r="G11" s="470"/>
      <c r="H11" s="469">
        <v>0</v>
      </c>
    </row>
    <row r="12" spans="1:8">
      <c r="A12" s="476">
        <v>6</v>
      </c>
      <c r="B12" s="462" t="s">
        <v>127</v>
      </c>
      <c r="C12" s="470"/>
      <c r="D12" s="470">
        <v>31093238.1459</v>
      </c>
      <c r="E12" s="471"/>
      <c r="F12" s="471"/>
      <c r="G12" s="470"/>
      <c r="H12" s="469">
        <v>31093238.1459</v>
      </c>
    </row>
    <row r="13" spans="1:8">
      <c r="A13" s="476">
        <v>7</v>
      </c>
      <c r="B13" s="462" t="s">
        <v>71</v>
      </c>
      <c r="C13" s="470">
        <v>3147180.5776999998</v>
      </c>
      <c r="D13" s="470">
        <v>192519689.5293</v>
      </c>
      <c r="E13" s="471">
        <v>2771188.28</v>
      </c>
      <c r="F13" s="471"/>
      <c r="G13" s="470"/>
      <c r="H13" s="469">
        <v>192895681.82699999</v>
      </c>
    </row>
    <row r="14" spans="1:8">
      <c r="A14" s="476">
        <v>8</v>
      </c>
      <c r="B14" s="464" t="s">
        <v>72</v>
      </c>
      <c r="C14" s="470">
        <v>12700249.126800001</v>
      </c>
      <c r="D14" s="470">
        <v>67381795.317699999</v>
      </c>
      <c r="E14" s="471">
        <v>5464805.8799999999</v>
      </c>
      <c r="F14" s="471"/>
      <c r="G14" s="470"/>
      <c r="H14" s="469">
        <v>74617238.564500004</v>
      </c>
    </row>
    <row r="15" spans="1:8">
      <c r="A15" s="476">
        <v>9</v>
      </c>
      <c r="B15" s="462" t="s">
        <v>912</v>
      </c>
      <c r="C15" s="470"/>
      <c r="D15" s="470"/>
      <c r="E15" s="471"/>
      <c r="F15" s="471"/>
      <c r="G15" s="470"/>
      <c r="H15" s="469">
        <v>0</v>
      </c>
    </row>
    <row r="16" spans="1:8">
      <c r="A16" s="476">
        <v>10</v>
      </c>
      <c r="B16" s="466" t="s">
        <v>482</v>
      </c>
      <c r="C16" s="470"/>
      <c r="D16" s="470"/>
      <c r="E16" s="471"/>
      <c r="F16" s="471"/>
      <c r="G16" s="470"/>
      <c r="H16" s="469">
        <v>0</v>
      </c>
    </row>
    <row r="17" spans="1:8">
      <c r="A17" s="476">
        <v>11</v>
      </c>
      <c r="B17" s="462" t="s">
        <v>68</v>
      </c>
      <c r="C17" s="470"/>
      <c r="D17" s="470"/>
      <c r="E17" s="471"/>
      <c r="F17" s="471"/>
      <c r="G17" s="470"/>
      <c r="H17" s="469">
        <v>0</v>
      </c>
    </row>
    <row r="18" spans="1:8">
      <c r="A18" s="476">
        <v>12</v>
      </c>
      <c r="B18" s="462" t="s">
        <v>69</v>
      </c>
      <c r="C18" s="470"/>
      <c r="D18" s="470"/>
      <c r="E18" s="471"/>
      <c r="F18" s="471"/>
      <c r="G18" s="470"/>
      <c r="H18" s="469">
        <v>0</v>
      </c>
    </row>
    <row r="19" spans="1:8">
      <c r="A19" s="477">
        <v>13</v>
      </c>
      <c r="B19" s="464" t="s">
        <v>70</v>
      </c>
      <c r="C19" s="470"/>
      <c r="D19" s="470"/>
      <c r="E19" s="471"/>
      <c r="F19" s="471"/>
      <c r="G19" s="470"/>
      <c r="H19" s="469">
        <v>0</v>
      </c>
    </row>
    <row r="20" spans="1:8">
      <c r="A20" s="476">
        <v>14</v>
      </c>
      <c r="B20" s="462" t="s">
        <v>468</v>
      </c>
      <c r="C20" s="470"/>
      <c r="D20" s="470">
        <v>22767584.265300002</v>
      </c>
      <c r="E20" s="471"/>
      <c r="F20" s="471"/>
      <c r="G20" s="470"/>
      <c r="H20" s="469">
        <v>22767584.265300002</v>
      </c>
    </row>
    <row r="21" spans="1:8" s="357" customFormat="1">
      <c r="A21" s="475">
        <v>15</v>
      </c>
      <c r="B21" s="474" t="s">
        <v>66</v>
      </c>
      <c r="C21" s="474">
        <v>15847429.704500001</v>
      </c>
      <c r="D21" s="474">
        <v>511647161.93759996</v>
      </c>
      <c r="E21" s="474">
        <v>8235994.1600000001</v>
      </c>
      <c r="F21" s="474">
        <v>0</v>
      </c>
      <c r="G21" s="474">
        <v>0</v>
      </c>
      <c r="H21" s="469">
        <v>519258597.48209995</v>
      </c>
    </row>
    <row r="22" spans="1:8">
      <c r="A22" s="473">
        <v>16</v>
      </c>
      <c r="B22" s="472" t="s">
        <v>483</v>
      </c>
      <c r="C22" s="470">
        <v>15847429.704500001</v>
      </c>
      <c r="D22" s="470">
        <v>259901484.847</v>
      </c>
      <c r="E22" s="471">
        <v>8235994.1600000001</v>
      </c>
      <c r="F22" s="471">
        <v>0</v>
      </c>
      <c r="G22" s="470">
        <v>0</v>
      </c>
      <c r="H22" s="469">
        <v>267512920.39150003</v>
      </c>
    </row>
    <row r="23" spans="1:8">
      <c r="A23" s="473">
        <v>17</v>
      </c>
      <c r="B23" s="472" t="s">
        <v>484</v>
      </c>
      <c r="C23" s="470"/>
      <c r="D23" s="470"/>
      <c r="E23" s="471"/>
      <c r="F23" s="471"/>
      <c r="G23" s="470"/>
      <c r="H23" s="469">
        <v>0</v>
      </c>
    </row>
    <row r="25" spans="1:8">
      <c r="E25" s="352"/>
      <c r="F25" s="352"/>
    </row>
    <row r="26" spans="1:8" ht="42.6" customHeight="1">
      <c r="B26" s="372" t="s">
        <v>646</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6"/>
  <sheetViews>
    <sheetView showGridLines="0" zoomScale="80" zoomScaleNormal="80" workbookViewId="0">
      <selection activeCell="H7" sqref="C7:H34"/>
    </sheetView>
  </sheetViews>
  <sheetFormatPr defaultColWidth="9.140625" defaultRowHeight="12.75"/>
  <cols>
    <col min="1" max="1" width="11" style="352" bestFit="1" customWidth="1"/>
    <col min="2" max="2" width="65.85546875" style="352" customWidth="1"/>
    <col min="3" max="4" width="35" style="352" customWidth="1"/>
    <col min="5" max="7" width="22" style="352" customWidth="1"/>
    <col min="8" max="8" width="42.140625" style="352" bestFit="1" customWidth="1"/>
    <col min="9" max="16384" width="9.140625" style="352"/>
  </cols>
  <sheetData>
    <row r="1" spans="1:8" ht="13.5">
      <c r="A1" s="351" t="s">
        <v>97</v>
      </c>
      <c r="B1" s="263" t="str">
        <f>Info!C2</f>
        <v>სს ზირაათ ბანკი საქართველო</v>
      </c>
      <c r="C1" s="481"/>
      <c r="D1" s="481"/>
      <c r="E1" s="481"/>
      <c r="F1" s="481"/>
      <c r="G1" s="481"/>
      <c r="H1" s="481"/>
    </row>
    <row r="2" spans="1:8">
      <c r="A2" s="353" t="s">
        <v>98</v>
      </c>
      <c r="B2" s="760">
        <f>'1. key ratios'!B2</f>
        <v>46203</v>
      </c>
      <c r="C2" s="481"/>
      <c r="D2" s="481"/>
      <c r="E2" s="481"/>
      <c r="F2" s="481"/>
      <c r="G2" s="481"/>
      <c r="H2" s="481"/>
    </row>
    <row r="3" spans="1:8">
      <c r="A3" s="354" t="s">
        <v>485</v>
      </c>
      <c r="B3" s="481"/>
      <c r="C3" s="481"/>
      <c r="D3" s="481"/>
      <c r="E3" s="481"/>
      <c r="F3" s="481"/>
      <c r="G3" s="481"/>
      <c r="H3" s="481"/>
    </row>
    <row r="4" spans="1:8">
      <c r="A4" s="481"/>
      <c r="B4" s="481"/>
      <c r="C4" s="480" t="s">
        <v>470</v>
      </c>
      <c r="D4" s="480" t="s">
        <v>471</v>
      </c>
      <c r="E4" s="480" t="s">
        <v>472</v>
      </c>
      <c r="F4" s="480" t="s">
        <v>473</v>
      </c>
      <c r="G4" s="480" t="s">
        <v>474</v>
      </c>
      <c r="H4" s="480" t="s">
        <v>475</v>
      </c>
    </row>
    <row r="5" spans="1:8" ht="41.45" customHeight="1">
      <c r="A5" s="863" t="s">
        <v>836</v>
      </c>
      <c r="B5" s="864"/>
      <c r="C5" s="878" t="s">
        <v>564</v>
      </c>
      <c r="D5" s="879"/>
      <c r="E5" s="875" t="s">
        <v>833</v>
      </c>
      <c r="F5" s="875" t="s">
        <v>832</v>
      </c>
      <c r="G5" s="875" t="s">
        <v>479</v>
      </c>
      <c r="H5" s="478" t="s">
        <v>831</v>
      </c>
    </row>
    <row r="6" spans="1:8" ht="25.5">
      <c r="A6" s="867"/>
      <c r="B6" s="868"/>
      <c r="C6" s="479" t="s">
        <v>480</v>
      </c>
      <c r="D6" s="479" t="s">
        <v>481</v>
      </c>
      <c r="E6" s="876"/>
      <c r="F6" s="876"/>
      <c r="G6" s="876"/>
      <c r="H6" s="478" t="s">
        <v>830</v>
      </c>
    </row>
    <row r="7" spans="1:8">
      <c r="A7" s="470">
        <v>1</v>
      </c>
      <c r="B7" s="485" t="s">
        <v>486</v>
      </c>
      <c r="C7" s="713">
        <v>218273.39499999999</v>
      </c>
      <c r="D7" s="713">
        <v>202302878.125</v>
      </c>
      <c r="E7" s="713">
        <v>125396.16</v>
      </c>
      <c r="F7" s="713"/>
      <c r="G7" s="713"/>
      <c r="H7" s="759">
        <v>202395755.36000001</v>
      </c>
    </row>
    <row r="8" spans="1:8">
      <c r="A8" s="470">
        <v>2</v>
      </c>
      <c r="B8" s="485" t="s">
        <v>487</v>
      </c>
      <c r="C8" s="713">
        <v>32146.85</v>
      </c>
      <c r="D8" s="713">
        <v>33372721.077</v>
      </c>
      <c r="E8" s="713">
        <v>22003.5</v>
      </c>
      <c r="F8" s="713"/>
      <c r="G8" s="713"/>
      <c r="H8" s="759">
        <v>33382864.427000001</v>
      </c>
    </row>
    <row r="9" spans="1:8">
      <c r="A9" s="470">
        <v>3</v>
      </c>
      <c r="B9" s="485" t="s">
        <v>835</v>
      </c>
      <c r="C9" s="713"/>
      <c r="D9" s="713"/>
      <c r="E9" s="713"/>
      <c r="F9" s="713"/>
      <c r="G9" s="713"/>
      <c r="H9" s="759">
        <v>0</v>
      </c>
    </row>
    <row r="10" spans="1:8">
      <c r="A10" s="470">
        <v>4</v>
      </c>
      <c r="B10" s="485" t="s">
        <v>488</v>
      </c>
      <c r="C10" s="713"/>
      <c r="D10" s="713">
        <v>35893403.798</v>
      </c>
      <c r="E10" s="713">
        <v>534373.67000000004</v>
      </c>
      <c r="F10" s="713"/>
      <c r="G10" s="713"/>
      <c r="H10" s="759">
        <v>35359030.127999999</v>
      </c>
    </row>
    <row r="11" spans="1:8">
      <c r="A11" s="470">
        <v>5</v>
      </c>
      <c r="B11" s="485" t="s">
        <v>489</v>
      </c>
      <c r="C11" s="713">
        <v>1487533.49</v>
      </c>
      <c r="D11" s="713">
        <v>2339011.9643999999</v>
      </c>
      <c r="E11" s="713">
        <v>229599.67</v>
      </c>
      <c r="F11" s="713"/>
      <c r="G11" s="713"/>
      <c r="H11" s="759">
        <v>3596945.7844000002</v>
      </c>
    </row>
    <row r="12" spans="1:8">
      <c r="A12" s="470">
        <v>6</v>
      </c>
      <c r="B12" s="485" t="s">
        <v>490</v>
      </c>
      <c r="C12" s="713">
        <v>4184088.6953000003</v>
      </c>
      <c r="D12" s="713">
        <v>18433631.4001</v>
      </c>
      <c r="E12" s="713">
        <v>1953382.96</v>
      </c>
      <c r="F12" s="713"/>
      <c r="G12" s="713"/>
      <c r="H12" s="759">
        <v>20664337.135400001</v>
      </c>
    </row>
    <row r="13" spans="1:8">
      <c r="A13" s="470">
        <v>7</v>
      </c>
      <c r="B13" s="485" t="s">
        <v>491</v>
      </c>
      <c r="C13" s="713">
        <v>555906.81000000006</v>
      </c>
      <c r="D13" s="713">
        <v>23148646.802900001</v>
      </c>
      <c r="E13" s="713">
        <v>541412.36</v>
      </c>
      <c r="F13" s="713"/>
      <c r="G13" s="713"/>
      <c r="H13" s="759">
        <v>23163141.252900001</v>
      </c>
    </row>
    <row r="14" spans="1:8">
      <c r="A14" s="470">
        <v>8</v>
      </c>
      <c r="B14" s="485" t="s">
        <v>492</v>
      </c>
      <c r="C14" s="713"/>
      <c r="D14" s="713">
        <v>3667819.7675000001</v>
      </c>
      <c r="E14" s="713">
        <v>50024.77</v>
      </c>
      <c r="F14" s="713"/>
      <c r="G14" s="713"/>
      <c r="H14" s="759">
        <v>3617794.9975000001</v>
      </c>
    </row>
    <row r="15" spans="1:8">
      <c r="A15" s="470">
        <v>9</v>
      </c>
      <c r="B15" s="485" t="s">
        <v>493</v>
      </c>
      <c r="C15" s="713"/>
      <c r="D15" s="713">
        <v>20394157.6732</v>
      </c>
      <c r="E15" s="713">
        <v>385062.41</v>
      </c>
      <c r="F15" s="713"/>
      <c r="G15" s="713"/>
      <c r="H15" s="759">
        <v>20009095.2632</v>
      </c>
    </row>
    <row r="16" spans="1:8">
      <c r="A16" s="470">
        <v>10</v>
      </c>
      <c r="B16" s="485" t="s">
        <v>494</v>
      </c>
      <c r="C16" s="713">
        <v>840663.00769999996</v>
      </c>
      <c r="D16" s="713">
        <v>4075724.9586</v>
      </c>
      <c r="E16" s="713">
        <v>178780.86</v>
      </c>
      <c r="F16" s="713"/>
      <c r="G16" s="713"/>
      <c r="H16" s="759">
        <v>4737607.1062999992</v>
      </c>
    </row>
    <row r="17" spans="1:9">
      <c r="A17" s="470">
        <v>11</v>
      </c>
      <c r="B17" s="485" t="s">
        <v>495</v>
      </c>
      <c r="C17" s="713"/>
      <c r="D17" s="713">
        <v>8498773.8880000003</v>
      </c>
      <c r="E17" s="713">
        <v>11689.77</v>
      </c>
      <c r="F17" s="713"/>
      <c r="G17" s="713"/>
      <c r="H17" s="759">
        <v>8487084.1180000007</v>
      </c>
    </row>
    <row r="18" spans="1:9">
      <c r="A18" s="470">
        <v>12</v>
      </c>
      <c r="B18" s="485" t="s">
        <v>496</v>
      </c>
      <c r="C18" s="713">
        <v>4083971.5186999999</v>
      </c>
      <c r="D18" s="713">
        <v>50336851.423299998</v>
      </c>
      <c r="E18" s="713">
        <v>2188951.9500000002</v>
      </c>
      <c r="F18" s="713"/>
      <c r="G18" s="713"/>
      <c r="H18" s="759">
        <v>52231870.991999999</v>
      </c>
    </row>
    <row r="19" spans="1:9">
      <c r="A19" s="470">
        <v>13</v>
      </c>
      <c r="B19" s="485" t="s">
        <v>497</v>
      </c>
      <c r="C19" s="713">
        <v>990861.41</v>
      </c>
      <c r="D19" s="713">
        <v>21333525.9925</v>
      </c>
      <c r="E19" s="713">
        <v>635701.42000000004</v>
      </c>
      <c r="F19" s="713"/>
      <c r="G19" s="713">
        <v>2510.6799999999998</v>
      </c>
      <c r="H19" s="759">
        <v>21688685.982499998</v>
      </c>
    </row>
    <row r="20" spans="1:9">
      <c r="A20" s="470">
        <v>14</v>
      </c>
      <c r="B20" s="485" t="s">
        <v>498</v>
      </c>
      <c r="C20" s="713"/>
      <c r="D20" s="713">
        <v>3616980.6897999998</v>
      </c>
      <c r="E20" s="713">
        <v>114467.37</v>
      </c>
      <c r="F20" s="713"/>
      <c r="G20" s="713"/>
      <c r="H20" s="759">
        <v>3502513.3197999997</v>
      </c>
    </row>
    <row r="21" spans="1:9">
      <c r="A21" s="470">
        <v>15</v>
      </c>
      <c r="B21" s="485" t="s">
        <v>499</v>
      </c>
      <c r="C21" s="713"/>
      <c r="D21" s="713">
        <v>14192823.991599999</v>
      </c>
      <c r="E21" s="713">
        <v>236237.77</v>
      </c>
      <c r="F21" s="713"/>
      <c r="G21" s="713"/>
      <c r="H21" s="759">
        <v>13956586.2216</v>
      </c>
    </row>
    <row r="22" spans="1:9">
      <c r="A22" s="470">
        <v>16</v>
      </c>
      <c r="B22" s="485" t="s">
        <v>500</v>
      </c>
      <c r="C22" s="713"/>
      <c r="D22" s="713"/>
      <c r="E22" s="713"/>
      <c r="F22" s="713"/>
      <c r="G22" s="713"/>
      <c r="H22" s="759">
        <v>0</v>
      </c>
    </row>
    <row r="23" spans="1:9">
      <c r="A23" s="470">
        <v>17</v>
      </c>
      <c r="B23" s="485" t="s">
        <v>501</v>
      </c>
      <c r="C23" s="713"/>
      <c r="D23" s="713">
        <v>103573.0892</v>
      </c>
      <c r="E23" s="713">
        <v>936.02</v>
      </c>
      <c r="F23" s="713"/>
      <c r="G23" s="713"/>
      <c r="H23" s="759">
        <v>102637.0692</v>
      </c>
    </row>
    <row r="24" spans="1:9">
      <c r="A24" s="470">
        <v>18</v>
      </c>
      <c r="B24" s="485" t="s">
        <v>502</v>
      </c>
      <c r="C24" s="713"/>
      <c r="D24" s="713"/>
      <c r="E24" s="713"/>
      <c r="F24" s="713"/>
      <c r="G24" s="713"/>
      <c r="H24" s="759">
        <v>0</v>
      </c>
    </row>
    <row r="25" spans="1:9">
      <c r="A25" s="470">
        <v>19</v>
      </c>
      <c r="B25" s="485" t="s">
        <v>503</v>
      </c>
      <c r="C25" s="713"/>
      <c r="D25" s="713"/>
      <c r="E25" s="713"/>
      <c r="F25" s="713"/>
      <c r="G25" s="713"/>
      <c r="H25" s="759">
        <v>0</v>
      </c>
    </row>
    <row r="26" spans="1:9">
      <c r="A26" s="470">
        <v>20</v>
      </c>
      <c r="B26" s="485" t="s">
        <v>504</v>
      </c>
      <c r="C26" s="713"/>
      <c r="D26" s="713">
        <v>532872.76650000003</v>
      </c>
      <c r="E26" s="713">
        <v>15400.26</v>
      </c>
      <c r="F26" s="713"/>
      <c r="G26" s="713"/>
      <c r="H26" s="759">
        <v>517472.50650000002</v>
      </c>
      <c r="I26" s="359"/>
    </row>
    <row r="27" spans="1:9">
      <c r="A27" s="470">
        <v>21</v>
      </c>
      <c r="B27" s="485" t="s">
        <v>505</v>
      </c>
      <c r="C27" s="713"/>
      <c r="D27" s="713">
        <v>7545158.2835999997</v>
      </c>
      <c r="E27" s="713">
        <v>7038.55</v>
      </c>
      <c r="F27" s="713"/>
      <c r="G27" s="713"/>
      <c r="H27" s="759">
        <v>7538119.7335999999</v>
      </c>
      <c r="I27" s="359"/>
    </row>
    <row r="28" spans="1:9">
      <c r="A28" s="470">
        <v>22</v>
      </c>
      <c r="B28" s="485" t="s">
        <v>506</v>
      </c>
      <c r="C28" s="713"/>
      <c r="D28" s="713"/>
      <c r="E28" s="713"/>
      <c r="F28" s="713"/>
      <c r="G28" s="713"/>
      <c r="H28" s="759">
        <v>0</v>
      </c>
      <c r="I28" s="359"/>
    </row>
    <row r="29" spans="1:9">
      <c r="A29" s="470">
        <v>23</v>
      </c>
      <c r="B29" s="485" t="s">
        <v>507</v>
      </c>
      <c r="C29" s="713">
        <v>3441453.7977999998</v>
      </c>
      <c r="D29" s="713">
        <v>16872622.3596</v>
      </c>
      <c r="E29" s="713">
        <v>895250.4</v>
      </c>
      <c r="F29" s="713"/>
      <c r="G29" s="713"/>
      <c r="H29" s="759">
        <v>19418825.757400002</v>
      </c>
      <c r="I29" s="359"/>
    </row>
    <row r="30" spans="1:9">
      <c r="A30" s="470">
        <v>24</v>
      </c>
      <c r="B30" s="485" t="s">
        <v>508</v>
      </c>
      <c r="C30" s="713"/>
      <c r="D30" s="713">
        <v>13840940.0316</v>
      </c>
      <c r="E30" s="713">
        <v>53864.06</v>
      </c>
      <c r="F30" s="713"/>
      <c r="G30" s="713"/>
      <c r="H30" s="759">
        <v>13787075.9716</v>
      </c>
      <c r="I30" s="359"/>
    </row>
    <row r="31" spans="1:9">
      <c r="A31" s="470">
        <v>25</v>
      </c>
      <c r="B31" s="485" t="s">
        <v>509</v>
      </c>
      <c r="C31" s="713">
        <v>12530.73</v>
      </c>
      <c r="D31" s="713">
        <v>8435883.0446000006</v>
      </c>
      <c r="E31" s="713">
        <v>56420.23</v>
      </c>
      <c r="F31" s="713"/>
      <c r="G31" s="713"/>
      <c r="H31" s="759">
        <v>8391993.5446000006</v>
      </c>
      <c r="I31" s="359"/>
    </row>
    <row r="32" spans="1:9">
      <c r="A32" s="470">
        <v>26</v>
      </c>
      <c r="B32" s="485" t="s">
        <v>510</v>
      </c>
      <c r="C32" s="713"/>
      <c r="D32" s="713"/>
      <c r="E32" s="713"/>
      <c r="F32" s="713"/>
      <c r="G32" s="713"/>
      <c r="H32" s="759">
        <v>0</v>
      </c>
      <c r="I32" s="359"/>
    </row>
    <row r="33" spans="1:9">
      <c r="A33" s="470">
        <v>27</v>
      </c>
      <c r="B33" s="471" t="s">
        <v>88</v>
      </c>
      <c r="C33" s="713"/>
      <c r="D33" s="713">
        <v>22709160.810600001</v>
      </c>
      <c r="E33" s="713"/>
      <c r="F33" s="713"/>
      <c r="G33" s="713"/>
      <c r="H33" s="759">
        <v>22709160.810600001</v>
      </c>
      <c r="I33" s="359"/>
    </row>
    <row r="34" spans="1:9">
      <c r="A34" s="470">
        <v>28</v>
      </c>
      <c r="B34" s="484" t="s">
        <v>66</v>
      </c>
      <c r="C34" s="714">
        <v>15847429.704500001</v>
      </c>
      <c r="D34" s="714">
        <v>511647161.93760002</v>
      </c>
      <c r="E34" s="714">
        <v>8235994.1599999992</v>
      </c>
      <c r="F34" s="714">
        <v>0</v>
      </c>
      <c r="G34" s="714">
        <v>2510.6799999999998</v>
      </c>
      <c r="H34" s="759">
        <v>519258597.48210001</v>
      </c>
      <c r="I34" s="359"/>
    </row>
    <row r="35" spans="1:9">
      <c r="A35" s="359"/>
      <c r="B35" s="359"/>
      <c r="C35" s="359"/>
      <c r="D35" s="359"/>
      <c r="E35" s="359"/>
      <c r="F35" s="359"/>
      <c r="G35" s="359"/>
      <c r="H35" s="359"/>
      <c r="I35" s="359"/>
    </row>
    <row r="36" spans="1:9">
      <c r="A36" s="359"/>
      <c r="B36" s="360"/>
      <c r="C36" s="359"/>
      <c r="D36" s="359"/>
      <c r="E36" s="359"/>
      <c r="F36" s="359"/>
      <c r="G36" s="359"/>
      <c r="H36" s="359"/>
      <c r="I36" s="359"/>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15"/>
  <sheetViews>
    <sheetView showGridLines="0" zoomScale="80" zoomScaleNormal="80" workbookViewId="0">
      <selection activeCell="C6" sqref="C6:D15"/>
    </sheetView>
  </sheetViews>
  <sheetFormatPr defaultColWidth="9.140625" defaultRowHeight="12.75"/>
  <cols>
    <col min="1" max="1" width="11.85546875" style="352" bestFit="1" customWidth="1"/>
    <col min="2" max="2" width="108" style="352" bestFit="1" customWidth="1"/>
    <col min="3" max="3" width="26.28515625" style="352" customWidth="1"/>
    <col min="4" max="4" width="38.42578125" style="358" customWidth="1"/>
    <col min="5" max="16384" width="9.140625" style="352"/>
  </cols>
  <sheetData>
    <row r="1" spans="1:4" ht="13.5">
      <c r="A1" s="351" t="s">
        <v>97</v>
      </c>
      <c r="B1" s="263" t="str">
        <f>Info!C2</f>
        <v>სს ზირაათ ბანკი საქართველო</v>
      </c>
      <c r="D1" s="352"/>
    </row>
    <row r="2" spans="1:4">
      <c r="A2" s="353" t="s">
        <v>98</v>
      </c>
      <c r="B2" s="760">
        <f>'1. key ratios'!B2</f>
        <v>46203</v>
      </c>
      <c r="D2" s="352"/>
    </row>
    <row r="3" spans="1:4">
      <c r="A3" s="354" t="s">
        <v>511</v>
      </c>
      <c r="D3" s="352"/>
    </row>
    <row r="5" spans="1:4">
      <c r="A5" s="880" t="s">
        <v>847</v>
      </c>
      <c r="B5" s="880"/>
      <c r="C5" s="495" t="s">
        <v>530</v>
      </c>
      <c r="D5" s="495" t="s">
        <v>846</v>
      </c>
    </row>
    <row r="6" spans="1:4">
      <c r="A6" s="494">
        <v>1</v>
      </c>
      <c r="B6" s="487" t="s">
        <v>845</v>
      </c>
      <c r="C6" s="715">
        <v>6982567.2300000004</v>
      </c>
      <c r="D6" s="489"/>
    </row>
    <row r="7" spans="1:4">
      <c r="A7" s="491">
        <v>2</v>
      </c>
      <c r="B7" s="487" t="s">
        <v>844</v>
      </c>
      <c r="C7" s="715">
        <v>3151107.7113000001</v>
      </c>
      <c r="D7" s="489">
        <v>0</v>
      </c>
    </row>
    <row r="8" spans="1:4">
      <c r="A8" s="493">
        <v>2.1</v>
      </c>
      <c r="B8" s="492" t="s">
        <v>843</v>
      </c>
      <c r="C8" s="715">
        <v>1199265.74</v>
      </c>
      <c r="D8" s="489"/>
    </row>
    <row r="9" spans="1:4">
      <c r="A9" s="493">
        <v>2.2000000000000002</v>
      </c>
      <c r="B9" s="492" t="s">
        <v>842</v>
      </c>
      <c r="C9" s="715">
        <v>1951841.9713000001</v>
      </c>
      <c r="D9" s="489"/>
    </row>
    <row r="10" spans="1:4">
      <c r="A10" s="494">
        <v>3</v>
      </c>
      <c r="B10" s="487" t="s">
        <v>841</v>
      </c>
      <c r="C10" s="715">
        <v>1011810.2812</v>
      </c>
      <c r="D10" s="489">
        <v>0</v>
      </c>
    </row>
    <row r="11" spans="1:4">
      <c r="A11" s="493">
        <v>3.1</v>
      </c>
      <c r="B11" s="492" t="s">
        <v>512</v>
      </c>
      <c r="C11" s="715"/>
      <c r="D11" s="489"/>
    </row>
    <row r="12" spans="1:4">
      <c r="A12" s="493">
        <v>3.2</v>
      </c>
      <c r="B12" s="492" t="s">
        <v>840</v>
      </c>
      <c r="C12" s="715">
        <v>1011810.2812</v>
      </c>
      <c r="D12" s="489"/>
    </row>
    <row r="13" spans="1:4">
      <c r="A13" s="493">
        <v>3.3</v>
      </c>
      <c r="B13" s="492" t="s">
        <v>839</v>
      </c>
      <c r="C13" s="715"/>
      <c r="D13" s="489"/>
    </row>
    <row r="14" spans="1:4">
      <c r="A14" s="491">
        <v>4</v>
      </c>
      <c r="B14" s="490" t="s">
        <v>838</v>
      </c>
      <c r="C14" s="715">
        <v>-517205.93010000011</v>
      </c>
      <c r="D14" s="489"/>
    </row>
    <row r="15" spans="1:4">
      <c r="A15" s="488">
        <v>5</v>
      </c>
      <c r="B15" s="487" t="s">
        <v>837</v>
      </c>
      <c r="C15" s="716">
        <v>8604658.7300000023</v>
      </c>
      <c r="D15" s="486">
        <v>0</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23"/>
  <sheetViews>
    <sheetView showGridLines="0" zoomScale="80" zoomScaleNormal="80" workbookViewId="0">
      <selection activeCell="C7" sqref="C7:C18"/>
    </sheetView>
  </sheetViews>
  <sheetFormatPr defaultColWidth="9.140625" defaultRowHeight="12.75"/>
  <cols>
    <col min="1" max="1" width="11.85546875" style="481" bestFit="1" customWidth="1"/>
    <col min="2" max="2" width="128.85546875" style="481" bestFit="1" customWidth="1"/>
    <col min="3" max="3" width="31.42578125" style="481" customWidth="1"/>
    <col min="4" max="4" width="50.5703125" style="481" customWidth="1"/>
    <col min="5" max="16384" width="9.140625" style="481"/>
  </cols>
  <sheetData>
    <row r="1" spans="1:4" ht="13.5">
      <c r="A1" s="351" t="s">
        <v>97</v>
      </c>
      <c r="B1" s="263" t="str">
        <f>Info!C2</f>
        <v>სს ზირაათ ბანკი საქართველო</v>
      </c>
    </row>
    <row r="2" spans="1:4">
      <c r="A2" s="353" t="s">
        <v>98</v>
      </c>
      <c r="B2" s="760">
        <f>'1. key ratios'!B2</f>
        <v>46203</v>
      </c>
    </row>
    <row r="3" spans="1:4">
      <c r="A3" s="354" t="s">
        <v>513</v>
      </c>
    </row>
    <row r="4" spans="1:4">
      <c r="A4" s="354"/>
    </row>
    <row r="5" spans="1:4" ht="15" customHeight="1">
      <c r="A5" s="881" t="s">
        <v>514</v>
      </c>
      <c r="B5" s="882"/>
      <c r="C5" s="885" t="s">
        <v>515</v>
      </c>
      <c r="D5" s="885" t="s">
        <v>516</v>
      </c>
    </row>
    <row r="6" spans="1:4">
      <c r="A6" s="883"/>
      <c r="B6" s="884"/>
      <c r="C6" s="885"/>
      <c r="D6" s="885"/>
    </row>
    <row r="7" spans="1:4">
      <c r="A7" s="484">
        <v>1</v>
      </c>
      <c r="B7" s="474" t="s">
        <v>517</v>
      </c>
      <c r="C7" s="713">
        <v>16406266.5997</v>
      </c>
      <c r="D7" s="496"/>
    </row>
    <row r="8" spans="1:4">
      <c r="A8" s="471">
        <v>2</v>
      </c>
      <c r="B8" s="471" t="s">
        <v>518</v>
      </c>
      <c r="C8" s="713">
        <v>3812344.2244999968</v>
      </c>
      <c r="D8" s="496"/>
    </row>
    <row r="9" spans="1:4">
      <c r="A9" s="471">
        <v>3</v>
      </c>
      <c r="B9" s="499" t="s">
        <v>519</v>
      </c>
      <c r="C9" s="713"/>
      <c r="D9" s="496"/>
    </row>
    <row r="10" spans="1:4">
      <c r="A10" s="471">
        <v>4</v>
      </c>
      <c r="B10" s="471" t="s">
        <v>520</v>
      </c>
      <c r="C10" s="713">
        <v>4371181.1197000006</v>
      </c>
      <c r="D10" s="496"/>
    </row>
    <row r="11" spans="1:4">
      <c r="A11" s="471">
        <v>5</v>
      </c>
      <c r="B11" s="498" t="s">
        <v>848</v>
      </c>
      <c r="C11" s="713">
        <v>1599009.09</v>
      </c>
      <c r="D11" s="496"/>
    </row>
    <row r="12" spans="1:4">
      <c r="A12" s="471">
        <v>6</v>
      </c>
      <c r="B12" s="498" t="s">
        <v>521</v>
      </c>
      <c r="C12" s="713">
        <v>2706061.7881</v>
      </c>
      <c r="D12" s="496"/>
    </row>
    <row r="13" spans="1:4">
      <c r="A13" s="471">
        <v>7</v>
      </c>
      <c r="B13" s="498" t="s">
        <v>524</v>
      </c>
      <c r="C13" s="713"/>
      <c r="D13" s="496"/>
    </row>
    <row r="14" spans="1:4">
      <c r="A14" s="471">
        <v>8</v>
      </c>
      <c r="B14" s="498" t="s">
        <v>522</v>
      </c>
      <c r="C14" s="713"/>
      <c r="D14" s="471"/>
    </row>
    <row r="15" spans="1:4">
      <c r="A15" s="471">
        <v>9</v>
      </c>
      <c r="B15" s="498" t="s">
        <v>523</v>
      </c>
      <c r="C15" s="713"/>
      <c r="D15" s="471"/>
    </row>
    <row r="16" spans="1:4">
      <c r="A16" s="471">
        <v>10</v>
      </c>
      <c r="B16" s="498" t="s">
        <v>525</v>
      </c>
      <c r="C16" s="713"/>
      <c r="D16" s="471"/>
    </row>
    <row r="17" spans="1:4" ht="25.5">
      <c r="A17" s="471">
        <v>11</v>
      </c>
      <c r="B17" s="498" t="s">
        <v>526</v>
      </c>
      <c r="C17" s="713">
        <v>66110.241599999994</v>
      </c>
      <c r="D17" s="496"/>
    </row>
    <row r="18" spans="1:4">
      <c r="A18" s="484">
        <v>12</v>
      </c>
      <c r="B18" s="497" t="s">
        <v>527</v>
      </c>
      <c r="C18" s="714">
        <v>15847429.704499997</v>
      </c>
      <c r="D18" s="496"/>
    </row>
    <row r="21" spans="1:4">
      <c r="B21" s="351"/>
    </row>
    <row r="22" spans="1:4">
      <c r="B22" s="353"/>
    </row>
    <row r="23" spans="1:4">
      <c r="B23" s="354"/>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B28"/>
  <sheetViews>
    <sheetView showGridLines="0" zoomScale="80" zoomScaleNormal="80" workbookViewId="0">
      <selection activeCell="C8" sqref="C8:AA28"/>
    </sheetView>
  </sheetViews>
  <sheetFormatPr defaultColWidth="9.140625" defaultRowHeight="12.75"/>
  <cols>
    <col min="1" max="1" width="11.85546875" style="481" bestFit="1" customWidth="1"/>
    <col min="2" max="2" width="63.85546875" style="481" customWidth="1"/>
    <col min="3" max="4" width="15.42578125" style="481" customWidth="1"/>
    <col min="5" max="7" width="19.7109375" style="481" customWidth="1"/>
    <col min="8" max="8" width="15.7109375" style="481" customWidth="1"/>
    <col min="9" max="11" width="19.7109375" style="481" customWidth="1"/>
    <col min="12" max="12" width="18.7109375" style="481" customWidth="1"/>
    <col min="13" max="15" width="19.7109375" style="481" customWidth="1"/>
    <col min="16" max="16" width="22.140625" style="481" customWidth="1"/>
    <col min="17" max="19" width="20.28515625" style="481" customWidth="1"/>
    <col min="20" max="20" width="9.28515625" style="481" customWidth="1"/>
    <col min="21" max="21" width="19.140625" style="481" customWidth="1"/>
    <col min="22" max="26" width="22.140625" style="481" customWidth="1"/>
    <col min="27" max="27" width="19.85546875" style="481" customWidth="1"/>
    <col min="28" max="28" width="20" style="481" customWidth="1"/>
    <col min="29" max="16384" width="9.140625" style="481"/>
  </cols>
  <sheetData>
    <row r="1" spans="1:28" ht="13.5">
      <c r="A1" s="351" t="s">
        <v>97</v>
      </c>
      <c r="B1" s="263" t="str">
        <f>Info!C2</f>
        <v>სს ზირაათ ბანკი საქართველო</v>
      </c>
    </row>
    <row r="2" spans="1:28">
      <c r="A2" s="353" t="s">
        <v>98</v>
      </c>
      <c r="B2" s="760">
        <f>'1. key ratios'!B2</f>
        <v>46203</v>
      </c>
      <c r="C2" s="482"/>
    </row>
    <row r="3" spans="1:28">
      <c r="A3" s="354" t="s">
        <v>528</v>
      </c>
    </row>
    <row r="5" spans="1:28" ht="15" customHeight="1">
      <c r="A5" s="886" t="s">
        <v>861</v>
      </c>
      <c r="B5" s="887"/>
      <c r="C5" s="892" t="s">
        <v>860</v>
      </c>
      <c r="D5" s="893"/>
      <c r="E5" s="893"/>
      <c r="F5" s="893"/>
      <c r="G5" s="893"/>
      <c r="H5" s="893"/>
      <c r="I5" s="893"/>
      <c r="J5" s="893"/>
      <c r="K5" s="893"/>
      <c r="L5" s="893"/>
      <c r="M5" s="893"/>
      <c r="N5" s="893"/>
      <c r="O5" s="893"/>
      <c r="P5" s="893"/>
      <c r="Q5" s="893"/>
      <c r="R5" s="893"/>
      <c r="S5" s="893"/>
      <c r="T5" s="514"/>
      <c r="U5" s="514"/>
      <c r="V5" s="514"/>
      <c r="W5" s="514"/>
      <c r="X5" s="514"/>
      <c r="Y5" s="514"/>
      <c r="Z5" s="514"/>
      <c r="AA5" s="513"/>
      <c r="AB5" s="504"/>
    </row>
    <row r="6" spans="1:28">
      <c r="A6" s="888"/>
      <c r="B6" s="889"/>
      <c r="C6" s="894" t="s">
        <v>66</v>
      </c>
      <c r="D6" s="896" t="s">
        <v>859</v>
      </c>
      <c r="E6" s="896"/>
      <c r="F6" s="896"/>
      <c r="G6" s="896"/>
      <c r="H6" s="897" t="s">
        <v>858</v>
      </c>
      <c r="I6" s="898"/>
      <c r="J6" s="898"/>
      <c r="K6" s="899"/>
      <c r="L6" s="512"/>
      <c r="M6" s="900" t="s">
        <v>857</v>
      </c>
      <c r="N6" s="900"/>
      <c r="O6" s="900"/>
      <c r="P6" s="900"/>
      <c r="Q6" s="900"/>
      <c r="R6" s="900"/>
      <c r="S6" s="876"/>
      <c r="T6" s="511"/>
      <c r="U6" s="879" t="s">
        <v>856</v>
      </c>
      <c r="V6" s="879"/>
      <c r="W6" s="879"/>
      <c r="X6" s="879"/>
      <c r="Y6" s="879"/>
      <c r="Z6" s="879"/>
      <c r="AA6" s="877"/>
      <c r="AB6" s="510"/>
    </row>
    <row r="7" spans="1:28" ht="25.5">
      <c r="A7" s="890"/>
      <c r="B7" s="891"/>
      <c r="C7" s="895"/>
      <c r="D7" s="509"/>
      <c r="E7" s="505" t="s">
        <v>529</v>
      </c>
      <c r="F7" s="478" t="s">
        <v>854</v>
      </c>
      <c r="G7" s="478" t="s">
        <v>855</v>
      </c>
      <c r="H7" s="508"/>
      <c r="I7" s="505" t="s">
        <v>529</v>
      </c>
      <c r="J7" s="478" t="s">
        <v>854</v>
      </c>
      <c r="K7" s="478" t="s">
        <v>855</v>
      </c>
      <c r="L7" s="507"/>
      <c r="M7" s="505" t="s">
        <v>529</v>
      </c>
      <c r="N7" s="478" t="s">
        <v>854</v>
      </c>
      <c r="O7" s="478" t="s">
        <v>853</v>
      </c>
      <c r="P7" s="478" t="s">
        <v>852</v>
      </c>
      <c r="Q7" s="478" t="s">
        <v>851</v>
      </c>
      <c r="R7" s="478" t="s">
        <v>850</v>
      </c>
      <c r="S7" s="478" t="s">
        <v>849</v>
      </c>
      <c r="T7" s="506"/>
      <c r="U7" s="505" t="s">
        <v>529</v>
      </c>
      <c r="V7" s="478" t="s">
        <v>854</v>
      </c>
      <c r="W7" s="478" t="s">
        <v>853</v>
      </c>
      <c r="X7" s="478" t="s">
        <v>852</v>
      </c>
      <c r="Y7" s="478" t="s">
        <v>851</v>
      </c>
      <c r="Z7" s="478" t="s">
        <v>850</v>
      </c>
      <c r="AA7" s="478" t="s">
        <v>849</v>
      </c>
      <c r="AB7" s="504"/>
    </row>
    <row r="8" spans="1:28">
      <c r="A8" s="503">
        <v>1</v>
      </c>
      <c r="B8" s="474" t="s">
        <v>530</v>
      </c>
      <c r="C8" s="474">
        <v>275748914.55150002</v>
      </c>
      <c r="D8" s="474">
        <v>231284614.79449999</v>
      </c>
      <c r="E8" s="474">
        <v>1424822.4476999999</v>
      </c>
      <c r="F8" s="474">
        <v>0</v>
      </c>
      <c r="G8" s="474">
        <v>0</v>
      </c>
      <c r="H8" s="474">
        <v>28616870.052500002</v>
      </c>
      <c r="I8" s="474">
        <v>4303706.5597000001</v>
      </c>
      <c r="J8" s="474">
        <v>2108941.1392999999</v>
      </c>
      <c r="K8" s="474">
        <v>0</v>
      </c>
      <c r="L8" s="474">
        <v>15847429.704500001</v>
      </c>
      <c r="M8" s="474">
        <v>12530.73</v>
      </c>
      <c r="N8" s="474">
        <v>0</v>
      </c>
      <c r="O8" s="474">
        <v>1018430.7577</v>
      </c>
      <c r="P8" s="474">
        <v>6342298.4133000001</v>
      </c>
      <c r="Q8" s="474">
        <v>5993414.3700000001</v>
      </c>
      <c r="R8" s="474">
        <v>0</v>
      </c>
      <c r="S8" s="474">
        <v>0</v>
      </c>
      <c r="T8" s="474">
        <v>0</v>
      </c>
      <c r="U8" s="474">
        <v>0</v>
      </c>
      <c r="V8" s="474">
        <v>0</v>
      </c>
      <c r="W8" s="474">
        <v>0</v>
      </c>
      <c r="X8" s="474">
        <v>0</v>
      </c>
      <c r="Y8" s="474">
        <v>0</v>
      </c>
      <c r="Z8" s="474">
        <v>0</v>
      </c>
      <c r="AA8" s="474">
        <v>0</v>
      </c>
      <c r="AB8" s="709"/>
    </row>
    <row r="9" spans="1:28">
      <c r="A9" s="470">
        <v>1.1000000000000001</v>
      </c>
      <c r="B9" s="502" t="s">
        <v>531</v>
      </c>
      <c r="C9" s="502"/>
      <c r="D9" s="470"/>
      <c r="E9" s="470"/>
      <c r="F9" s="470"/>
      <c r="G9" s="470"/>
      <c r="H9" s="470"/>
      <c r="I9" s="470"/>
      <c r="J9" s="470"/>
      <c r="K9" s="470"/>
      <c r="L9" s="470"/>
      <c r="M9" s="470"/>
      <c r="N9" s="470"/>
      <c r="O9" s="470"/>
      <c r="P9" s="470"/>
      <c r="Q9" s="470"/>
      <c r="R9" s="470"/>
      <c r="S9" s="470"/>
      <c r="T9" s="470"/>
      <c r="U9" s="470"/>
      <c r="V9" s="470"/>
      <c r="W9" s="470"/>
      <c r="X9" s="470"/>
      <c r="Y9" s="470"/>
      <c r="Z9" s="470"/>
      <c r="AA9" s="470"/>
      <c r="AB9" s="500"/>
    </row>
    <row r="10" spans="1:28">
      <c r="A10" s="470">
        <v>1.2</v>
      </c>
      <c r="B10" s="502" t="s">
        <v>532</v>
      </c>
      <c r="C10" s="502"/>
      <c r="D10" s="470"/>
      <c r="E10" s="470"/>
      <c r="F10" s="470"/>
      <c r="G10" s="470"/>
      <c r="H10" s="470"/>
      <c r="I10" s="470"/>
      <c r="J10" s="470"/>
      <c r="K10" s="470"/>
      <c r="L10" s="470"/>
      <c r="M10" s="470"/>
      <c r="N10" s="470"/>
      <c r="O10" s="470"/>
      <c r="P10" s="470"/>
      <c r="Q10" s="470"/>
      <c r="R10" s="470"/>
      <c r="S10" s="470"/>
      <c r="T10" s="470"/>
      <c r="U10" s="470"/>
      <c r="V10" s="470"/>
      <c r="W10" s="470"/>
      <c r="X10" s="470"/>
      <c r="Y10" s="470"/>
      <c r="Z10" s="470"/>
      <c r="AA10" s="470"/>
      <c r="AB10" s="500"/>
    </row>
    <row r="11" spans="1:28">
      <c r="A11" s="470">
        <v>1.3</v>
      </c>
      <c r="B11" s="502" t="s">
        <v>533</v>
      </c>
      <c r="C11" s="502"/>
      <c r="D11" s="470"/>
      <c r="E11" s="470"/>
      <c r="F11" s="470"/>
      <c r="G11" s="470"/>
      <c r="H11" s="470"/>
      <c r="I11" s="470"/>
      <c r="J11" s="470"/>
      <c r="K11" s="470"/>
      <c r="L11" s="470"/>
      <c r="M11" s="470"/>
      <c r="N11" s="470"/>
      <c r="O11" s="470"/>
      <c r="P11" s="470"/>
      <c r="Q11" s="470"/>
      <c r="R11" s="470"/>
      <c r="S11" s="470"/>
      <c r="T11" s="470"/>
      <c r="U11" s="470"/>
      <c r="V11" s="470"/>
      <c r="W11" s="470"/>
      <c r="X11" s="470"/>
      <c r="Y11" s="470"/>
      <c r="Z11" s="470"/>
      <c r="AA11" s="470"/>
      <c r="AB11" s="500"/>
    </row>
    <row r="12" spans="1:28">
      <c r="A12" s="470">
        <v>1.4</v>
      </c>
      <c r="B12" s="502" t="s">
        <v>534</v>
      </c>
      <c r="C12" s="502"/>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500"/>
    </row>
    <row r="13" spans="1:28">
      <c r="A13" s="470">
        <v>1.5</v>
      </c>
      <c r="B13" s="502" t="s">
        <v>535</v>
      </c>
      <c r="C13" s="502">
        <v>240686335.7588</v>
      </c>
      <c r="D13" s="470">
        <v>199844895.6893</v>
      </c>
      <c r="E13" s="470">
        <v>1274487.4561999999</v>
      </c>
      <c r="F13" s="470"/>
      <c r="G13" s="470"/>
      <c r="H13" s="470">
        <v>27990520.068700001</v>
      </c>
      <c r="I13" s="470">
        <v>4080905.0896999999</v>
      </c>
      <c r="J13" s="470">
        <v>2062427.5393000001</v>
      </c>
      <c r="K13" s="470"/>
      <c r="L13" s="470">
        <v>12850920.000800001</v>
      </c>
      <c r="M13" s="470"/>
      <c r="N13" s="470"/>
      <c r="O13" s="470">
        <v>840663.00769999996</v>
      </c>
      <c r="P13" s="470">
        <v>5759985.6533000004</v>
      </c>
      <c r="Q13" s="470">
        <v>5993414.3700000001</v>
      </c>
      <c r="R13" s="470"/>
      <c r="S13" s="470"/>
      <c r="T13" s="470"/>
      <c r="U13" s="470"/>
      <c r="V13" s="470"/>
      <c r="W13" s="470"/>
      <c r="X13" s="470"/>
      <c r="Y13" s="470"/>
      <c r="Z13" s="470"/>
      <c r="AA13" s="470"/>
      <c r="AB13" s="500"/>
    </row>
    <row r="14" spans="1:28">
      <c r="A14" s="470">
        <v>1.6</v>
      </c>
      <c r="B14" s="502" t="s">
        <v>536</v>
      </c>
      <c r="C14" s="502">
        <v>35062578.7927</v>
      </c>
      <c r="D14" s="470">
        <v>31439719.1052</v>
      </c>
      <c r="E14" s="470">
        <v>150334.9915</v>
      </c>
      <c r="F14" s="470"/>
      <c r="G14" s="470"/>
      <c r="H14" s="470">
        <v>626349.98380000005</v>
      </c>
      <c r="I14" s="470">
        <v>222801.47</v>
      </c>
      <c r="J14" s="470">
        <v>46513.599999999999</v>
      </c>
      <c r="K14" s="470"/>
      <c r="L14" s="470">
        <v>2996509.7037</v>
      </c>
      <c r="M14" s="470">
        <v>12530.73</v>
      </c>
      <c r="N14" s="470"/>
      <c r="O14" s="470">
        <v>177767.75</v>
      </c>
      <c r="P14" s="470">
        <v>582312.76</v>
      </c>
      <c r="Q14" s="470"/>
      <c r="R14" s="470"/>
      <c r="S14" s="470"/>
      <c r="T14" s="470"/>
      <c r="U14" s="470"/>
      <c r="V14" s="470"/>
      <c r="W14" s="470"/>
      <c r="X14" s="470"/>
      <c r="Y14" s="470"/>
      <c r="Z14" s="470"/>
      <c r="AA14" s="470"/>
      <c r="AB14" s="500"/>
    </row>
    <row r="15" spans="1:28">
      <c r="A15" s="503">
        <v>2</v>
      </c>
      <c r="B15" s="484" t="s">
        <v>537</v>
      </c>
      <c r="C15" s="474">
        <v>0</v>
      </c>
      <c r="D15" s="470">
        <v>0</v>
      </c>
      <c r="E15" s="470">
        <v>0</v>
      </c>
      <c r="F15" s="470">
        <v>0</v>
      </c>
      <c r="G15" s="470">
        <v>0</v>
      </c>
      <c r="H15" s="470">
        <v>0</v>
      </c>
      <c r="I15" s="470">
        <v>0</v>
      </c>
      <c r="J15" s="470">
        <v>0</v>
      </c>
      <c r="K15" s="470">
        <v>0</v>
      </c>
      <c r="L15" s="470">
        <v>0</v>
      </c>
      <c r="M15" s="470">
        <v>0</v>
      </c>
      <c r="N15" s="470">
        <v>0</v>
      </c>
      <c r="O15" s="470">
        <v>0</v>
      </c>
      <c r="P15" s="470">
        <v>0</v>
      </c>
      <c r="Q15" s="470">
        <v>0</v>
      </c>
      <c r="R15" s="470">
        <v>0</v>
      </c>
      <c r="S15" s="470">
        <v>0</v>
      </c>
      <c r="T15" s="470">
        <v>0</v>
      </c>
      <c r="U15" s="470">
        <v>0</v>
      </c>
      <c r="V15" s="470">
        <v>0</v>
      </c>
      <c r="W15" s="470">
        <v>0</v>
      </c>
      <c r="X15" s="470">
        <v>0</v>
      </c>
      <c r="Y15" s="470">
        <v>0</v>
      </c>
      <c r="Z15" s="470">
        <v>0</v>
      </c>
      <c r="AA15" s="470">
        <v>0</v>
      </c>
      <c r="AB15" s="500"/>
    </row>
    <row r="16" spans="1:28">
      <c r="A16" s="470">
        <v>2.1</v>
      </c>
      <c r="B16" s="502" t="s">
        <v>531</v>
      </c>
      <c r="C16" s="502"/>
      <c r="D16" s="470"/>
      <c r="E16" s="470"/>
      <c r="F16" s="470"/>
      <c r="G16" s="470"/>
      <c r="H16" s="470"/>
      <c r="I16" s="470"/>
      <c r="J16" s="470"/>
      <c r="K16" s="470"/>
      <c r="L16" s="470"/>
      <c r="M16" s="470"/>
      <c r="N16" s="470"/>
      <c r="O16" s="470"/>
      <c r="P16" s="470"/>
      <c r="Q16" s="470"/>
      <c r="R16" s="470"/>
      <c r="S16" s="470"/>
      <c r="T16" s="470"/>
      <c r="U16" s="470"/>
      <c r="V16" s="470"/>
      <c r="W16" s="470"/>
      <c r="X16" s="470"/>
      <c r="Y16" s="470"/>
      <c r="Z16" s="470"/>
      <c r="AA16" s="470"/>
      <c r="AB16" s="500"/>
    </row>
    <row r="17" spans="1:28">
      <c r="A17" s="470">
        <v>2.2000000000000002</v>
      </c>
      <c r="B17" s="502" t="s">
        <v>532</v>
      </c>
      <c r="C17" s="502"/>
      <c r="D17" s="470"/>
      <c r="E17" s="470"/>
      <c r="F17" s="470"/>
      <c r="G17" s="470"/>
      <c r="H17" s="470"/>
      <c r="I17" s="470"/>
      <c r="J17" s="470"/>
      <c r="K17" s="470"/>
      <c r="L17" s="470"/>
      <c r="M17" s="470"/>
      <c r="N17" s="470"/>
      <c r="O17" s="470"/>
      <c r="P17" s="470"/>
      <c r="Q17" s="470"/>
      <c r="R17" s="470"/>
      <c r="S17" s="470"/>
      <c r="T17" s="470"/>
      <c r="U17" s="470"/>
      <c r="V17" s="470"/>
      <c r="W17" s="470"/>
      <c r="X17" s="470"/>
      <c r="Y17" s="470"/>
      <c r="Z17" s="470"/>
      <c r="AA17" s="470"/>
      <c r="AB17" s="500"/>
    </row>
    <row r="18" spans="1:28">
      <c r="A18" s="470">
        <v>2.2999999999999998</v>
      </c>
      <c r="B18" s="502" t="s">
        <v>533</v>
      </c>
      <c r="C18" s="502"/>
      <c r="D18" s="470"/>
      <c r="E18" s="470"/>
      <c r="F18" s="470"/>
      <c r="G18" s="470"/>
      <c r="H18" s="470"/>
      <c r="I18" s="470"/>
      <c r="J18" s="470"/>
      <c r="K18" s="470"/>
      <c r="L18" s="470"/>
      <c r="M18" s="470"/>
      <c r="N18" s="470"/>
      <c r="O18" s="470"/>
      <c r="P18" s="470"/>
      <c r="Q18" s="470"/>
      <c r="R18" s="470"/>
      <c r="S18" s="470"/>
      <c r="T18" s="470"/>
      <c r="U18" s="470"/>
      <c r="V18" s="470"/>
      <c r="W18" s="470"/>
      <c r="X18" s="470"/>
      <c r="Y18" s="470"/>
      <c r="Z18" s="470"/>
      <c r="AA18" s="470"/>
      <c r="AB18" s="500"/>
    </row>
    <row r="19" spans="1:28">
      <c r="A19" s="470">
        <v>2.4</v>
      </c>
      <c r="B19" s="502" t="s">
        <v>534</v>
      </c>
      <c r="C19" s="502"/>
      <c r="D19" s="470"/>
      <c r="E19" s="470"/>
      <c r="F19" s="470"/>
      <c r="G19" s="470"/>
      <c r="H19" s="470"/>
      <c r="I19" s="470"/>
      <c r="J19" s="470"/>
      <c r="K19" s="470"/>
      <c r="L19" s="470"/>
      <c r="M19" s="470"/>
      <c r="N19" s="470"/>
      <c r="O19" s="470"/>
      <c r="P19" s="470"/>
      <c r="Q19" s="470"/>
      <c r="R19" s="470"/>
      <c r="S19" s="470"/>
      <c r="T19" s="470"/>
      <c r="U19" s="470"/>
      <c r="V19" s="470"/>
      <c r="W19" s="470"/>
      <c r="X19" s="470"/>
      <c r="Y19" s="470"/>
      <c r="Z19" s="470"/>
      <c r="AA19" s="470"/>
      <c r="AB19" s="500"/>
    </row>
    <row r="20" spans="1:28">
      <c r="A20" s="470">
        <v>2.5</v>
      </c>
      <c r="B20" s="502" t="s">
        <v>535</v>
      </c>
      <c r="C20" s="502"/>
      <c r="D20" s="470"/>
      <c r="E20" s="470"/>
      <c r="F20" s="470"/>
      <c r="G20" s="470"/>
      <c r="H20" s="470"/>
      <c r="I20" s="470"/>
      <c r="J20" s="470"/>
      <c r="K20" s="470"/>
      <c r="L20" s="470"/>
      <c r="M20" s="470"/>
      <c r="N20" s="470"/>
      <c r="O20" s="470"/>
      <c r="P20" s="470"/>
      <c r="Q20" s="470"/>
      <c r="R20" s="470"/>
      <c r="S20" s="470"/>
      <c r="T20" s="470"/>
      <c r="U20" s="470"/>
      <c r="V20" s="470"/>
      <c r="W20" s="470"/>
      <c r="X20" s="470"/>
      <c r="Y20" s="470"/>
      <c r="Z20" s="470"/>
      <c r="AA20" s="470"/>
      <c r="AB20" s="500"/>
    </row>
    <row r="21" spans="1:28">
      <c r="A21" s="470">
        <v>2.6</v>
      </c>
      <c r="B21" s="502" t="s">
        <v>536</v>
      </c>
      <c r="C21" s="502"/>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500"/>
    </row>
    <row r="22" spans="1:28">
      <c r="A22" s="503">
        <v>3</v>
      </c>
      <c r="B22" s="474" t="s">
        <v>538</v>
      </c>
      <c r="C22" s="474">
        <v>94894549.650399998</v>
      </c>
      <c r="D22" s="474">
        <v>94549398.254000008</v>
      </c>
      <c r="E22" s="501"/>
      <c r="F22" s="501"/>
      <c r="G22" s="501"/>
      <c r="H22" s="474">
        <v>321372.20640000002</v>
      </c>
      <c r="I22" s="501"/>
      <c r="J22" s="501"/>
      <c r="K22" s="501"/>
      <c r="L22" s="474">
        <v>23779.19</v>
      </c>
      <c r="M22" s="501"/>
      <c r="N22" s="501"/>
      <c r="O22" s="501"/>
      <c r="P22" s="501"/>
      <c r="Q22" s="501"/>
      <c r="R22" s="501"/>
      <c r="S22" s="501"/>
      <c r="T22" s="474">
        <v>0</v>
      </c>
      <c r="U22" s="501"/>
      <c r="V22" s="501"/>
      <c r="W22" s="501"/>
      <c r="X22" s="501"/>
      <c r="Y22" s="501"/>
      <c r="Z22" s="501"/>
      <c r="AA22" s="501"/>
      <c r="AB22" s="500"/>
    </row>
    <row r="23" spans="1:28">
      <c r="A23" s="470">
        <v>3.1</v>
      </c>
      <c r="B23" s="502" t="s">
        <v>531</v>
      </c>
      <c r="C23" s="502"/>
      <c r="D23" s="474"/>
      <c r="E23" s="501"/>
      <c r="F23" s="501"/>
      <c r="G23" s="501"/>
      <c r="H23" s="474"/>
      <c r="I23" s="501"/>
      <c r="J23" s="501"/>
      <c r="K23" s="501"/>
      <c r="L23" s="474"/>
      <c r="M23" s="501"/>
      <c r="N23" s="501"/>
      <c r="O23" s="501"/>
      <c r="P23" s="501"/>
      <c r="Q23" s="501"/>
      <c r="R23" s="501"/>
      <c r="S23" s="501"/>
      <c r="T23" s="474"/>
      <c r="U23" s="501"/>
      <c r="V23" s="501"/>
      <c r="W23" s="501"/>
      <c r="X23" s="501"/>
      <c r="Y23" s="501"/>
      <c r="Z23" s="501"/>
      <c r="AA23" s="501"/>
      <c r="AB23" s="500"/>
    </row>
    <row r="24" spans="1:28">
      <c r="A24" s="470">
        <v>3.2</v>
      </c>
      <c r="B24" s="502" t="s">
        <v>532</v>
      </c>
      <c r="C24" s="502"/>
      <c r="D24" s="474"/>
      <c r="E24" s="501"/>
      <c r="F24" s="501"/>
      <c r="G24" s="501"/>
      <c r="H24" s="474"/>
      <c r="I24" s="501"/>
      <c r="J24" s="501"/>
      <c r="K24" s="501"/>
      <c r="L24" s="474"/>
      <c r="M24" s="501"/>
      <c r="N24" s="501"/>
      <c r="O24" s="501"/>
      <c r="P24" s="501"/>
      <c r="Q24" s="501"/>
      <c r="R24" s="501"/>
      <c r="S24" s="501"/>
      <c r="T24" s="474"/>
      <c r="U24" s="501"/>
      <c r="V24" s="501"/>
      <c r="W24" s="501"/>
      <c r="X24" s="501"/>
      <c r="Y24" s="501"/>
      <c r="Z24" s="501"/>
      <c r="AA24" s="501"/>
      <c r="AB24" s="500"/>
    </row>
    <row r="25" spans="1:28">
      <c r="A25" s="470">
        <v>3.3</v>
      </c>
      <c r="B25" s="502" t="s">
        <v>533</v>
      </c>
      <c r="C25" s="502">
        <v>25203713.511100002</v>
      </c>
      <c r="D25" s="474">
        <v>25203713.511100002</v>
      </c>
      <c r="E25" s="501"/>
      <c r="F25" s="501"/>
      <c r="G25" s="501"/>
      <c r="H25" s="474"/>
      <c r="I25" s="501"/>
      <c r="J25" s="501"/>
      <c r="K25" s="501"/>
      <c r="L25" s="474"/>
      <c r="M25" s="501"/>
      <c r="N25" s="501"/>
      <c r="O25" s="501"/>
      <c r="P25" s="501"/>
      <c r="Q25" s="501"/>
      <c r="R25" s="501"/>
      <c r="S25" s="501"/>
      <c r="T25" s="474"/>
      <c r="U25" s="501"/>
      <c r="V25" s="501"/>
      <c r="W25" s="501"/>
      <c r="X25" s="501"/>
      <c r="Y25" s="501"/>
      <c r="Z25" s="501"/>
      <c r="AA25" s="501"/>
      <c r="AB25" s="500"/>
    </row>
    <row r="26" spans="1:28">
      <c r="A26" s="470">
        <v>3.4</v>
      </c>
      <c r="B26" s="502" t="s">
        <v>534</v>
      </c>
      <c r="C26" s="502"/>
      <c r="D26" s="474"/>
      <c r="E26" s="501"/>
      <c r="F26" s="501"/>
      <c r="G26" s="501"/>
      <c r="H26" s="474"/>
      <c r="I26" s="501"/>
      <c r="J26" s="501"/>
      <c r="K26" s="501"/>
      <c r="L26" s="474"/>
      <c r="M26" s="501"/>
      <c r="N26" s="501"/>
      <c r="O26" s="501"/>
      <c r="P26" s="501"/>
      <c r="Q26" s="501"/>
      <c r="R26" s="501"/>
      <c r="S26" s="501"/>
      <c r="T26" s="474"/>
      <c r="U26" s="501"/>
      <c r="V26" s="501"/>
      <c r="W26" s="501"/>
      <c r="X26" s="501"/>
      <c r="Y26" s="501"/>
      <c r="Z26" s="501"/>
      <c r="AA26" s="501"/>
      <c r="AB26" s="500"/>
    </row>
    <row r="27" spans="1:28">
      <c r="A27" s="470">
        <v>3.5</v>
      </c>
      <c r="B27" s="502" t="s">
        <v>535</v>
      </c>
      <c r="C27" s="502">
        <v>67241082.108899996</v>
      </c>
      <c r="D27" s="474">
        <v>67137943.918899998</v>
      </c>
      <c r="E27" s="501"/>
      <c r="F27" s="501"/>
      <c r="G27" s="501"/>
      <c r="H27" s="474">
        <v>79359</v>
      </c>
      <c r="I27" s="501"/>
      <c r="J27" s="501"/>
      <c r="K27" s="501"/>
      <c r="L27" s="474">
        <v>23779.19</v>
      </c>
      <c r="M27" s="501"/>
      <c r="N27" s="501"/>
      <c r="O27" s="501"/>
      <c r="P27" s="501"/>
      <c r="Q27" s="501"/>
      <c r="R27" s="501"/>
      <c r="S27" s="501"/>
      <c r="T27" s="474"/>
      <c r="U27" s="501"/>
      <c r="V27" s="501"/>
      <c r="W27" s="501"/>
      <c r="X27" s="501"/>
      <c r="Y27" s="501"/>
      <c r="Z27" s="501"/>
      <c r="AA27" s="501"/>
      <c r="AB27" s="500"/>
    </row>
    <row r="28" spans="1:28">
      <c r="A28" s="470">
        <v>3.6</v>
      </c>
      <c r="B28" s="502" t="s">
        <v>536</v>
      </c>
      <c r="C28" s="502">
        <v>2449754.0304</v>
      </c>
      <c r="D28" s="474">
        <v>2207740.824</v>
      </c>
      <c r="E28" s="501"/>
      <c r="F28" s="501"/>
      <c r="G28" s="501"/>
      <c r="H28" s="474">
        <v>242013.2064</v>
      </c>
      <c r="I28" s="501"/>
      <c r="J28" s="501"/>
      <c r="K28" s="501"/>
      <c r="L28" s="474"/>
      <c r="M28" s="501"/>
      <c r="N28" s="501"/>
      <c r="O28" s="501"/>
      <c r="P28" s="501"/>
      <c r="Q28" s="501"/>
      <c r="R28" s="501"/>
      <c r="S28" s="501"/>
      <c r="T28" s="474"/>
      <c r="U28" s="501"/>
      <c r="V28" s="501"/>
      <c r="W28" s="501"/>
      <c r="X28" s="501"/>
      <c r="Y28" s="501"/>
      <c r="Z28" s="501"/>
      <c r="AA28" s="501"/>
      <c r="AB28" s="500"/>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A22"/>
  <sheetViews>
    <sheetView showGridLines="0" zoomScale="90" zoomScaleNormal="90" workbookViewId="0">
      <selection activeCell="C8" sqref="C8:AA22"/>
    </sheetView>
  </sheetViews>
  <sheetFormatPr defaultColWidth="9.140625" defaultRowHeight="12.75"/>
  <cols>
    <col min="1" max="1" width="11.85546875" style="481" bestFit="1" customWidth="1"/>
    <col min="2" max="2" width="90.140625" style="481" bestFit="1" customWidth="1"/>
    <col min="3" max="3" width="16.28515625" style="481" customWidth="1"/>
    <col min="4" max="4" width="12.5703125" style="481" customWidth="1"/>
    <col min="5" max="7" width="17.140625" style="481" customWidth="1"/>
    <col min="8" max="8" width="12.5703125" style="481" customWidth="1"/>
    <col min="9" max="10" width="17.140625" style="481" customWidth="1"/>
    <col min="11" max="11" width="22.140625" style="481" customWidth="1"/>
    <col min="12" max="12" width="12.5703125" style="481" customWidth="1"/>
    <col min="13" max="19" width="22.140625" style="481" customWidth="1"/>
    <col min="20" max="20" width="12.5703125" style="481" customWidth="1"/>
    <col min="21" max="27" width="22.140625" style="481" customWidth="1"/>
    <col min="28" max="16384" width="9.140625" style="481"/>
  </cols>
  <sheetData>
    <row r="1" spans="1:27" ht="13.5">
      <c r="A1" s="351" t="s">
        <v>97</v>
      </c>
      <c r="B1" s="263" t="str">
        <f>Info!C2</f>
        <v>სს ზირაათ ბანკი საქართველო</v>
      </c>
    </row>
    <row r="2" spans="1:27">
      <c r="A2" s="353" t="s">
        <v>98</v>
      </c>
      <c r="B2" s="760">
        <f>'1. key ratios'!B2</f>
        <v>46203</v>
      </c>
    </row>
    <row r="3" spans="1:27">
      <c r="A3" s="354" t="s">
        <v>539</v>
      </c>
      <c r="C3" s="483"/>
    </row>
    <row r="4" spans="1:27" ht="13.5" thickBot="1">
      <c r="A4" s="354"/>
      <c r="B4" s="483"/>
      <c r="C4" s="483"/>
    </row>
    <row r="5" spans="1:27" s="515" customFormat="1" ht="13.5" customHeight="1">
      <c r="A5" s="905" t="s">
        <v>868</v>
      </c>
      <c r="B5" s="906"/>
      <c r="C5" s="902" t="s">
        <v>540</v>
      </c>
      <c r="D5" s="903"/>
      <c r="E5" s="903"/>
      <c r="F5" s="903"/>
      <c r="G5" s="903"/>
      <c r="H5" s="903"/>
      <c r="I5" s="903"/>
      <c r="J5" s="903"/>
      <c r="K5" s="903"/>
      <c r="L5" s="903"/>
      <c r="M5" s="903"/>
      <c r="N5" s="903"/>
      <c r="O5" s="903"/>
      <c r="P5" s="903"/>
      <c r="Q5" s="903"/>
      <c r="R5" s="903"/>
      <c r="S5" s="903"/>
      <c r="T5" s="903"/>
      <c r="U5" s="903"/>
      <c r="V5" s="903"/>
      <c r="W5" s="903"/>
      <c r="X5" s="903"/>
      <c r="Y5" s="903"/>
      <c r="Z5" s="903"/>
      <c r="AA5" s="904"/>
    </row>
    <row r="6" spans="1:27" s="515" customFormat="1" ht="12" customHeight="1">
      <c r="A6" s="907"/>
      <c r="B6" s="908"/>
      <c r="C6" s="912" t="s">
        <v>66</v>
      </c>
      <c r="D6" s="911" t="s">
        <v>859</v>
      </c>
      <c r="E6" s="911"/>
      <c r="F6" s="911"/>
      <c r="G6" s="911"/>
      <c r="H6" s="897" t="s">
        <v>858</v>
      </c>
      <c r="I6" s="898"/>
      <c r="J6" s="898"/>
      <c r="K6" s="898"/>
      <c r="L6" s="511"/>
      <c r="M6" s="879" t="s">
        <v>857</v>
      </c>
      <c r="N6" s="879"/>
      <c r="O6" s="879"/>
      <c r="P6" s="879"/>
      <c r="Q6" s="879"/>
      <c r="R6" s="879"/>
      <c r="S6" s="877"/>
      <c r="T6" s="511"/>
      <c r="U6" s="879" t="s">
        <v>856</v>
      </c>
      <c r="V6" s="879"/>
      <c r="W6" s="879"/>
      <c r="X6" s="879"/>
      <c r="Y6" s="879"/>
      <c r="Z6" s="879"/>
      <c r="AA6" s="901"/>
    </row>
    <row r="7" spans="1:27" s="515" customFormat="1" ht="38.25">
      <c r="A7" s="909"/>
      <c r="B7" s="910"/>
      <c r="C7" s="913"/>
      <c r="D7" s="509"/>
      <c r="E7" s="505" t="s">
        <v>529</v>
      </c>
      <c r="F7" s="478" t="s">
        <v>854</v>
      </c>
      <c r="G7" s="478" t="s">
        <v>855</v>
      </c>
      <c r="H7" s="536"/>
      <c r="I7" s="505" t="s">
        <v>529</v>
      </c>
      <c r="J7" s="478" t="s">
        <v>854</v>
      </c>
      <c r="K7" s="478" t="s">
        <v>855</v>
      </c>
      <c r="L7" s="506"/>
      <c r="M7" s="505" t="s">
        <v>529</v>
      </c>
      <c r="N7" s="478" t="s">
        <v>867</v>
      </c>
      <c r="O7" s="478" t="s">
        <v>866</v>
      </c>
      <c r="P7" s="478" t="s">
        <v>865</v>
      </c>
      <c r="Q7" s="478" t="s">
        <v>864</v>
      </c>
      <c r="R7" s="478" t="s">
        <v>863</v>
      </c>
      <c r="S7" s="478" t="s">
        <v>849</v>
      </c>
      <c r="T7" s="506"/>
      <c r="U7" s="505" t="s">
        <v>529</v>
      </c>
      <c r="V7" s="478" t="s">
        <v>867</v>
      </c>
      <c r="W7" s="478" t="s">
        <v>866</v>
      </c>
      <c r="X7" s="478" t="s">
        <v>865</v>
      </c>
      <c r="Y7" s="478" t="s">
        <v>864</v>
      </c>
      <c r="Z7" s="478" t="s">
        <v>863</v>
      </c>
      <c r="AA7" s="478" t="s">
        <v>849</v>
      </c>
    </row>
    <row r="8" spans="1:27">
      <c r="A8" s="535">
        <v>1</v>
      </c>
      <c r="B8" s="534" t="s">
        <v>530</v>
      </c>
      <c r="C8" s="761">
        <v>275748914.55150002</v>
      </c>
      <c r="D8" s="713">
        <v>231284614.79449999</v>
      </c>
      <c r="E8" s="713">
        <v>1424822.4476999999</v>
      </c>
      <c r="F8" s="713"/>
      <c r="G8" s="713"/>
      <c r="H8" s="713">
        <v>28616870.052499998</v>
      </c>
      <c r="I8" s="713">
        <v>4303706.5597000001</v>
      </c>
      <c r="J8" s="713">
        <v>2108941.1392999999</v>
      </c>
      <c r="K8" s="713"/>
      <c r="L8" s="713">
        <v>15847429.704500001</v>
      </c>
      <c r="M8" s="713">
        <v>12530.73</v>
      </c>
      <c r="N8" s="713"/>
      <c r="O8" s="713">
        <v>1018430.7577</v>
      </c>
      <c r="P8" s="713">
        <v>6342298.4133000001</v>
      </c>
      <c r="Q8" s="713">
        <v>5993414.3700000001</v>
      </c>
      <c r="R8" s="713"/>
      <c r="S8" s="713"/>
      <c r="T8" s="713"/>
      <c r="U8" s="713"/>
      <c r="V8" s="713"/>
      <c r="W8" s="713"/>
      <c r="X8" s="713"/>
      <c r="Y8" s="713"/>
      <c r="Z8" s="713"/>
      <c r="AA8" s="762"/>
    </row>
    <row r="9" spans="1:27">
      <c r="A9" s="532">
        <v>1.1000000000000001</v>
      </c>
      <c r="B9" s="533" t="s">
        <v>541</v>
      </c>
      <c r="C9" s="763">
        <v>236502438.9445</v>
      </c>
      <c r="D9" s="713">
        <v>192225241.13350001</v>
      </c>
      <c r="E9" s="713">
        <v>1274487.4561999999</v>
      </c>
      <c r="F9" s="713"/>
      <c r="G9" s="713"/>
      <c r="H9" s="713">
        <v>28472454.571899999</v>
      </c>
      <c r="I9" s="713">
        <v>4275954.0296999998</v>
      </c>
      <c r="J9" s="713">
        <v>2062427.5393000001</v>
      </c>
      <c r="K9" s="713"/>
      <c r="L9" s="713">
        <v>15804743.2391</v>
      </c>
      <c r="M9" s="713">
        <v>12530.73</v>
      </c>
      <c r="N9" s="713"/>
      <c r="O9" s="713">
        <v>1018430.7577</v>
      </c>
      <c r="P9" s="713">
        <v>6342298.4133000001</v>
      </c>
      <c r="Q9" s="713">
        <v>5993414.3700000001</v>
      </c>
      <c r="R9" s="713"/>
      <c r="S9" s="713"/>
      <c r="T9" s="713"/>
      <c r="U9" s="713"/>
      <c r="V9" s="713"/>
      <c r="W9" s="713"/>
      <c r="X9" s="713"/>
      <c r="Y9" s="713"/>
      <c r="Z9" s="713"/>
      <c r="AA9" s="762"/>
    </row>
    <row r="10" spans="1:27">
      <c r="A10" s="530" t="s">
        <v>146</v>
      </c>
      <c r="B10" s="531" t="s">
        <v>542</v>
      </c>
      <c r="C10" s="764">
        <v>234499754.02450001</v>
      </c>
      <c r="D10" s="713">
        <v>190222556.21349999</v>
      </c>
      <c r="E10" s="713">
        <v>1274487.4561999999</v>
      </c>
      <c r="F10" s="713"/>
      <c r="G10" s="713"/>
      <c r="H10" s="713">
        <v>28472454.571899999</v>
      </c>
      <c r="I10" s="713">
        <v>4275954.0296999998</v>
      </c>
      <c r="J10" s="713">
        <v>2062427.5393000001</v>
      </c>
      <c r="K10" s="713"/>
      <c r="L10" s="713">
        <v>15804743.2391</v>
      </c>
      <c r="M10" s="713">
        <v>12530.73</v>
      </c>
      <c r="N10" s="713"/>
      <c r="O10" s="713">
        <v>1018430.7577</v>
      </c>
      <c r="P10" s="713">
        <v>6342298.4133000001</v>
      </c>
      <c r="Q10" s="713">
        <v>5993414.3700000001</v>
      </c>
      <c r="R10" s="713"/>
      <c r="S10" s="713"/>
      <c r="T10" s="713"/>
      <c r="U10" s="713"/>
      <c r="V10" s="713"/>
      <c r="W10" s="713"/>
      <c r="X10" s="713"/>
      <c r="Y10" s="713"/>
      <c r="Z10" s="713"/>
      <c r="AA10" s="762"/>
    </row>
    <row r="11" spans="1:27">
      <c r="A11" s="529" t="s">
        <v>543</v>
      </c>
      <c r="B11" s="528" t="s">
        <v>544</v>
      </c>
      <c r="C11" s="765">
        <v>89087296.697999999</v>
      </c>
      <c r="D11" s="713">
        <v>66490565.658699997</v>
      </c>
      <c r="E11" s="713">
        <v>473211.59</v>
      </c>
      <c r="F11" s="713"/>
      <c r="G11" s="713"/>
      <c r="H11" s="713">
        <v>10882955.977</v>
      </c>
      <c r="I11" s="713">
        <v>3245203.1</v>
      </c>
      <c r="J11" s="713">
        <v>1682510.3843</v>
      </c>
      <c r="K11" s="713"/>
      <c r="L11" s="713">
        <v>11713775.0623</v>
      </c>
      <c r="M11" s="713">
        <v>12530.73</v>
      </c>
      <c r="N11" s="713"/>
      <c r="O11" s="713">
        <v>840663.00769999996</v>
      </c>
      <c r="P11" s="713">
        <v>3231643.4833</v>
      </c>
      <c r="Q11" s="713">
        <v>5243363</v>
      </c>
      <c r="R11" s="713"/>
      <c r="S11" s="713"/>
      <c r="T11" s="713"/>
      <c r="U11" s="713"/>
      <c r="V11" s="713"/>
      <c r="W11" s="713"/>
      <c r="X11" s="713"/>
      <c r="Y11" s="713"/>
      <c r="Z11" s="713"/>
      <c r="AA11" s="762"/>
    </row>
    <row r="12" spans="1:27">
      <c r="A12" s="529" t="s">
        <v>545</v>
      </c>
      <c r="B12" s="528" t="s">
        <v>546</v>
      </c>
      <c r="C12" s="765">
        <v>44711770.197899997</v>
      </c>
      <c r="D12" s="713">
        <v>39665575.186700001</v>
      </c>
      <c r="E12" s="713"/>
      <c r="F12" s="713"/>
      <c r="G12" s="713"/>
      <c r="H12" s="713">
        <v>2097178.6211999999</v>
      </c>
      <c r="I12" s="713">
        <v>848525.30969999998</v>
      </c>
      <c r="J12" s="713">
        <v>191755.8</v>
      </c>
      <c r="K12" s="713"/>
      <c r="L12" s="713">
        <v>2949016.39</v>
      </c>
      <c r="M12" s="713"/>
      <c r="N12" s="713"/>
      <c r="O12" s="713">
        <v>110481.5</v>
      </c>
      <c r="P12" s="713">
        <v>2088483.52</v>
      </c>
      <c r="Q12" s="713">
        <v>750051.37</v>
      </c>
      <c r="R12" s="713"/>
      <c r="S12" s="713"/>
      <c r="T12" s="713"/>
      <c r="U12" s="713"/>
      <c r="V12" s="713"/>
      <c r="W12" s="713"/>
      <c r="X12" s="713"/>
      <c r="Y12" s="713"/>
      <c r="Z12" s="713"/>
      <c r="AA12" s="762"/>
    </row>
    <row r="13" spans="1:27">
      <c r="A13" s="529" t="s">
        <v>547</v>
      </c>
      <c r="B13" s="528" t="s">
        <v>548</v>
      </c>
      <c r="C13" s="765">
        <v>63282859.8257</v>
      </c>
      <c r="D13" s="713">
        <v>47859454.437299997</v>
      </c>
      <c r="E13" s="713">
        <v>801275.86620000005</v>
      </c>
      <c r="F13" s="713"/>
      <c r="G13" s="713"/>
      <c r="H13" s="713">
        <v>14895051.501599999</v>
      </c>
      <c r="I13" s="713"/>
      <c r="J13" s="713"/>
      <c r="K13" s="713"/>
      <c r="L13" s="713">
        <v>528353.88679999998</v>
      </c>
      <c r="M13" s="713"/>
      <c r="N13" s="713"/>
      <c r="O13" s="713">
        <v>19675.96</v>
      </c>
      <c r="P13" s="713">
        <v>456183.8</v>
      </c>
      <c r="Q13" s="713"/>
      <c r="R13" s="713"/>
      <c r="S13" s="713"/>
      <c r="T13" s="713"/>
      <c r="U13" s="713"/>
      <c r="V13" s="713"/>
      <c r="W13" s="713"/>
      <c r="X13" s="713"/>
      <c r="Y13" s="713"/>
      <c r="Z13" s="713"/>
      <c r="AA13" s="762"/>
    </row>
    <row r="14" spans="1:27">
      <c r="A14" s="529" t="s">
        <v>549</v>
      </c>
      <c r="B14" s="528" t="s">
        <v>550</v>
      </c>
      <c r="C14" s="765">
        <v>37417827.302900001</v>
      </c>
      <c r="D14" s="713">
        <v>36206960.930799998</v>
      </c>
      <c r="E14" s="713"/>
      <c r="F14" s="713"/>
      <c r="G14" s="713"/>
      <c r="H14" s="713">
        <v>597268.47210000001</v>
      </c>
      <c r="I14" s="713">
        <v>182225.62</v>
      </c>
      <c r="J14" s="713">
        <v>188161.35500000001</v>
      </c>
      <c r="K14" s="713"/>
      <c r="L14" s="713">
        <v>613597.9</v>
      </c>
      <c r="M14" s="713"/>
      <c r="N14" s="713"/>
      <c r="O14" s="713">
        <v>47610.29</v>
      </c>
      <c r="P14" s="713">
        <v>565987.61</v>
      </c>
      <c r="Q14" s="713"/>
      <c r="R14" s="713"/>
      <c r="S14" s="713"/>
      <c r="T14" s="713"/>
      <c r="U14" s="713"/>
      <c r="V14" s="713"/>
      <c r="W14" s="713"/>
      <c r="X14" s="713"/>
      <c r="Y14" s="713"/>
      <c r="Z14" s="713"/>
      <c r="AA14" s="762"/>
    </row>
    <row r="15" spans="1:27">
      <c r="A15" s="527">
        <v>1.2</v>
      </c>
      <c r="B15" s="525" t="s">
        <v>862</v>
      </c>
      <c r="C15" s="766">
        <v>8169836.0899999999</v>
      </c>
      <c r="D15" s="713">
        <v>1773947.85</v>
      </c>
      <c r="E15" s="713">
        <v>21931.03</v>
      </c>
      <c r="F15" s="713"/>
      <c r="G15" s="713"/>
      <c r="H15" s="713">
        <v>1145686.92</v>
      </c>
      <c r="I15" s="713">
        <v>178810.25</v>
      </c>
      <c r="J15" s="713">
        <v>103938.28</v>
      </c>
      <c r="K15" s="713"/>
      <c r="L15" s="713">
        <v>5250201.32</v>
      </c>
      <c r="M15" s="713">
        <v>5363.86</v>
      </c>
      <c r="N15" s="713"/>
      <c r="O15" s="713">
        <v>179798.68</v>
      </c>
      <c r="P15" s="713">
        <v>2665656.39</v>
      </c>
      <c r="Q15" s="713">
        <v>1886049.66</v>
      </c>
      <c r="R15" s="713"/>
      <c r="S15" s="713"/>
      <c r="T15" s="713"/>
      <c r="U15" s="713"/>
      <c r="V15" s="713"/>
      <c r="W15" s="713"/>
      <c r="X15" s="713"/>
      <c r="Y15" s="713"/>
      <c r="Z15" s="713"/>
      <c r="AA15" s="762"/>
    </row>
    <row r="16" spans="1:27">
      <c r="A16" s="526">
        <v>1.3</v>
      </c>
      <c r="B16" s="525" t="s">
        <v>551</v>
      </c>
      <c r="C16" s="767"/>
      <c r="D16" s="768"/>
      <c r="E16" s="768"/>
      <c r="F16" s="768"/>
      <c r="G16" s="768"/>
      <c r="H16" s="768"/>
      <c r="I16" s="768"/>
      <c r="J16" s="768"/>
      <c r="K16" s="768"/>
      <c r="L16" s="768"/>
      <c r="M16" s="768"/>
      <c r="N16" s="768"/>
      <c r="O16" s="768"/>
      <c r="P16" s="768"/>
      <c r="Q16" s="768"/>
      <c r="R16" s="768"/>
      <c r="S16" s="768"/>
      <c r="T16" s="768"/>
      <c r="U16" s="768"/>
      <c r="V16" s="768"/>
      <c r="W16" s="768"/>
      <c r="X16" s="768"/>
      <c r="Y16" s="768"/>
      <c r="Z16" s="768"/>
      <c r="AA16" s="769"/>
    </row>
    <row r="17" spans="1:27" s="515" customFormat="1" ht="25.5">
      <c r="A17" s="523" t="s">
        <v>552</v>
      </c>
      <c r="B17" s="524" t="s">
        <v>553</v>
      </c>
      <c r="C17" s="770">
        <v>250496214.74860001</v>
      </c>
      <c r="D17" s="771">
        <v>206290946.39309999</v>
      </c>
      <c r="E17" s="771">
        <v>1266801.5900000001</v>
      </c>
      <c r="F17" s="771"/>
      <c r="G17" s="771"/>
      <c r="H17" s="771">
        <v>28472454.571899999</v>
      </c>
      <c r="I17" s="771">
        <v>4275954.0296999998</v>
      </c>
      <c r="J17" s="771">
        <v>2062427.5393000001</v>
      </c>
      <c r="K17" s="771"/>
      <c r="L17" s="771">
        <v>15732813.783600001</v>
      </c>
      <c r="M17" s="771">
        <v>12530.73</v>
      </c>
      <c r="N17" s="771"/>
      <c r="O17" s="771">
        <v>1018430.7577</v>
      </c>
      <c r="P17" s="771">
        <v>6309155.5558000002</v>
      </c>
      <c r="Q17" s="771">
        <v>5954627.7719999999</v>
      </c>
      <c r="R17" s="771"/>
      <c r="S17" s="771"/>
      <c r="T17" s="771"/>
      <c r="U17" s="771"/>
      <c r="V17" s="771"/>
      <c r="W17" s="771"/>
      <c r="X17" s="771"/>
      <c r="Y17" s="771"/>
      <c r="Z17" s="771"/>
      <c r="AA17" s="772"/>
    </row>
    <row r="18" spans="1:27" s="515" customFormat="1" ht="25.5">
      <c r="A18" s="520" t="s">
        <v>554</v>
      </c>
      <c r="B18" s="521" t="s">
        <v>555</v>
      </c>
      <c r="C18" s="773">
        <v>231061417.90669999</v>
      </c>
      <c r="D18" s="771">
        <v>186856149.5512</v>
      </c>
      <c r="E18" s="771">
        <v>1266801.5900000001</v>
      </c>
      <c r="F18" s="771"/>
      <c r="G18" s="771"/>
      <c r="H18" s="771">
        <v>28472454.571899999</v>
      </c>
      <c r="I18" s="771">
        <v>4275954.0296999998</v>
      </c>
      <c r="J18" s="771">
        <v>2062427.5393000001</v>
      </c>
      <c r="K18" s="771"/>
      <c r="L18" s="771">
        <v>15732813.783600001</v>
      </c>
      <c r="M18" s="771">
        <v>12530.73</v>
      </c>
      <c r="N18" s="771"/>
      <c r="O18" s="771">
        <v>1018430.7577</v>
      </c>
      <c r="P18" s="771">
        <v>6309155.5558000002</v>
      </c>
      <c r="Q18" s="771">
        <v>5954627.7719999999</v>
      </c>
      <c r="R18" s="771"/>
      <c r="S18" s="771"/>
      <c r="T18" s="771"/>
      <c r="U18" s="771"/>
      <c r="V18" s="771"/>
      <c r="W18" s="771"/>
      <c r="X18" s="771"/>
      <c r="Y18" s="771"/>
      <c r="Z18" s="771"/>
      <c r="AA18" s="772"/>
    </row>
    <row r="19" spans="1:27" s="515" customFormat="1">
      <c r="A19" s="523" t="s">
        <v>556</v>
      </c>
      <c r="B19" s="522" t="s">
        <v>557</v>
      </c>
      <c r="C19" s="774">
        <v>255770327.73410001</v>
      </c>
      <c r="D19" s="771">
        <v>198333478.20460001</v>
      </c>
      <c r="E19" s="771">
        <v>321962.84999999998</v>
      </c>
      <c r="F19" s="771"/>
      <c r="G19" s="771"/>
      <c r="H19" s="771">
        <v>34403218.768600002</v>
      </c>
      <c r="I19" s="771">
        <v>2458802.0998</v>
      </c>
      <c r="J19" s="771">
        <v>1250113.9624999999</v>
      </c>
      <c r="K19" s="771"/>
      <c r="L19" s="771">
        <v>23033630.760899998</v>
      </c>
      <c r="M19" s="771">
        <v>172630.45</v>
      </c>
      <c r="N19" s="771"/>
      <c r="O19" s="771">
        <v>2358063.8552000001</v>
      </c>
      <c r="P19" s="771">
        <v>4950193.6003999999</v>
      </c>
      <c r="Q19" s="771">
        <v>9922296.1500000004</v>
      </c>
      <c r="R19" s="771"/>
      <c r="S19" s="771"/>
      <c r="T19" s="771"/>
      <c r="U19" s="771"/>
      <c r="V19" s="771"/>
      <c r="W19" s="771"/>
      <c r="X19" s="771"/>
      <c r="Y19" s="771"/>
      <c r="Z19" s="771"/>
      <c r="AA19" s="772"/>
    </row>
    <row r="20" spans="1:27" s="515" customFormat="1">
      <c r="A20" s="520" t="s">
        <v>558</v>
      </c>
      <c r="B20" s="521" t="s">
        <v>559</v>
      </c>
      <c r="C20" s="773">
        <v>255318574.5632</v>
      </c>
      <c r="D20" s="771">
        <v>197881725.03369999</v>
      </c>
      <c r="E20" s="771">
        <v>321962.84999999998</v>
      </c>
      <c r="F20" s="771"/>
      <c r="G20" s="771"/>
      <c r="H20" s="771">
        <v>34403218.768600002</v>
      </c>
      <c r="I20" s="771">
        <v>2458802.0998</v>
      </c>
      <c r="J20" s="771">
        <v>1250113.9624999999</v>
      </c>
      <c r="K20" s="771"/>
      <c r="L20" s="771">
        <v>23033630.760899998</v>
      </c>
      <c r="M20" s="771">
        <v>172630.45</v>
      </c>
      <c r="N20" s="771"/>
      <c r="O20" s="771">
        <v>2358063.8552000001</v>
      </c>
      <c r="P20" s="771">
        <v>4950193.6003999999</v>
      </c>
      <c r="Q20" s="771">
        <v>9922296.1500000004</v>
      </c>
      <c r="R20" s="771"/>
      <c r="S20" s="771"/>
      <c r="T20" s="771"/>
      <c r="U20" s="771"/>
      <c r="V20" s="771"/>
      <c r="W20" s="771"/>
      <c r="X20" s="771"/>
      <c r="Y20" s="771"/>
      <c r="Z20" s="771"/>
      <c r="AA20" s="772"/>
    </row>
    <row r="21" spans="1:27" s="515" customFormat="1">
      <c r="A21" s="519">
        <v>1.4</v>
      </c>
      <c r="B21" s="518" t="s">
        <v>648</v>
      </c>
      <c r="C21" s="775"/>
      <c r="D21" s="771"/>
      <c r="E21" s="771"/>
      <c r="F21" s="771"/>
      <c r="G21" s="771"/>
      <c r="H21" s="771"/>
      <c r="I21" s="771"/>
      <c r="J21" s="771"/>
      <c r="K21" s="771"/>
      <c r="L21" s="771"/>
      <c r="M21" s="771"/>
      <c r="N21" s="771"/>
      <c r="O21" s="771"/>
      <c r="P21" s="771"/>
      <c r="Q21" s="771"/>
      <c r="R21" s="771"/>
      <c r="S21" s="771"/>
      <c r="T21" s="771"/>
      <c r="U21" s="771"/>
      <c r="V21" s="771"/>
      <c r="W21" s="771"/>
      <c r="X21" s="771"/>
      <c r="Y21" s="771"/>
      <c r="Z21" s="771"/>
      <c r="AA21" s="772"/>
    </row>
    <row r="22" spans="1:27" s="515" customFormat="1" ht="13.5" thickBot="1">
      <c r="A22" s="517">
        <v>1.5</v>
      </c>
      <c r="B22" s="516" t="s">
        <v>649</v>
      </c>
      <c r="C22" s="776">
        <v>19434796.841899998</v>
      </c>
      <c r="D22" s="777">
        <v>19434796.841899998</v>
      </c>
      <c r="E22" s="777"/>
      <c r="F22" s="777"/>
      <c r="G22" s="777"/>
      <c r="H22" s="777"/>
      <c r="I22" s="777"/>
      <c r="J22" s="777"/>
      <c r="K22" s="777"/>
      <c r="L22" s="777"/>
      <c r="M22" s="777"/>
      <c r="N22" s="777"/>
      <c r="O22" s="777"/>
      <c r="P22" s="777"/>
      <c r="Q22" s="777"/>
      <c r="R22" s="777"/>
      <c r="S22" s="777"/>
      <c r="T22" s="777"/>
      <c r="U22" s="777"/>
      <c r="V22" s="777"/>
      <c r="W22" s="777"/>
      <c r="X22" s="777"/>
      <c r="Y22" s="777"/>
      <c r="Z22" s="777"/>
      <c r="AA22" s="778"/>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72"/>
  <sheetViews>
    <sheetView zoomScale="90" zoomScaleNormal="90" workbookViewId="0">
      <selection activeCell="C69" sqref="C7:H69"/>
    </sheetView>
  </sheetViews>
  <sheetFormatPr defaultRowHeight="15"/>
  <cols>
    <col min="1" max="1" width="8.85546875" style="427"/>
    <col min="2" max="2" width="69.140625" style="402" customWidth="1"/>
    <col min="3" max="3" width="13.5703125" customWidth="1"/>
    <col min="4" max="4" width="14.42578125" customWidth="1"/>
    <col min="5" max="8" width="13.140625" customWidth="1"/>
  </cols>
  <sheetData>
    <row r="1" spans="1:8" ht="15.75">
      <c r="A1" s="17" t="s">
        <v>97</v>
      </c>
      <c r="B1" s="263" t="str">
        <f>Info!C2</f>
        <v>სს ზირაათ ბანკი საქართველო</v>
      </c>
      <c r="C1" s="16"/>
      <c r="D1" s="208"/>
      <c r="E1" s="208"/>
      <c r="F1" s="208"/>
      <c r="G1" s="208"/>
    </row>
    <row r="2" spans="1:8" ht="15.75">
      <c r="A2" s="17" t="s">
        <v>98</v>
      </c>
      <c r="B2" s="717">
        <f>'1. key ratios'!B2</f>
        <v>46203</v>
      </c>
      <c r="C2" s="28"/>
      <c r="D2" s="18"/>
      <c r="E2" s="18"/>
      <c r="F2" s="18"/>
      <c r="G2" s="18"/>
      <c r="H2" s="1"/>
    </row>
    <row r="3" spans="1:8" ht="15.75">
      <c r="A3" s="17"/>
      <c r="B3" s="16"/>
      <c r="C3" s="28"/>
      <c r="D3" s="18"/>
      <c r="E3" s="18"/>
      <c r="F3" s="18"/>
      <c r="G3" s="18"/>
      <c r="H3" s="1"/>
    </row>
    <row r="4" spans="1:8" ht="21" customHeight="1">
      <c r="A4" s="805" t="s">
        <v>25</v>
      </c>
      <c r="B4" s="806" t="s">
        <v>696</v>
      </c>
      <c r="C4" s="808" t="s">
        <v>103</v>
      </c>
      <c r="D4" s="808"/>
      <c r="E4" s="808"/>
      <c r="F4" s="808" t="s">
        <v>104</v>
      </c>
      <c r="G4" s="808"/>
      <c r="H4" s="809"/>
    </row>
    <row r="5" spans="1:8" ht="21" customHeight="1">
      <c r="A5" s="805"/>
      <c r="B5" s="807"/>
      <c r="C5" s="373" t="s">
        <v>26</v>
      </c>
      <c r="D5" s="373" t="s">
        <v>77</v>
      </c>
      <c r="E5" s="373" t="s">
        <v>66</v>
      </c>
      <c r="F5" s="373" t="s">
        <v>26</v>
      </c>
      <c r="G5" s="373" t="s">
        <v>77</v>
      </c>
      <c r="H5" s="373" t="s">
        <v>66</v>
      </c>
    </row>
    <row r="6" spans="1:8" ht="26.45" customHeight="1">
      <c r="A6" s="805"/>
      <c r="B6" s="374" t="s">
        <v>84</v>
      </c>
      <c r="C6" s="810"/>
      <c r="D6" s="811"/>
      <c r="E6" s="811"/>
      <c r="F6" s="811"/>
      <c r="G6" s="811"/>
      <c r="H6" s="812"/>
    </row>
    <row r="7" spans="1:8" ht="23.1" customHeight="1">
      <c r="A7" s="418">
        <v>1</v>
      </c>
      <c r="B7" s="375" t="s">
        <v>810</v>
      </c>
      <c r="C7" s="746">
        <v>145349848.57999998</v>
      </c>
      <c r="D7" s="746">
        <v>97028612.171800002</v>
      </c>
      <c r="E7" s="747">
        <v>242378460.7518</v>
      </c>
      <c r="F7" s="746">
        <v>26671789.809999999</v>
      </c>
      <c r="G7" s="746">
        <v>101778013.95639999</v>
      </c>
      <c r="H7" s="747">
        <v>128449803.76639999</v>
      </c>
    </row>
    <row r="8" spans="1:8" ht="15.75">
      <c r="A8" s="418">
        <v>1.1000000000000001</v>
      </c>
      <c r="B8" s="376" t="s">
        <v>85</v>
      </c>
      <c r="C8" s="746">
        <v>3910002.5</v>
      </c>
      <c r="D8" s="746">
        <v>9490365.4265000001</v>
      </c>
      <c r="E8" s="747">
        <v>13400367.9265</v>
      </c>
      <c r="F8" s="746">
        <v>4144442</v>
      </c>
      <c r="G8" s="746">
        <v>8426853.5482999999</v>
      </c>
      <c r="H8" s="747">
        <v>12571295.5483</v>
      </c>
    </row>
    <row r="9" spans="1:8" ht="15.75">
      <c r="A9" s="418">
        <v>1.2</v>
      </c>
      <c r="B9" s="376" t="s">
        <v>86</v>
      </c>
      <c r="C9" s="746">
        <v>137355285.50999999</v>
      </c>
      <c r="D9" s="746">
        <v>60529569.169400007</v>
      </c>
      <c r="E9" s="747">
        <v>197884854.6794</v>
      </c>
      <c r="F9" s="746">
        <v>2497318.88</v>
      </c>
      <c r="G9" s="746">
        <v>38210875.033999994</v>
      </c>
      <c r="H9" s="747">
        <v>40708193.913999997</v>
      </c>
    </row>
    <row r="10" spans="1:8" ht="15.75">
      <c r="A10" s="418">
        <v>1.3</v>
      </c>
      <c r="B10" s="376" t="s">
        <v>87</v>
      </c>
      <c r="C10" s="746">
        <v>4084560.57</v>
      </c>
      <c r="D10" s="746">
        <v>27008677.5759</v>
      </c>
      <c r="E10" s="747">
        <v>31093238.1459</v>
      </c>
      <c r="F10" s="746">
        <v>20030028.93</v>
      </c>
      <c r="G10" s="746">
        <v>55140285.3741</v>
      </c>
      <c r="H10" s="747">
        <v>75170314.304100007</v>
      </c>
    </row>
    <row r="11" spans="1:8" ht="15.75">
      <c r="A11" s="418">
        <v>2</v>
      </c>
      <c r="B11" s="377" t="s">
        <v>697</v>
      </c>
      <c r="C11" s="746"/>
      <c r="D11" s="746"/>
      <c r="E11" s="747">
        <v>0</v>
      </c>
      <c r="F11" s="746"/>
      <c r="G11" s="746"/>
      <c r="H11" s="747">
        <v>0</v>
      </c>
    </row>
    <row r="12" spans="1:8" ht="15.75">
      <c r="A12" s="418">
        <v>2.1</v>
      </c>
      <c r="B12" s="378" t="s">
        <v>698</v>
      </c>
      <c r="C12" s="746"/>
      <c r="D12" s="746"/>
      <c r="E12" s="747">
        <v>0</v>
      </c>
      <c r="F12" s="746"/>
      <c r="G12" s="746"/>
      <c r="H12" s="747">
        <v>0</v>
      </c>
    </row>
    <row r="13" spans="1:8" ht="26.45" customHeight="1">
      <c r="A13" s="418">
        <v>3</v>
      </c>
      <c r="B13" s="379" t="s">
        <v>699</v>
      </c>
      <c r="C13" s="746"/>
      <c r="D13" s="746"/>
      <c r="E13" s="747">
        <v>0</v>
      </c>
      <c r="F13" s="746"/>
      <c r="G13" s="746"/>
      <c r="H13" s="747">
        <v>0</v>
      </c>
    </row>
    <row r="14" spans="1:8" ht="26.45" customHeight="1">
      <c r="A14" s="418">
        <v>4</v>
      </c>
      <c r="B14" s="380" t="s">
        <v>700</v>
      </c>
      <c r="C14" s="746"/>
      <c r="D14" s="746"/>
      <c r="E14" s="747">
        <v>0</v>
      </c>
      <c r="F14" s="746"/>
      <c r="G14" s="746"/>
      <c r="H14" s="747">
        <v>0</v>
      </c>
    </row>
    <row r="15" spans="1:8" ht="24.6" customHeight="1">
      <c r="A15" s="418">
        <v>5</v>
      </c>
      <c r="B15" s="380" t="s">
        <v>701</v>
      </c>
      <c r="C15" s="748"/>
      <c r="D15" s="748"/>
      <c r="E15" s="749">
        <v>0</v>
      </c>
      <c r="F15" s="748">
        <v>0</v>
      </c>
      <c r="G15" s="748">
        <v>0</v>
      </c>
      <c r="H15" s="749">
        <v>0</v>
      </c>
    </row>
    <row r="16" spans="1:8" ht="15.75">
      <c r="A16" s="418">
        <v>5.0999999999999996</v>
      </c>
      <c r="B16" s="381" t="s">
        <v>702</v>
      </c>
      <c r="C16" s="746"/>
      <c r="D16" s="746"/>
      <c r="E16" s="747">
        <v>0</v>
      </c>
      <c r="F16" s="746"/>
      <c r="G16" s="746"/>
      <c r="H16" s="747">
        <v>0</v>
      </c>
    </row>
    <row r="17" spans="1:8" ht="15.75">
      <c r="A17" s="418">
        <v>5.2</v>
      </c>
      <c r="B17" s="381" t="s">
        <v>537</v>
      </c>
      <c r="C17" s="746"/>
      <c r="D17" s="746"/>
      <c r="E17" s="747">
        <v>0</v>
      </c>
      <c r="F17" s="746"/>
      <c r="G17" s="746"/>
      <c r="H17" s="747">
        <v>0</v>
      </c>
    </row>
    <row r="18" spans="1:8" ht="15.75">
      <c r="A18" s="418">
        <v>5.3</v>
      </c>
      <c r="B18" s="381" t="s">
        <v>703</v>
      </c>
      <c r="C18" s="746"/>
      <c r="D18" s="746"/>
      <c r="E18" s="747">
        <v>0</v>
      </c>
      <c r="F18" s="746"/>
      <c r="G18" s="746"/>
      <c r="H18" s="747">
        <v>0</v>
      </c>
    </row>
    <row r="19" spans="1:8" ht="15.75">
      <c r="A19" s="418">
        <v>6</v>
      </c>
      <c r="B19" s="379" t="s">
        <v>704</v>
      </c>
      <c r="C19" s="746">
        <v>101582911.8572</v>
      </c>
      <c r="D19" s="746">
        <v>165930008.5424</v>
      </c>
      <c r="E19" s="747">
        <v>267512920.3996</v>
      </c>
      <c r="F19" s="746">
        <v>99796274.634699985</v>
      </c>
      <c r="G19" s="746">
        <v>130092509.30509999</v>
      </c>
      <c r="H19" s="747">
        <v>229888783.93979996</v>
      </c>
    </row>
    <row r="20" spans="1:8" ht="15.75">
      <c r="A20" s="418">
        <v>6.1</v>
      </c>
      <c r="B20" s="381" t="s">
        <v>537</v>
      </c>
      <c r="C20" s="746">
        <v>0</v>
      </c>
      <c r="D20" s="746"/>
      <c r="E20" s="747">
        <v>0</v>
      </c>
      <c r="F20" s="746">
        <v>0</v>
      </c>
      <c r="G20" s="746"/>
      <c r="H20" s="747">
        <v>0</v>
      </c>
    </row>
    <row r="21" spans="1:8" ht="15.75">
      <c r="A21" s="418">
        <v>6.2</v>
      </c>
      <c r="B21" s="381" t="s">
        <v>703</v>
      </c>
      <c r="C21" s="746">
        <v>101582911.8572</v>
      </c>
      <c r="D21" s="746">
        <v>165930008.5424</v>
      </c>
      <c r="E21" s="747">
        <v>267512920.3996</v>
      </c>
      <c r="F21" s="746">
        <v>99796274.634699985</v>
      </c>
      <c r="G21" s="746">
        <v>130092509.30509999</v>
      </c>
      <c r="H21" s="747">
        <v>229888783.93979996</v>
      </c>
    </row>
    <row r="22" spans="1:8" ht="15.75">
      <c r="A22" s="418">
        <v>7</v>
      </c>
      <c r="B22" s="382" t="s">
        <v>705</v>
      </c>
      <c r="C22" s="746"/>
      <c r="D22" s="746"/>
      <c r="E22" s="747">
        <v>0</v>
      </c>
      <c r="F22" s="746"/>
      <c r="G22" s="746"/>
      <c r="H22" s="747">
        <v>0</v>
      </c>
    </row>
    <row r="23" spans="1:8" ht="21">
      <c r="A23" s="418">
        <v>8</v>
      </c>
      <c r="B23" s="383" t="s">
        <v>706</v>
      </c>
      <c r="C23" s="746"/>
      <c r="D23" s="746"/>
      <c r="E23" s="747">
        <v>0</v>
      </c>
      <c r="F23" s="746"/>
      <c r="G23" s="746"/>
      <c r="H23" s="747">
        <v>0</v>
      </c>
    </row>
    <row r="24" spans="1:8" ht="15.75">
      <c r="A24" s="418">
        <v>9</v>
      </c>
      <c r="B24" s="380" t="s">
        <v>707</v>
      </c>
      <c r="C24" s="746">
        <v>4835683.79</v>
      </c>
      <c r="D24" s="746">
        <v>0</v>
      </c>
      <c r="E24" s="747">
        <v>4835683.79</v>
      </c>
      <c r="F24" s="746">
        <v>5242128.95</v>
      </c>
      <c r="G24" s="746">
        <v>0</v>
      </c>
      <c r="H24" s="747">
        <v>5242128.95</v>
      </c>
    </row>
    <row r="25" spans="1:8" ht="15.75">
      <c r="A25" s="418">
        <v>9.1</v>
      </c>
      <c r="B25" s="384" t="s">
        <v>708</v>
      </c>
      <c r="C25" s="746">
        <v>4835683.79</v>
      </c>
      <c r="D25" s="746"/>
      <c r="E25" s="747">
        <v>4835683.79</v>
      </c>
      <c r="F25" s="746">
        <v>5242128.95</v>
      </c>
      <c r="G25" s="746"/>
      <c r="H25" s="747">
        <v>5242128.95</v>
      </c>
    </row>
    <row r="26" spans="1:8" ht="15.75">
      <c r="A26" s="418">
        <v>9.1999999999999993</v>
      </c>
      <c r="B26" s="384" t="s">
        <v>709</v>
      </c>
      <c r="C26" s="746"/>
      <c r="D26" s="746"/>
      <c r="E26" s="747">
        <v>0</v>
      </c>
      <c r="F26" s="746"/>
      <c r="G26" s="746"/>
      <c r="H26" s="747">
        <v>0</v>
      </c>
    </row>
    <row r="27" spans="1:8" ht="15.75">
      <c r="A27" s="418">
        <v>10</v>
      </c>
      <c r="B27" s="380" t="s">
        <v>36</v>
      </c>
      <c r="C27" s="746">
        <v>948905.03</v>
      </c>
      <c r="D27" s="746">
        <v>0</v>
      </c>
      <c r="E27" s="747">
        <v>948905.03</v>
      </c>
      <c r="F27" s="746">
        <v>1165107.57</v>
      </c>
      <c r="G27" s="746">
        <v>0</v>
      </c>
      <c r="H27" s="747">
        <v>1165107.57</v>
      </c>
    </row>
    <row r="28" spans="1:8" ht="15.75">
      <c r="A28" s="418">
        <v>10.1</v>
      </c>
      <c r="B28" s="384" t="s">
        <v>710</v>
      </c>
      <c r="C28" s="746"/>
      <c r="D28" s="746"/>
      <c r="E28" s="747">
        <v>0</v>
      </c>
      <c r="F28" s="746"/>
      <c r="G28" s="746"/>
      <c r="H28" s="747">
        <v>0</v>
      </c>
    </row>
    <row r="29" spans="1:8" ht="15.75">
      <c r="A29" s="418">
        <v>10.199999999999999</v>
      </c>
      <c r="B29" s="384" t="s">
        <v>711</v>
      </c>
      <c r="C29" s="746">
        <v>948905.03</v>
      </c>
      <c r="D29" s="746"/>
      <c r="E29" s="747">
        <v>948905.03</v>
      </c>
      <c r="F29" s="746">
        <v>1165107.57</v>
      </c>
      <c r="G29" s="746"/>
      <c r="H29" s="747">
        <v>1165107.57</v>
      </c>
    </row>
    <row r="30" spans="1:8" ht="15.75">
      <c r="A30" s="418">
        <v>11</v>
      </c>
      <c r="B30" s="380" t="s">
        <v>712</v>
      </c>
      <c r="C30" s="746">
        <v>361604.48</v>
      </c>
      <c r="D30" s="746">
        <v>0</v>
      </c>
      <c r="E30" s="747">
        <v>361604.48</v>
      </c>
      <c r="F30" s="746">
        <v>261486.67</v>
      </c>
      <c r="G30" s="746">
        <v>0</v>
      </c>
      <c r="H30" s="747">
        <v>261486.67</v>
      </c>
    </row>
    <row r="31" spans="1:8" ht="15.75">
      <c r="A31" s="418">
        <v>11.1</v>
      </c>
      <c r="B31" s="384" t="s">
        <v>713</v>
      </c>
      <c r="C31" s="746">
        <v>361604.48</v>
      </c>
      <c r="D31" s="746">
        <v>0</v>
      </c>
      <c r="E31" s="747">
        <v>361604.48</v>
      </c>
      <c r="F31" s="746">
        <v>261486.67</v>
      </c>
      <c r="G31" s="746">
        <v>0</v>
      </c>
      <c r="H31" s="747">
        <v>261486.67</v>
      </c>
    </row>
    <row r="32" spans="1:8" ht="15.75">
      <c r="A32" s="418">
        <v>11.2</v>
      </c>
      <c r="B32" s="384" t="s">
        <v>714</v>
      </c>
      <c r="C32" s="746">
        <v>0</v>
      </c>
      <c r="D32" s="746">
        <v>0</v>
      </c>
      <c r="E32" s="747">
        <v>0</v>
      </c>
      <c r="F32" s="746">
        <v>0</v>
      </c>
      <c r="G32" s="746">
        <v>0</v>
      </c>
      <c r="H32" s="747">
        <v>0</v>
      </c>
    </row>
    <row r="33" spans="1:8" ht="15.75">
      <c r="A33" s="418">
        <v>13</v>
      </c>
      <c r="B33" s="380" t="s">
        <v>88</v>
      </c>
      <c r="C33" s="746">
        <v>2482262.6800000002</v>
      </c>
      <c r="D33" s="746">
        <v>738760.35880000005</v>
      </c>
      <c r="E33" s="747">
        <v>3221023.0388000002</v>
      </c>
      <c r="F33" s="746">
        <v>6364643.870000001</v>
      </c>
      <c r="G33" s="746">
        <v>2347532.3316999995</v>
      </c>
      <c r="H33" s="747">
        <v>8712176.2017000001</v>
      </c>
    </row>
    <row r="34" spans="1:8" ht="15.75">
      <c r="A34" s="418">
        <v>13.1</v>
      </c>
      <c r="B34" s="385" t="s">
        <v>715</v>
      </c>
      <c r="C34" s="746">
        <v>1098986.3799999999</v>
      </c>
      <c r="D34" s="746"/>
      <c r="E34" s="747">
        <v>1098986.3799999999</v>
      </c>
      <c r="F34" s="746">
        <v>302210</v>
      </c>
      <c r="G34" s="746"/>
      <c r="H34" s="747">
        <v>302210</v>
      </c>
    </row>
    <row r="35" spans="1:8" ht="15.75">
      <c r="A35" s="418">
        <v>13.2</v>
      </c>
      <c r="B35" s="385" t="s">
        <v>716</v>
      </c>
      <c r="C35" s="746">
        <v>0</v>
      </c>
      <c r="D35" s="746">
        <v>0</v>
      </c>
      <c r="E35" s="747">
        <v>0</v>
      </c>
      <c r="F35" s="746"/>
      <c r="G35" s="746"/>
      <c r="H35" s="747">
        <v>0</v>
      </c>
    </row>
    <row r="36" spans="1:8" ht="15.75">
      <c r="A36" s="418">
        <v>14</v>
      </c>
      <c r="B36" s="386" t="s">
        <v>717</v>
      </c>
      <c r="C36" s="746">
        <v>255561216.41719997</v>
      </c>
      <c r="D36" s="746">
        <v>263697381.07300001</v>
      </c>
      <c r="E36" s="747">
        <v>519258597.49019998</v>
      </c>
      <c r="F36" s="746">
        <v>139501431.50469998</v>
      </c>
      <c r="G36" s="746">
        <v>234218055.5932</v>
      </c>
      <c r="H36" s="747">
        <v>373719487.09789997</v>
      </c>
    </row>
    <row r="37" spans="1:8" ht="22.5" customHeight="1">
      <c r="A37" s="418"/>
      <c r="B37" s="387" t="s">
        <v>93</v>
      </c>
      <c r="C37" s="802"/>
      <c r="D37" s="803"/>
      <c r="E37" s="803"/>
      <c r="F37" s="803"/>
      <c r="G37" s="803"/>
      <c r="H37" s="804"/>
    </row>
    <row r="38" spans="1:8" ht="15.75">
      <c r="A38" s="418">
        <v>15</v>
      </c>
      <c r="B38" s="388" t="s">
        <v>718</v>
      </c>
      <c r="C38" s="746"/>
      <c r="D38" s="746"/>
      <c r="E38" s="747">
        <v>0</v>
      </c>
      <c r="F38" s="746"/>
      <c r="G38" s="746"/>
      <c r="H38" s="747">
        <v>0</v>
      </c>
    </row>
    <row r="39" spans="1:8" ht="15.75">
      <c r="A39" s="418">
        <v>15.1</v>
      </c>
      <c r="B39" s="389" t="s">
        <v>698</v>
      </c>
      <c r="C39" s="746"/>
      <c r="D39" s="746"/>
      <c r="E39" s="747">
        <v>0</v>
      </c>
      <c r="F39" s="746"/>
      <c r="G39" s="746"/>
      <c r="H39" s="747">
        <v>0</v>
      </c>
    </row>
    <row r="40" spans="1:8" ht="24" customHeight="1">
      <c r="A40" s="418">
        <v>16</v>
      </c>
      <c r="B40" s="382" t="s">
        <v>719</v>
      </c>
      <c r="C40" s="746"/>
      <c r="D40" s="746"/>
      <c r="E40" s="747">
        <v>0</v>
      </c>
      <c r="F40" s="746"/>
      <c r="G40" s="746"/>
      <c r="H40" s="747">
        <v>0</v>
      </c>
    </row>
    <row r="41" spans="1:8" ht="21">
      <c r="A41" s="418">
        <v>17</v>
      </c>
      <c r="B41" s="382" t="s">
        <v>720</v>
      </c>
      <c r="C41" s="746">
        <v>78876085.149999991</v>
      </c>
      <c r="D41" s="746">
        <v>260540321.90290001</v>
      </c>
      <c r="E41" s="747">
        <v>339416407.05290002</v>
      </c>
      <c r="F41" s="746">
        <v>52789416.599999994</v>
      </c>
      <c r="G41" s="746">
        <v>226328404.84379992</v>
      </c>
      <c r="H41" s="747">
        <v>279117821.44379991</v>
      </c>
    </row>
    <row r="42" spans="1:8" ht="15.75">
      <c r="A42" s="418">
        <v>17.100000000000001</v>
      </c>
      <c r="B42" s="390" t="s">
        <v>721</v>
      </c>
      <c r="C42" s="746">
        <v>77874203.139999986</v>
      </c>
      <c r="D42" s="746">
        <v>258842061.00239998</v>
      </c>
      <c r="E42" s="747">
        <v>336716264.14239997</v>
      </c>
      <c r="F42" s="746">
        <v>51886246.799999997</v>
      </c>
      <c r="G42" s="746">
        <v>217245676.92939994</v>
      </c>
      <c r="H42" s="747">
        <v>269131923.72939992</v>
      </c>
    </row>
    <row r="43" spans="1:8" ht="15.75">
      <c r="A43" s="418">
        <v>17.2</v>
      </c>
      <c r="B43" s="391" t="s">
        <v>89</v>
      </c>
      <c r="C43" s="746">
        <v>0</v>
      </c>
      <c r="D43" s="746">
        <v>1571024.2984000002</v>
      </c>
      <c r="E43" s="747">
        <v>1571024.2984000002</v>
      </c>
      <c r="F43" s="746">
        <v>0</v>
      </c>
      <c r="G43" s="746">
        <v>8869036.5189999994</v>
      </c>
      <c r="H43" s="747">
        <v>8869036.5189999994</v>
      </c>
    </row>
    <row r="44" spans="1:8" ht="15.75">
      <c r="A44" s="418">
        <v>17.3</v>
      </c>
      <c r="B44" s="390" t="s">
        <v>722</v>
      </c>
      <c r="C44" s="746">
        <v>0</v>
      </c>
      <c r="D44" s="746"/>
      <c r="E44" s="747">
        <v>0</v>
      </c>
      <c r="F44" s="746"/>
      <c r="G44" s="746"/>
      <c r="H44" s="747">
        <v>0</v>
      </c>
    </row>
    <row r="45" spans="1:8" ht="15.75">
      <c r="A45" s="418">
        <v>17.399999999999999</v>
      </c>
      <c r="B45" s="390" t="s">
        <v>723</v>
      </c>
      <c r="C45" s="746">
        <v>1001882.01</v>
      </c>
      <c r="D45" s="746">
        <v>127236.6021</v>
      </c>
      <c r="E45" s="747">
        <v>1129118.6121</v>
      </c>
      <c r="F45" s="746">
        <v>903169.8</v>
      </c>
      <c r="G45" s="746">
        <v>213691.39540000001</v>
      </c>
      <c r="H45" s="747">
        <v>1116861.1954000001</v>
      </c>
    </row>
    <row r="46" spans="1:8" ht="15.75">
      <c r="A46" s="418">
        <v>18</v>
      </c>
      <c r="B46" s="392" t="s">
        <v>724</v>
      </c>
      <c r="C46" s="746">
        <v>112835.58</v>
      </c>
      <c r="D46" s="746">
        <v>255828.99000000002</v>
      </c>
      <c r="E46" s="747">
        <v>368664.57</v>
      </c>
      <c r="F46" s="746">
        <v>177097.52000000002</v>
      </c>
      <c r="G46" s="746">
        <v>51701.669999999984</v>
      </c>
      <c r="H46" s="747">
        <v>228799.19</v>
      </c>
    </row>
    <row r="47" spans="1:8" ht="15.75">
      <c r="A47" s="418">
        <v>19</v>
      </c>
      <c r="B47" s="392" t="s">
        <v>725</v>
      </c>
      <c r="C47" s="746">
        <v>511980</v>
      </c>
      <c r="D47" s="746">
        <v>0</v>
      </c>
      <c r="E47" s="747">
        <v>511980</v>
      </c>
      <c r="F47" s="746">
        <v>736719</v>
      </c>
      <c r="G47" s="746">
        <v>0</v>
      </c>
      <c r="H47" s="747">
        <v>736719</v>
      </c>
    </row>
    <row r="48" spans="1:8" ht="15.75">
      <c r="A48" s="418">
        <v>19.100000000000001</v>
      </c>
      <c r="B48" s="393" t="s">
        <v>726</v>
      </c>
      <c r="C48" s="746">
        <v>474748</v>
      </c>
      <c r="D48" s="746">
        <v>0</v>
      </c>
      <c r="E48" s="747">
        <v>474748</v>
      </c>
      <c r="F48" s="746">
        <v>699487</v>
      </c>
      <c r="G48" s="746"/>
      <c r="H48" s="747">
        <v>699487</v>
      </c>
    </row>
    <row r="49" spans="1:8" ht="15.75">
      <c r="A49" s="418">
        <v>19.2</v>
      </c>
      <c r="B49" s="394" t="s">
        <v>727</v>
      </c>
      <c r="C49" s="746">
        <v>37232</v>
      </c>
      <c r="D49" s="746">
        <v>0</v>
      </c>
      <c r="E49" s="747">
        <v>37232</v>
      </c>
      <c r="F49" s="746">
        <v>37232</v>
      </c>
      <c r="G49" s="746"/>
      <c r="H49" s="747">
        <v>37232</v>
      </c>
    </row>
    <row r="50" spans="1:8" ht="15.75">
      <c r="A50" s="418">
        <v>20</v>
      </c>
      <c r="B50" s="395" t="s">
        <v>90</v>
      </c>
      <c r="C50" s="746">
        <v>0</v>
      </c>
      <c r="D50" s="746">
        <v>0</v>
      </c>
      <c r="E50" s="747">
        <v>0</v>
      </c>
      <c r="F50" s="746"/>
      <c r="G50" s="746"/>
      <c r="H50" s="747">
        <v>0</v>
      </c>
    </row>
    <row r="51" spans="1:8" ht="15.75">
      <c r="A51" s="418">
        <v>21</v>
      </c>
      <c r="B51" s="396" t="s">
        <v>78</v>
      </c>
      <c r="C51" s="746">
        <v>1573139.37</v>
      </c>
      <c r="D51" s="746">
        <v>4123830.5042000003</v>
      </c>
      <c r="E51" s="747">
        <v>5696969.8742000004</v>
      </c>
      <c r="F51" s="746">
        <v>474601.68000000005</v>
      </c>
      <c r="G51" s="746">
        <v>8258675.9592000004</v>
      </c>
      <c r="H51" s="747">
        <v>8733277.6392000001</v>
      </c>
    </row>
    <row r="52" spans="1:8" ht="15.75">
      <c r="A52" s="418">
        <v>21.1</v>
      </c>
      <c r="B52" s="391" t="s">
        <v>728</v>
      </c>
      <c r="C52" s="746"/>
      <c r="D52" s="746"/>
      <c r="E52" s="747">
        <v>0</v>
      </c>
      <c r="F52" s="746"/>
      <c r="G52" s="746"/>
      <c r="H52" s="747">
        <v>0</v>
      </c>
    </row>
    <row r="53" spans="1:8" ht="15.75">
      <c r="A53" s="418">
        <v>22</v>
      </c>
      <c r="B53" s="395" t="s">
        <v>729</v>
      </c>
      <c r="C53" s="746">
        <v>81074040.099999994</v>
      </c>
      <c r="D53" s="746">
        <v>264919981.39710003</v>
      </c>
      <c r="E53" s="747">
        <v>345994021.4971</v>
      </c>
      <c r="F53" s="746">
        <v>54177834.799999997</v>
      </c>
      <c r="G53" s="746">
        <v>234638782.4729999</v>
      </c>
      <c r="H53" s="747">
        <v>288816617.27299988</v>
      </c>
    </row>
    <row r="54" spans="1:8" ht="24" customHeight="1">
      <c r="A54" s="418"/>
      <c r="B54" s="397" t="s">
        <v>730</v>
      </c>
      <c r="C54" s="802"/>
      <c r="D54" s="803"/>
      <c r="E54" s="803"/>
      <c r="F54" s="803"/>
      <c r="G54" s="803"/>
      <c r="H54" s="804"/>
    </row>
    <row r="55" spans="1:8" ht="15.75">
      <c r="A55" s="418">
        <v>23</v>
      </c>
      <c r="B55" s="646" t="s">
        <v>959</v>
      </c>
      <c r="C55" s="746">
        <v>130471000</v>
      </c>
      <c r="D55" s="746"/>
      <c r="E55" s="747">
        <v>130471000</v>
      </c>
      <c r="F55" s="746">
        <v>50000000</v>
      </c>
      <c r="G55" s="746"/>
      <c r="H55" s="747">
        <v>50000000</v>
      </c>
    </row>
    <row r="56" spans="1:8" ht="15.75">
      <c r="A56" s="418">
        <v>24</v>
      </c>
      <c r="B56" s="395" t="s">
        <v>731</v>
      </c>
      <c r="C56" s="746">
        <v>0</v>
      </c>
      <c r="D56" s="746"/>
      <c r="E56" s="747">
        <v>0</v>
      </c>
      <c r="F56" s="746">
        <v>0</v>
      </c>
      <c r="G56" s="746"/>
      <c r="H56" s="747">
        <v>0</v>
      </c>
    </row>
    <row r="57" spans="1:8" ht="15.75">
      <c r="A57" s="418">
        <v>25</v>
      </c>
      <c r="B57" s="398" t="s">
        <v>91</v>
      </c>
      <c r="C57" s="746">
        <v>0</v>
      </c>
      <c r="D57" s="746"/>
      <c r="E57" s="747">
        <v>0</v>
      </c>
      <c r="F57" s="746">
        <v>0</v>
      </c>
      <c r="G57" s="746"/>
      <c r="H57" s="747">
        <v>0</v>
      </c>
    </row>
    <row r="58" spans="1:8" ht="15.75">
      <c r="A58" s="418">
        <v>26</v>
      </c>
      <c r="B58" s="392" t="s">
        <v>732</v>
      </c>
      <c r="C58" s="746">
        <v>0</v>
      </c>
      <c r="D58" s="746"/>
      <c r="E58" s="747">
        <v>0</v>
      </c>
      <c r="F58" s="746">
        <v>0</v>
      </c>
      <c r="G58" s="746"/>
      <c r="H58" s="747">
        <v>0</v>
      </c>
    </row>
    <row r="59" spans="1:8" ht="21">
      <c r="A59" s="418">
        <v>27</v>
      </c>
      <c r="B59" s="392" t="s">
        <v>733</v>
      </c>
      <c r="C59" s="746"/>
      <c r="D59" s="746"/>
      <c r="E59" s="747">
        <v>0</v>
      </c>
      <c r="F59" s="746"/>
      <c r="G59" s="746"/>
      <c r="H59" s="747">
        <v>0</v>
      </c>
    </row>
    <row r="60" spans="1:8" ht="15.75">
      <c r="A60" s="418">
        <v>27.1</v>
      </c>
      <c r="B60" s="399" t="s">
        <v>734</v>
      </c>
      <c r="C60" s="746"/>
      <c r="D60" s="746"/>
      <c r="E60" s="747">
        <v>0</v>
      </c>
      <c r="F60" s="746"/>
      <c r="G60" s="746"/>
      <c r="H60" s="747">
        <v>0</v>
      </c>
    </row>
    <row r="61" spans="1:8" ht="15.75">
      <c r="A61" s="418">
        <v>27.2</v>
      </c>
      <c r="B61" s="390" t="s">
        <v>735</v>
      </c>
      <c r="C61" s="746"/>
      <c r="D61" s="746"/>
      <c r="E61" s="747">
        <v>0</v>
      </c>
      <c r="F61" s="746"/>
      <c r="G61" s="746"/>
      <c r="H61" s="747">
        <v>0</v>
      </c>
    </row>
    <row r="62" spans="1:8" ht="15.75">
      <c r="A62" s="418">
        <v>28</v>
      </c>
      <c r="B62" s="396" t="s">
        <v>736</v>
      </c>
      <c r="C62" s="746"/>
      <c r="D62" s="746"/>
      <c r="E62" s="747">
        <v>0</v>
      </c>
      <c r="F62" s="746"/>
      <c r="G62" s="746"/>
      <c r="H62" s="747">
        <v>0</v>
      </c>
    </row>
    <row r="63" spans="1:8" ht="15.75">
      <c r="A63" s="418">
        <v>29</v>
      </c>
      <c r="B63" s="392" t="s">
        <v>737</v>
      </c>
      <c r="C63" s="746">
        <v>0</v>
      </c>
      <c r="D63" s="746">
        <v>0</v>
      </c>
      <c r="E63" s="747">
        <v>0</v>
      </c>
      <c r="F63" s="746"/>
      <c r="G63" s="746"/>
      <c r="H63" s="747">
        <v>0</v>
      </c>
    </row>
    <row r="64" spans="1:8" ht="15.75">
      <c r="A64" s="418">
        <v>29.1</v>
      </c>
      <c r="B64" s="381" t="s">
        <v>738</v>
      </c>
      <c r="C64" s="746"/>
      <c r="D64" s="746"/>
      <c r="E64" s="747">
        <v>0</v>
      </c>
      <c r="F64" s="746"/>
      <c r="G64" s="746"/>
      <c r="H64" s="747">
        <v>0</v>
      </c>
    </row>
    <row r="65" spans="1:8" ht="24.95" customHeight="1">
      <c r="A65" s="418">
        <v>29.2</v>
      </c>
      <c r="B65" s="399" t="s">
        <v>739</v>
      </c>
      <c r="C65" s="746"/>
      <c r="D65" s="746"/>
      <c r="E65" s="747">
        <v>0</v>
      </c>
      <c r="F65" s="746"/>
      <c r="G65" s="746"/>
      <c r="H65" s="747">
        <v>0</v>
      </c>
    </row>
    <row r="66" spans="1:8" ht="22.5" customHeight="1">
      <c r="A66" s="418">
        <v>29.3</v>
      </c>
      <c r="B66" s="384" t="s">
        <v>740</v>
      </c>
      <c r="C66" s="746"/>
      <c r="D66" s="746"/>
      <c r="E66" s="747">
        <v>0</v>
      </c>
      <c r="F66" s="746"/>
      <c r="G66" s="746"/>
      <c r="H66" s="747">
        <v>0</v>
      </c>
    </row>
    <row r="67" spans="1:8" ht="15.75">
      <c r="A67" s="418">
        <v>30</v>
      </c>
      <c r="B67" s="380" t="s">
        <v>92</v>
      </c>
      <c r="C67" s="746">
        <v>42793575.993099988</v>
      </c>
      <c r="D67" s="746"/>
      <c r="E67" s="747">
        <v>42793575.993099988</v>
      </c>
      <c r="F67" s="746">
        <v>34902869.824899971</v>
      </c>
      <c r="G67" s="746"/>
      <c r="H67" s="747">
        <v>34902869.824899971</v>
      </c>
    </row>
    <row r="68" spans="1:8" ht="15.75">
      <c r="A68" s="418">
        <v>31</v>
      </c>
      <c r="B68" s="400" t="s">
        <v>1020</v>
      </c>
      <c r="C68" s="746">
        <v>173264575.99309999</v>
      </c>
      <c r="D68" s="746">
        <v>0</v>
      </c>
      <c r="E68" s="747">
        <v>173264575.99309999</v>
      </c>
      <c r="F68" s="746">
        <v>84902869.824899971</v>
      </c>
      <c r="G68" s="746">
        <v>0</v>
      </c>
      <c r="H68" s="747">
        <v>84902869.824899971</v>
      </c>
    </row>
    <row r="69" spans="1:8" ht="15.75">
      <c r="A69" s="418">
        <v>32</v>
      </c>
      <c r="B69" s="401" t="s">
        <v>742</v>
      </c>
      <c r="C69" s="746">
        <v>254338616.09309998</v>
      </c>
      <c r="D69" s="746">
        <v>264919981.39710003</v>
      </c>
      <c r="E69" s="747">
        <v>519258597.49020004</v>
      </c>
      <c r="F69" s="746">
        <v>139080704.62489998</v>
      </c>
      <c r="G69" s="746">
        <v>234638782.4729999</v>
      </c>
      <c r="H69" s="747">
        <v>373719487.09789991</v>
      </c>
    </row>
    <row r="72" spans="1:8">
      <c r="B72" s="402" t="s">
        <v>1019</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35"/>
  <sheetViews>
    <sheetView showGridLines="0" zoomScale="80" zoomScaleNormal="80" workbookViewId="0">
      <selection activeCell="C7" sqref="C7:L33"/>
    </sheetView>
  </sheetViews>
  <sheetFormatPr defaultColWidth="9.140625" defaultRowHeight="12.75"/>
  <cols>
    <col min="1" max="1" width="11.85546875" style="481" bestFit="1" customWidth="1"/>
    <col min="2" max="2" width="93.42578125" style="481" customWidth="1"/>
    <col min="3" max="3" width="14.5703125" style="481" customWidth="1"/>
    <col min="4" max="5" width="16.140625" style="481" customWidth="1"/>
    <col min="6" max="6" width="16.140625" style="537" customWidth="1"/>
    <col min="7" max="7" width="25.140625" style="537" customWidth="1"/>
    <col min="8" max="8" width="16.140625" style="481" customWidth="1"/>
    <col min="9" max="11" width="16.140625" style="537" customWidth="1"/>
    <col min="12" max="12" width="26.140625" style="537" customWidth="1"/>
    <col min="13" max="16384" width="9.140625" style="481"/>
  </cols>
  <sheetData>
    <row r="1" spans="1:12" ht="13.5">
      <c r="A1" s="351" t="s">
        <v>97</v>
      </c>
      <c r="B1" s="263" t="str">
        <f>Info!C2</f>
        <v>სს ზირაათ ბანკი საქართველო</v>
      </c>
      <c r="F1" s="481"/>
      <c r="G1" s="481"/>
      <c r="I1" s="481"/>
      <c r="J1" s="481"/>
      <c r="K1" s="481"/>
      <c r="L1" s="481"/>
    </row>
    <row r="2" spans="1:12">
      <c r="A2" s="353" t="s">
        <v>98</v>
      </c>
      <c r="B2" s="355">
        <f>'1. key ratios'!B2</f>
        <v>46203</v>
      </c>
      <c r="F2" s="481"/>
      <c r="G2" s="481"/>
      <c r="I2" s="481"/>
      <c r="J2" s="481"/>
      <c r="K2" s="481"/>
      <c r="L2" s="481"/>
    </row>
    <row r="3" spans="1:12">
      <c r="A3" s="354" t="s">
        <v>562</v>
      </c>
      <c r="F3" s="481"/>
      <c r="G3" s="481"/>
      <c r="I3" s="481"/>
      <c r="J3" s="481"/>
      <c r="K3" s="481"/>
      <c r="L3" s="481"/>
    </row>
    <row r="4" spans="1:12">
      <c r="F4" s="481"/>
      <c r="G4" s="481"/>
      <c r="I4" s="481"/>
      <c r="J4" s="481"/>
      <c r="K4" s="481"/>
      <c r="L4" s="481"/>
    </row>
    <row r="5" spans="1:12" ht="37.5" customHeight="1">
      <c r="A5" s="863" t="s">
        <v>563</v>
      </c>
      <c r="B5" s="864"/>
      <c r="C5" s="914" t="s">
        <v>564</v>
      </c>
      <c r="D5" s="915"/>
      <c r="E5" s="915"/>
      <c r="F5" s="915"/>
      <c r="G5" s="915"/>
      <c r="H5" s="916" t="s">
        <v>874</v>
      </c>
      <c r="I5" s="917"/>
      <c r="J5" s="917"/>
      <c r="K5" s="917"/>
      <c r="L5" s="918"/>
    </row>
    <row r="6" spans="1:12" ht="39.6" customHeight="1">
      <c r="A6" s="867"/>
      <c r="B6" s="868"/>
      <c r="C6" s="361"/>
      <c r="D6" s="479" t="s">
        <v>859</v>
      </c>
      <c r="E6" s="479" t="s">
        <v>858</v>
      </c>
      <c r="F6" s="479" t="s">
        <v>857</v>
      </c>
      <c r="G6" s="479" t="s">
        <v>856</v>
      </c>
      <c r="H6" s="540"/>
      <c r="I6" s="479" t="s">
        <v>859</v>
      </c>
      <c r="J6" s="479" t="s">
        <v>858</v>
      </c>
      <c r="K6" s="479" t="s">
        <v>857</v>
      </c>
      <c r="L6" s="479" t="s">
        <v>856</v>
      </c>
    </row>
    <row r="7" spans="1:12">
      <c r="A7" s="470">
        <v>1</v>
      </c>
      <c r="B7" s="485" t="s">
        <v>486</v>
      </c>
      <c r="C7" s="781">
        <v>4635251.2857999997</v>
      </c>
      <c r="D7" s="781">
        <v>4374843.1808000002</v>
      </c>
      <c r="E7" s="781">
        <v>42134.71</v>
      </c>
      <c r="F7" s="781">
        <v>218273.39499999999</v>
      </c>
      <c r="G7" s="781"/>
      <c r="H7" s="781">
        <v>125396.16</v>
      </c>
      <c r="I7" s="781">
        <v>29310.7</v>
      </c>
      <c r="J7" s="781">
        <v>2652.08</v>
      </c>
      <c r="K7" s="781">
        <v>93433.38</v>
      </c>
      <c r="L7" s="781"/>
    </row>
    <row r="8" spans="1:12">
      <c r="A8" s="470">
        <v>2</v>
      </c>
      <c r="B8" s="485" t="s">
        <v>487</v>
      </c>
      <c r="C8" s="781">
        <v>2311629.7811000003</v>
      </c>
      <c r="D8" s="782">
        <v>2279482.9311000002</v>
      </c>
      <c r="E8" s="782"/>
      <c r="F8" s="779">
        <v>32146.85</v>
      </c>
      <c r="G8" s="779"/>
      <c r="H8" s="782">
        <v>22003.5</v>
      </c>
      <c r="I8" s="779">
        <v>9863.02</v>
      </c>
      <c r="J8" s="779"/>
      <c r="K8" s="779">
        <v>12140.48</v>
      </c>
      <c r="L8" s="779"/>
    </row>
    <row r="9" spans="1:12">
      <c r="A9" s="470">
        <v>3</v>
      </c>
      <c r="B9" s="485" t="s">
        <v>835</v>
      </c>
      <c r="C9" s="781">
        <v>0</v>
      </c>
      <c r="D9" s="782"/>
      <c r="E9" s="782"/>
      <c r="F9" s="780"/>
      <c r="G9" s="780"/>
      <c r="H9" s="782">
        <v>0</v>
      </c>
      <c r="I9" s="780"/>
      <c r="J9" s="780"/>
      <c r="K9" s="780"/>
      <c r="L9" s="780"/>
    </row>
    <row r="10" spans="1:12">
      <c r="A10" s="470">
        <v>4</v>
      </c>
      <c r="B10" s="485" t="s">
        <v>488</v>
      </c>
      <c r="C10" s="781">
        <v>35893403.798</v>
      </c>
      <c r="D10" s="782">
        <v>22606025.921700001</v>
      </c>
      <c r="E10" s="782">
        <v>13287377.8763</v>
      </c>
      <c r="F10" s="780"/>
      <c r="G10" s="780"/>
      <c r="H10" s="782">
        <v>534373.67000000004</v>
      </c>
      <c r="I10" s="780">
        <v>45166.74</v>
      </c>
      <c r="J10" s="780">
        <v>489206.93</v>
      </c>
      <c r="K10" s="780"/>
      <c r="L10" s="780"/>
    </row>
    <row r="11" spans="1:12">
      <c r="A11" s="470">
        <v>5</v>
      </c>
      <c r="B11" s="485" t="s">
        <v>489</v>
      </c>
      <c r="C11" s="781">
        <v>3826545.4544000002</v>
      </c>
      <c r="D11" s="782">
        <v>2339011.9643999999</v>
      </c>
      <c r="E11" s="782"/>
      <c r="F11" s="780">
        <v>1487533.49</v>
      </c>
      <c r="G11" s="780"/>
      <c r="H11" s="782">
        <v>229599.67</v>
      </c>
      <c r="I11" s="780">
        <v>5625.29</v>
      </c>
      <c r="J11" s="780"/>
      <c r="K11" s="780">
        <v>223974.38</v>
      </c>
      <c r="L11" s="780"/>
    </row>
    <row r="12" spans="1:12">
      <c r="A12" s="470">
        <v>6</v>
      </c>
      <c r="B12" s="485" t="s">
        <v>490</v>
      </c>
      <c r="C12" s="781">
        <v>22603202.166699998</v>
      </c>
      <c r="D12" s="782">
        <v>16176523.534399999</v>
      </c>
      <c r="E12" s="782">
        <v>2242589.9369999999</v>
      </c>
      <c r="F12" s="780">
        <v>4184088.6952999998</v>
      </c>
      <c r="G12" s="780"/>
      <c r="H12" s="782">
        <v>1953382.96</v>
      </c>
      <c r="I12" s="780">
        <v>127297.25</v>
      </c>
      <c r="J12" s="780">
        <v>107534.38</v>
      </c>
      <c r="K12" s="780">
        <v>1718551.33</v>
      </c>
      <c r="L12" s="780"/>
    </row>
    <row r="13" spans="1:12">
      <c r="A13" s="470">
        <v>7</v>
      </c>
      <c r="B13" s="485" t="s">
        <v>491</v>
      </c>
      <c r="C13" s="781">
        <v>23704553.6129</v>
      </c>
      <c r="D13" s="782">
        <v>18539300.971700002</v>
      </c>
      <c r="E13" s="782">
        <v>4609345.8311999999</v>
      </c>
      <c r="F13" s="780">
        <v>555906.81000000006</v>
      </c>
      <c r="G13" s="780"/>
      <c r="H13" s="782">
        <v>541412.36</v>
      </c>
      <c r="I13" s="780">
        <v>166435.09</v>
      </c>
      <c r="J13" s="780">
        <v>186354.26</v>
      </c>
      <c r="K13" s="780">
        <v>188623.01</v>
      </c>
      <c r="L13" s="780"/>
    </row>
    <row r="14" spans="1:12">
      <c r="A14" s="470">
        <v>8</v>
      </c>
      <c r="B14" s="485" t="s">
        <v>492</v>
      </c>
      <c r="C14" s="781">
        <v>3667431.9400000004</v>
      </c>
      <c r="D14" s="782">
        <v>2941821.22</v>
      </c>
      <c r="E14" s="782">
        <v>725610.72</v>
      </c>
      <c r="F14" s="780"/>
      <c r="G14" s="780"/>
      <c r="H14" s="782">
        <v>50024.77</v>
      </c>
      <c r="I14" s="780">
        <v>13838.42</v>
      </c>
      <c r="J14" s="780">
        <v>36186.35</v>
      </c>
      <c r="K14" s="780"/>
      <c r="L14" s="780"/>
    </row>
    <row r="15" spans="1:12">
      <c r="A15" s="470">
        <v>9</v>
      </c>
      <c r="B15" s="485" t="s">
        <v>493</v>
      </c>
      <c r="C15" s="781">
        <v>20393237.123199999</v>
      </c>
      <c r="D15" s="782">
        <v>20393237.123199999</v>
      </c>
      <c r="E15" s="782"/>
      <c r="F15" s="780"/>
      <c r="G15" s="780"/>
      <c r="H15" s="782">
        <v>385062.41</v>
      </c>
      <c r="I15" s="780">
        <v>385062.41</v>
      </c>
      <c r="J15" s="780"/>
      <c r="K15" s="780"/>
      <c r="L15" s="780"/>
    </row>
    <row r="16" spans="1:12">
      <c r="A16" s="470">
        <v>10</v>
      </c>
      <c r="B16" s="485" t="s">
        <v>494</v>
      </c>
      <c r="C16" s="781">
        <v>4911297.6949000005</v>
      </c>
      <c r="D16" s="782">
        <v>3932990.2272000001</v>
      </c>
      <c r="E16" s="782">
        <v>137644.46</v>
      </c>
      <c r="F16" s="780">
        <v>840663.00769999996</v>
      </c>
      <c r="G16" s="780"/>
      <c r="H16" s="782">
        <v>178780.86</v>
      </c>
      <c r="I16" s="780">
        <v>65431.11</v>
      </c>
      <c r="J16" s="780">
        <v>5143.51</v>
      </c>
      <c r="K16" s="780">
        <v>108206.24</v>
      </c>
      <c r="L16" s="780"/>
    </row>
    <row r="17" spans="1:12">
      <c r="A17" s="470">
        <v>11</v>
      </c>
      <c r="B17" s="485" t="s">
        <v>495</v>
      </c>
      <c r="C17" s="781">
        <v>8498773.8880000003</v>
      </c>
      <c r="D17" s="782">
        <v>8498773.8880000003</v>
      </c>
      <c r="E17" s="782"/>
      <c r="F17" s="780"/>
      <c r="G17" s="780"/>
      <c r="H17" s="782">
        <v>11689.77</v>
      </c>
      <c r="I17" s="780">
        <v>11689.77</v>
      </c>
      <c r="J17" s="780"/>
      <c r="K17" s="780"/>
      <c r="L17" s="780"/>
    </row>
    <row r="18" spans="1:12">
      <c r="A18" s="470">
        <v>12</v>
      </c>
      <c r="B18" s="485" t="s">
        <v>496</v>
      </c>
      <c r="C18" s="781">
        <v>54414561.472599998</v>
      </c>
      <c r="D18" s="782">
        <v>50090034.243799999</v>
      </c>
      <c r="E18" s="782">
        <v>240555.7101</v>
      </c>
      <c r="F18" s="780">
        <v>4083971.5186999999</v>
      </c>
      <c r="G18" s="780"/>
      <c r="H18" s="782">
        <v>2188951.9500000002</v>
      </c>
      <c r="I18" s="780">
        <v>484016.25</v>
      </c>
      <c r="J18" s="780">
        <v>20030.62</v>
      </c>
      <c r="K18" s="780">
        <v>1684905.08</v>
      </c>
      <c r="L18" s="780"/>
    </row>
    <row r="19" spans="1:12">
      <c r="A19" s="470">
        <v>13</v>
      </c>
      <c r="B19" s="485" t="s">
        <v>497</v>
      </c>
      <c r="C19" s="781">
        <v>22324124.662500001</v>
      </c>
      <c r="D19" s="782">
        <v>21333263.252500001</v>
      </c>
      <c r="E19" s="782"/>
      <c r="F19" s="780">
        <v>990861.41</v>
      </c>
      <c r="G19" s="780"/>
      <c r="H19" s="782">
        <v>635701.41999999993</v>
      </c>
      <c r="I19" s="780">
        <v>146036.18</v>
      </c>
      <c r="J19" s="780"/>
      <c r="K19" s="780">
        <v>489665.24</v>
      </c>
      <c r="L19" s="780"/>
    </row>
    <row r="20" spans="1:12">
      <c r="A20" s="470">
        <v>14</v>
      </c>
      <c r="B20" s="485" t="s">
        <v>498</v>
      </c>
      <c r="C20" s="781">
        <v>3616980.6898000003</v>
      </c>
      <c r="D20" s="782">
        <v>790951.98979999998</v>
      </c>
      <c r="E20" s="782">
        <v>2826028.7</v>
      </c>
      <c r="F20" s="780"/>
      <c r="G20" s="780"/>
      <c r="H20" s="782">
        <v>114467.37</v>
      </c>
      <c r="I20" s="780">
        <v>10579.75</v>
      </c>
      <c r="J20" s="780">
        <v>103887.62</v>
      </c>
      <c r="K20" s="780"/>
      <c r="L20" s="780"/>
    </row>
    <row r="21" spans="1:12">
      <c r="A21" s="470">
        <v>15</v>
      </c>
      <c r="B21" s="485" t="s">
        <v>499</v>
      </c>
      <c r="C21" s="781">
        <v>14192823.991599999</v>
      </c>
      <c r="D21" s="782">
        <v>11915315.5023</v>
      </c>
      <c r="E21" s="782">
        <v>2277508.4893</v>
      </c>
      <c r="F21" s="780"/>
      <c r="G21" s="780"/>
      <c r="H21" s="782">
        <v>236237.77000000002</v>
      </c>
      <c r="I21" s="780">
        <v>119081.27</v>
      </c>
      <c r="J21" s="780">
        <v>117156.5</v>
      </c>
      <c r="K21" s="780"/>
      <c r="L21" s="780"/>
    </row>
    <row r="22" spans="1:12">
      <c r="A22" s="470">
        <v>16</v>
      </c>
      <c r="B22" s="485" t="s">
        <v>500</v>
      </c>
      <c r="C22" s="781">
        <v>0</v>
      </c>
      <c r="D22" s="782"/>
      <c r="E22" s="782"/>
      <c r="F22" s="780"/>
      <c r="G22" s="780"/>
      <c r="H22" s="782">
        <v>0</v>
      </c>
      <c r="I22" s="780"/>
      <c r="J22" s="780"/>
      <c r="K22" s="780"/>
      <c r="L22" s="780"/>
    </row>
    <row r="23" spans="1:12">
      <c r="A23" s="470">
        <v>17</v>
      </c>
      <c r="B23" s="485" t="s">
        <v>501</v>
      </c>
      <c r="C23" s="781">
        <v>103573.0892</v>
      </c>
      <c r="D23" s="782">
        <v>103573.0892</v>
      </c>
      <c r="E23" s="782"/>
      <c r="F23" s="780"/>
      <c r="G23" s="780"/>
      <c r="H23" s="782">
        <v>936.02</v>
      </c>
      <c r="I23" s="780">
        <v>936.02</v>
      </c>
      <c r="J23" s="780"/>
      <c r="K23" s="780"/>
      <c r="L23" s="780"/>
    </row>
    <row r="24" spans="1:12">
      <c r="A24" s="470">
        <v>18</v>
      </c>
      <c r="B24" s="485" t="s">
        <v>502</v>
      </c>
      <c r="C24" s="781">
        <v>0</v>
      </c>
      <c r="D24" s="782"/>
      <c r="E24" s="782"/>
      <c r="F24" s="780"/>
      <c r="G24" s="780"/>
      <c r="H24" s="782">
        <v>0</v>
      </c>
      <c r="I24" s="780"/>
      <c r="J24" s="780"/>
      <c r="K24" s="780"/>
      <c r="L24" s="780"/>
    </row>
    <row r="25" spans="1:12">
      <c r="A25" s="470">
        <v>19</v>
      </c>
      <c r="B25" s="485" t="s">
        <v>503</v>
      </c>
      <c r="C25" s="781">
        <v>0</v>
      </c>
      <c r="D25" s="782"/>
      <c r="E25" s="782"/>
      <c r="F25" s="780"/>
      <c r="G25" s="780"/>
      <c r="H25" s="782">
        <v>0</v>
      </c>
      <c r="I25" s="780"/>
      <c r="J25" s="780"/>
      <c r="K25" s="780"/>
      <c r="L25" s="780"/>
    </row>
    <row r="26" spans="1:12">
      <c r="A26" s="470">
        <v>20</v>
      </c>
      <c r="B26" s="485" t="s">
        <v>504</v>
      </c>
      <c r="C26" s="781">
        <v>532872.76650000003</v>
      </c>
      <c r="D26" s="782">
        <v>129149.8738</v>
      </c>
      <c r="E26" s="782">
        <v>403722.89270000003</v>
      </c>
      <c r="F26" s="780"/>
      <c r="G26" s="780"/>
      <c r="H26" s="782">
        <v>15400.26</v>
      </c>
      <c r="I26" s="780">
        <v>222.86</v>
      </c>
      <c r="J26" s="780">
        <v>15177.4</v>
      </c>
      <c r="K26" s="780"/>
      <c r="L26" s="780"/>
    </row>
    <row r="27" spans="1:12">
      <c r="A27" s="470">
        <v>21</v>
      </c>
      <c r="B27" s="485" t="s">
        <v>505</v>
      </c>
      <c r="C27" s="781">
        <v>7545089.3436000003</v>
      </c>
      <c r="D27" s="782">
        <v>7545089.3436000003</v>
      </c>
      <c r="E27" s="782"/>
      <c r="F27" s="780"/>
      <c r="G27" s="780"/>
      <c r="H27" s="782">
        <v>7038.55</v>
      </c>
      <c r="I27" s="780">
        <v>7038.55</v>
      </c>
      <c r="J27" s="780"/>
      <c r="K27" s="780"/>
      <c r="L27" s="780"/>
    </row>
    <row r="28" spans="1:12">
      <c r="A28" s="470">
        <v>22</v>
      </c>
      <c r="B28" s="485" t="s">
        <v>506</v>
      </c>
      <c r="C28" s="781">
        <v>0</v>
      </c>
      <c r="D28" s="782"/>
      <c r="E28" s="782"/>
      <c r="F28" s="780"/>
      <c r="G28" s="780"/>
      <c r="H28" s="782">
        <v>0</v>
      </c>
      <c r="I28" s="780"/>
      <c r="J28" s="780"/>
      <c r="K28" s="780"/>
      <c r="L28" s="780"/>
    </row>
    <row r="29" spans="1:12">
      <c r="A29" s="470">
        <v>23</v>
      </c>
      <c r="B29" s="485" t="s">
        <v>507</v>
      </c>
      <c r="C29" s="781">
        <v>20313754.9274</v>
      </c>
      <c r="D29" s="782">
        <v>15218088.4813</v>
      </c>
      <c r="E29" s="782">
        <v>1654212.6483</v>
      </c>
      <c r="F29" s="780">
        <v>3441453.7977999998</v>
      </c>
      <c r="G29" s="780"/>
      <c r="H29" s="782">
        <v>895250.4</v>
      </c>
      <c r="I29" s="780">
        <v>88832.79</v>
      </c>
      <c r="J29" s="780">
        <v>62807.06</v>
      </c>
      <c r="K29" s="780">
        <v>743610.55</v>
      </c>
      <c r="L29" s="780"/>
    </row>
    <row r="30" spans="1:12">
      <c r="A30" s="470">
        <v>24</v>
      </c>
      <c r="B30" s="485" t="s">
        <v>508</v>
      </c>
      <c r="C30" s="781">
        <v>13811393.0887</v>
      </c>
      <c r="D30" s="782">
        <v>13811393.0887</v>
      </c>
      <c r="E30" s="782"/>
      <c r="F30" s="780"/>
      <c r="G30" s="780"/>
      <c r="H30" s="782">
        <v>53864.06</v>
      </c>
      <c r="I30" s="780">
        <v>53864.06</v>
      </c>
      <c r="J30" s="780"/>
      <c r="K30" s="780"/>
      <c r="L30" s="780"/>
    </row>
    <row r="31" spans="1:12">
      <c r="A31" s="470">
        <v>25</v>
      </c>
      <c r="B31" s="485" t="s">
        <v>509</v>
      </c>
      <c r="C31" s="781">
        <v>8448413.7746000011</v>
      </c>
      <c r="D31" s="782">
        <v>8265744.9670000002</v>
      </c>
      <c r="E31" s="782">
        <v>170138.07759999999</v>
      </c>
      <c r="F31" s="780">
        <v>12530.73</v>
      </c>
      <c r="G31" s="780"/>
      <c r="H31" s="782">
        <v>56420.23</v>
      </c>
      <c r="I31" s="780">
        <v>41858.75</v>
      </c>
      <c r="J31" s="780">
        <v>9197.6200000000008</v>
      </c>
      <c r="K31" s="780">
        <v>5363.86</v>
      </c>
      <c r="L31" s="780"/>
    </row>
    <row r="32" spans="1:12">
      <c r="A32" s="470">
        <v>26</v>
      </c>
      <c r="B32" s="485" t="s">
        <v>565</v>
      </c>
      <c r="C32" s="781">
        <v>0</v>
      </c>
      <c r="D32" s="782"/>
      <c r="E32" s="782"/>
      <c r="F32" s="780"/>
      <c r="G32" s="780"/>
      <c r="H32" s="782">
        <v>0</v>
      </c>
      <c r="I32" s="780"/>
      <c r="J32" s="780"/>
      <c r="K32" s="780"/>
      <c r="L32" s="780"/>
    </row>
    <row r="33" spans="1:12">
      <c r="A33" s="470">
        <v>27</v>
      </c>
      <c r="B33" s="539" t="s">
        <v>66</v>
      </c>
      <c r="C33" s="783">
        <v>275748914.55150002</v>
      </c>
      <c r="D33" s="784">
        <v>231284614.79450002</v>
      </c>
      <c r="E33" s="784">
        <v>28616870.052499998</v>
      </c>
      <c r="F33" s="785">
        <v>15847429.704500001</v>
      </c>
      <c r="G33" s="785">
        <v>0</v>
      </c>
      <c r="H33" s="786">
        <v>8235994.1600000011</v>
      </c>
      <c r="I33" s="785">
        <v>1812186.28</v>
      </c>
      <c r="J33" s="785">
        <v>1155334.33</v>
      </c>
      <c r="K33" s="785">
        <v>5268473.5500000007</v>
      </c>
      <c r="L33" s="785">
        <v>0</v>
      </c>
    </row>
    <row r="34" spans="1:12">
      <c r="A34" s="500"/>
      <c r="B34" s="500"/>
      <c r="C34" s="500"/>
      <c r="D34" s="500"/>
      <c r="E34" s="500"/>
      <c r="H34" s="500"/>
    </row>
    <row r="35" spans="1:12">
      <c r="A35" s="500"/>
      <c r="B35" s="538"/>
      <c r="C35" s="538"/>
      <c r="D35" s="500"/>
      <c r="E35" s="500"/>
      <c r="H35" s="500"/>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13"/>
  <sheetViews>
    <sheetView showGridLines="0" zoomScale="80" zoomScaleNormal="80" workbookViewId="0">
      <selection activeCell="C6" sqref="C6:K11"/>
    </sheetView>
  </sheetViews>
  <sheetFormatPr defaultColWidth="8.85546875" defaultRowHeight="12"/>
  <cols>
    <col min="1" max="1" width="11.85546875" style="362" bestFit="1" customWidth="1"/>
    <col min="2" max="2" width="85.7109375" style="362" customWidth="1"/>
    <col min="3" max="3" width="21.85546875" style="362" customWidth="1"/>
    <col min="4" max="10" width="23.42578125" style="362" customWidth="1"/>
    <col min="11" max="11" width="24.7109375" style="362" customWidth="1"/>
    <col min="12" max="16384" width="8.85546875" style="362"/>
  </cols>
  <sheetData>
    <row r="1" spans="1:11" s="352" customFormat="1" ht="13.5">
      <c r="A1" s="351" t="s">
        <v>97</v>
      </c>
      <c r="B1" s="263" t="str">
        <f>Info!C2</f>
        <v>სს ზირაათ ბანკი საქართველო</v>
      </c>
      <c r="C1" s="481"/>
      <c r="D1" s="481"/>
      <c r="E1" s="481"/>
      <c r="F1" s="481"/>
      <c r="G1" s="481"/>
      <c r="H1" s="481"/>
      <c r="I1" s="481"/>
      <c r="J1" s="481"/>
      <c r="K1" s="481"/>
    </row>
    <row r="2" spans="1:11" s="352" customFormat="1" ht="12.75">
      <c r="A2" s="353" t="s">
        <v>98</v>
      </c>
      <c r="B2" s="760">
        <f>'1. key ratios'!B2</f>
        <v>46203</v>
      </c>
      <c r="C2" s="481"/>
      <c r="D2" s="481"/>
      <c r="E2" s="481"/>
      <c r="F2" s="481"/>
      <c r="G2" s="481"/>
      <c r="H2" s="481"/>
      <c r="I2" s="481"/>
      <c r="J2" s="481"/>
      <c r="K2" s="481"/>
    </row>
    <row r="3" spans="1:11" s="352" customFormat="1" ht="12.75">
      <c r="A3" s="354" t="s">
        <v>566</v>
      </c>
      <c r="B3" s="481"/>
      <c r="C3" s="481"/>
      <c r="D3" s="481"/>
      <c r="E3" s="481"/>
      <c r="F3" s="481"/>
      <c r="G3" s="481"/>
      <c r="H3" s="481"/>
      <c r="I3" s="481"/>
      <c r="J3" s="481"/>
      <c r="K3" s="481"/>
    </row>
    <row r="4" spans="1:11">
      <c r="A4" s="544"/>
      <c r="B4" s="544"/>
      <c r="C4" s="543" t="s">
        <v>470</v>
      </c>
      <c r="D4" s="543" t="s">
        <v>471</v>
      </c>
      <c r="E4" s="543" t="s">
        <v>472</v>
      </c>
      <c r="F4" s="543" t="s">
        <v>473</v>
      </c>
      <c r="G4" s="543" t="s">
        <v>474</v>
      </c>
      <c r="H4" s="543" t="s">
        <v>475</v>
      </c>
      <c r="I4" s="543" t="s">
        <v>476</v>
      </c>
      <c r="J4" s="543" t="s">
        <v>477</v>
      </c>
      <c r="K4" s="543" t="s">
        <v>478</v>
      </c>
    </row>
    <row r="5" spans="1:11" ht="104.1" customHeight="1">
      <c r="A5" s="919" t="s">
        <v>873</v>
      </c>
      <c r="B5" s="920"/>
      <c r="C5" s="542" t="s">
        <v>567</v>
      </c>
      <c r="D5" s="542" t="s">
        <v>560</v>
      </c>
      <c r="E5" s="542" t="s">
        <v>561</v>
      </c>
      <c r="F5" s="542" t="s">
        <v>872</v>
      </c>
      <c r="G5" s="542" t="s">
        <v>568</v>
      </c>
      <c r="H5" s="542" t="s">
        <v>569</v>
      </c>
      <c r="I5" s="542" t="s">
        <v>570</v>
      </c>
      <c r="J5" s="542" t="s">
        <v>571</v>
      </c>
      <c r="K5" s="542" t="s">
        <v>572</v>
      </c>
    </row>
    <row r="6" spans="1:11" ht="12.75">
      <c r="A6" s="470">
        <v>1</v>
      </c>
      <c r="B6" s="470" t="s">
        <v>573</v>
      </c>
      <c r="C6" s="758">
        <v>950097.99010000005</v>
      </c>
      <c r="D6" s="758"/>
      <c r="E6" s="758">
        <v>19434796.841899998</v>
      </c>
      <c r="F6" s="758"/>
      <c r="G6" s="758">
        <v>230135562.90669999</v>
      </c>
      <c r="H6" s="758"/>
      <c r="I6" s="758"/>
      <c r="J6" s="758">
        <v>21034725.067299999</v>
      </c>
      <c r="K6" s="758">
        <v>4193731.7455000002</v>
      </c>
    </row>
    <row r="7" spans="1:11" ht="12.75">
      <c r="A7" s="470">
        <v>2</v>
      </c>
      <c r="B7" s="471" t="s">
        <v>574</v>
      </c>
      <c r="C7" s="758"/>
      <c r="D7" s="758"/>
      <c r="E7" s="758"/>
      <c r="F7" s="758"/>
      <c r="G7" s="758"/>
      <c r="H7" s="758"/>
      <c r="I7" s="758"/>
      <c r="J7" s="758"/>
      <c r="K7" s="758"/>
    </row>
    <row r="8" spans="1:11" ht="12.75">
      <c r="A8" s="470">
        <v>3</v>
      </c>
      <c r="B8" s="471" t="s">
        <v>538</v>
      </c>
      <c r="C8" s="758">
        <v>2557738.8881000001</v>
      </c>
      <c r="D8" s="758"/>
      <c r="E8" s="758">
        <v>25203713.511100002</v>
      </c>
      <c r="F8" s="758"/>
      <c r="G8" s="758">
        <v>38092221.377599999</v>
      </c>
      <c r="H8" s="758"/>
      <c r="I8" s="758"/>
      <c r="J8" s="758">
        <v>25341388.2445</v>
      </c>
      <c r="K8" s="758">
        <v>3699487.6291</v>
      </c>
    </row>
    <row r="9" spans="1:11" ht="12.75">
      <c r="A9" s="470">
        <v>4</v>
      </c>
      <c r="B9" s="502" t="s">
        <v>871</v>
      </c>
      <c r="C9" s="787"/>
      <c r="D9" s="787"/>
      <c r="E9" s="787"/>
      <c r="F9" s="787"/>
      <c r="G9" s="787">
        <v>15732813.783600001</v>
      </c>
      <c r="H9" s="787"/>
      <c r="I9" s="787"/>
      <c r="J9" s="787">
        <v>71929.455499999996</v>
      </c>
      <c r="K9" s="787">
        <v>42686.465400000001</v>
      </c>
    </row>
    <row r="10" spans="1:11" ht="12.75">
      <c r="A10" s="470">
        <v>5</v>
      </c>
      <c r="B10" s="491" t="s">
        <v>870</v>
      </c>
      <c r="C10" s="787"/>
      <c r="D10" s="787"/>
      <c r="E10" s="787"/>
      <c r="F10" s="787"/>
      <c r="G10" s="787"/>
      <c r="H10" s="787"/>
      <c r="I10" s="787"/>
      <c r="J10" s="787"/>
      <c r="K10" s="787"/>
    </row>
    <row r="11" spans="1:11" ht="12.75">
      <c r="A11" s="470">
        <v>6</v>
      </c>
      <c r="B11" s="491" t="s">
        <v>869</v>
      </c>
      <c r="C11" s="787"/>
      <c r="D11" s="787"/>
      <c r="E11" s="787"/>
      <c r="F11" s="787"/>
      <c r="G11" s="787">
        <v>23779.19</v>
      </c>
      <c r="H11" s="787"/>
      <c r="I11" s="787"/>
      <c r="J11" s="787"/>
      <c r="K11" s="787"/>
    </row>
    <row r="12" spans="1:11">
      <c r="C12" s="788"/>
      <c r="D12" s="788"/>
      <c r="E12" s="788"/>
      <c r="F12" s="788"/>
      <c r="G12" s="788"/>
      <c r="H12" s="788"/>
      <c r="I12" s="788"/>
      <c r="J12" s="788"/>
      <c r="K12" s="788"/>
    </row>
    <row r="13" spans="1:11" ht="15">
      <c r="B13" s="541"/>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0"/>
  <sheetViews>
    <sheetView showGridLines="0" tabSelected="1" zoomScale="80" zoomScaleNormal="80" workbookViewId="0">
      <selection activeCell="C7" sqref="C7:V20"/>
    </sheetView>
  </sheetViews>
  <sheetFormatPr defaultColWidth="8.85546875" defaultRowHeight="15"/>
  <cols>
    <col min="1" max="1" width="10" style="545" bestFit="1" customWidth="1"/>
    <col min="2" max="2" width="60.5703125" style="545" customWidth="1"/>
    <col min="3" max="3" width="12.85546875" style="545" bestFit="1" customWidth="1"/>
    <col min="4" max="5" width="15.28515625" style="545" bestFit="1" customWidth="1"/>
    <col min="6" max="6" width="18" style="545" customWidth="1"/>
    <col min="7" max="7" width="26.7109375" style="545" customWidth="1"/>
    <col min="8" max="8" width="13.5703125" style="545" bestFit="1" customWidth="1"/>
    <col min="9" max="10" width="15.28515625" style="545" bestFit="1" customWidth="1"/>
    <col min="11" max="11" width="18" style="545" customWidth="1"/>
    <col min="12" max="12" width="27.5703125" style="545" customWidth="1"/>
    <col min="13" max="13" width="10.85546875" style="545" bestFit="1" customWidth="1"/>
    <col min="14" max="15" width="15.28515625" style="545" bestFit="1" customWidth="1"/>
    <col min="16" max="16" width="18" style="545" customWidth="1"/>
    <col min="17" max="17" width="37.7109375" style="545" bestFit="1" customWidth="1"/>
    <col min="18" max="18" width="13.28515625" style="545" customWidth="1"/>
    <col min="19" max="22" width="30.28515625" style="545" customWidth="1"/>
    <col min="23" max="16384" width="8.85546875" style="545"/>
  </cols>
  <sheetData>
    <row r="1" spans="1:22">
      <c r="A1" s="351" t="s">
        <v>97</v>
      </c>
      <c r="B1" s="263" t="str">
        <f>Info!C2</f>
        <v>სს ზირაათ ბანკი საქართველო</v>
      </c>
    </row>
    <row r="2" spans="1:22">
      <c r="A2" s="353" t="s">
        <v>98</v>
      </c>
      <c r="B2" s="760">
        <f>'1. key ratios'!B2</f>
        <v>46203</v>
      </c>
    </row>
    <row r="3" spans="1:22">
      <c r="A3" s="354" t="s">
        <v>656</v>
      </c>
      <c r="B3" s="481"/>
    </row>
    <row r="4" spans="1:22">
      <c r="A4" s="354"/>
      <c r="B4" s="481"/>
    </row>
    <row r="5" spans="1:22" ht="24" customHeight="1">
      <c r="A5" s="921" t="s">
        <v>683</v>
      </c>
      <c r="B5" s="921"/>
      <c r="C5" s="923" t="s">
        <v>875</v>
      </c>
      <c r="D5" s="923"/>
      <c r="E5" s="923"/>
      <c r="F5" s="923"/>
      <c r="G5" s="923"/>
      <c r="H5" s="923" t="s">
        <v>564</v>
      </c>
      <c r="I5" s="923"/>
      <c r="J5" s="923"/>
      <c r="K5" s="923"/>
      <c r="L5" s="923"/>
      <c r="M5" s="923" t="s">
        <v>874</v>
      </c>
      <c r="N5" s="923"/>
      <c r="O5" s="923"/>
      <c r="P5" s="923"/>
      <c r="Q5" s="923"/>
      <c r="R5" s="922" t="s">
        <v>682</v>
      </c>
      <c r="S5" s="922" t="s">
        <v>686</v>
      </c>
      <c r="T5" s="922" t="s">
        <v>685</v>
      </c>
      <c r="U5" s="922" t="s">
        <v>914</v>
      </c>
      <c r="V5" s="922" t="s">
        <v>915</v>
      </c>
    </row>
    <row r="6" spans="1:22" ht="46.5" customHeight="1">
      <c r="A6" s="921"/>
      <c r="B6" s="921"/>
      <c r="C6" s="555"/>
      <c r="D6" s="479" t="s">
        <v>859</v>
      </c>
      <c r="E6" s="479" t="s">
        <v>858</v>
      </c>
      <c r="F6" s="479" t="s">
        <v>857</v>
      </c>
      <c r="G6" s="479" t="s">
        <v>856</v>
      </c>
      <c r="H6" s="555"/>
      <c r="I6" s="479" t="s">
        <v>859</v>
      </c>
      <c r="J6" s="479" t="s">
        <v>858</v>
      </c>
      <c r="K6" s="479" t="s">
        <v>857</v>
      </c>
      <c r="L6" s="479" t="s">
        <v>856</v>
      </c>
      <c r="M6" s="555"/>
      <c r="N6" s="479" t="s">
        <v>859</v>
      </c>
      <c r="O6" s="479" t="s">
        <v>858</v>
      </c>
      <c r="P6" s="479" t="s">
        <v>857</v>
      </c>
      <c r="Q6" s="479" t="s">
        <v>856</v>
      </c>
      <c r="R6" s="922"/>
      <c r="S6" s="922"/>
      <c r="T6" s="922"/>
      <c r="U6" s="922"/>
      <c r="V6" s="922"/>
    </row>
    <row r="7" spans="1:22">
      <c r="A7" s="553">
        <v>1</v>
      </c>
      <c r="B7" s="554" t="s">
        <v>657</v>
      </c>
      <c r="C7" s="719">
        <v>0</v>
      </c>
      <c r="D7" s="719"/>
      <c r="E7" s="719"/>
      <c r="F7" s="719"/>
      <c r="G7" s="719"/>
      <c r="H7" s="719">
        <v>0</v>
      </c>
      <c r="I7" s="719"/>
      <c r="J7" s="719"/>
      <c r="K7" s="719"/>
      <c r="L7" s="719"/>
      <c r="M7" s="719">
        <v>0</v>
      </c>
      <c r="N7" s="719"/>
      <c r="O7" s="719"/>
      <c r="P7" s="719"/>
      <c r="Q7" s="719"/>
      <c r="R7" s="719"/>
      <c r="S7" s="719"/>
      <c r="T7" s="719"/>
      <c r="U7" s="719"/>
      <c r="V7" s="719"/>
    </row>
    <row r="8" spans="1:22">
      <c r="A8" s="553">
        <v>2</v>
      </c>
      <c r="B8" s="552" t="s">
        <v>658</v>
      </c>
      <c r="C8" s="719">
        <v>8785881.9020000007</v>
      </c>
      <c r="D8" s="719">
        <v>8234626.7437000005</v>
      </c>
      <c r="E8" s="719">
        <v>419717.49810000003</v>
      </c>
      <c r="F8" s="719">
        <v>131537.66020000001</v>
      </c>
      <c r="G8" s="719"/>
      <c r="H8" s="719">
        <v>8842437.3433999997</v>
      </c>
      <c r="I8" s="719">
        <v>8283564.7504000003</v>
      </c>
      <c r="J8" s="719">
        <v>424152.66759999999</v>
      </c>
      <c r="K8" s="719">
        <v>134719.92540000001</v>
      </c>
      <c r="L8" s="719"/>
      <c r="M8" s="719">
        <v>123430.36768352387</v>
      </c>
      <c r="N8" s="719">
        <v>41081.377683523868</v>
      </c>
      <c r="O8" s="719">
        <v>25482.35</v>
      </c>
      <c r="P8" s="719">
        <v>56866.64</v>
      </c>
      <c r="Q8" s="719"/>
      <c r="R8" s="719">
        <v>186</v>
      </c>
      <c r="S8" s="719">
        <v>0.1062512</v>
      </c>
      <c r="T8" s="719">
        <v>0.1253252</v>
      </c>
      <c r="U8" s="719">
        <v>0.1109431</v>
      </c>
      <c r="V8" s="719">
        <v>40.999177500000002</v>
      </c>
    </row>
    <row r="9" spans="1:22">
      <c r="A9" s="553">
        <v>3</v>
      </c>
      <c r="B9" s="552" t="s">
        <v>659</v>
      </c>
      <c r="C9" s="719">
        <v>0</v>
      </c>
      <c r="D9" s="719"/>
      <c r="E9" s="719"/>
      <c r="F9" s="719"/>
      <c r="G9" s="719"/>
      <c r="H9" s="719">
        <v>0</v>
      </c>
      <c r="I9" s="719"/>
      <c r="J9" s="719"/>
      <c r="K9" s="719"/>
      <c r="L9" s="719"/>
      <c r="M9" s="719">
        <v>0</v>
      </c>
      <c r="N9" s="719"/>
      <c r="O9" s="719"/>
      <c r="P9" s="719"/>
      <c r="Q9" s="719"/>
      <c r="R9" s="719"/>
      <c r="S9" s="719"/>
      <c r="T9" s="719"/>
      <c r="U9" s="719"/>
      <c r="V9" s="719"/>
    </row>
    <row r="10" spans="1:22">
      <c r="A10" s="553">
        <v>4</v>
      </c>
      <c r="B10" s="552" t="s">
        <v>660</v>
      </c>
      <c r="C10" s="719">
        <v>0</v>
      </c>
      <c r="D10" s="719"/>
      <c r="E10" s="719"/>
      <c r="F10" s="719"/>
      <c r="G10" s="719"/>
      <c r="H10" s="719">
        <v>0</v>
      </c>
      <c r="I10" s="719"/>
      <c r="J10" s="719"/>
      <c r="K10" s="719"/>
      <c r="L10" s="719"/>
      <c r="M10" s="719">
        <v>0</v>
      </c>
      <c r="N10" s="719"/>
      <c r="O10" s="719"/>
      <c r="P10" s="719"/>
      <c r="Q10" s="719"/>
      <c r="R10" s="719"/>
      <c r="S10" s="719"/>
      <c r="T10" s="719"/>
      <c r="U10" s="719"/>
      <c r="V10" s="719"/>
    </row>
    <row r="11" spans="1:22">
      <c r="A11" s="553">
        <v>5</v>
      </c>
      <c r="B11" s="552" t="s">
        <v>661</v>
      </c>
      <c r="C11" s="719">
        <v>0</v>
      </c>
      <c r="D11" s="719"/>
      <c r="E11" s="719"/>
      <c r="F11" s="719"/>
      <c r="G11" s="719"/>
      <c r="H11" s="719">
        <v>0</v>
      </c>
      <c r="I11" s="719"/>
      <c r="J11" s="719"/>
      <c r="K11" s="719"/>
      <c r="L11" s="719"/>
      <c r="M11" s="719">
        <v>0</v>
      </c>
      <c r="N11" s="719"/>
      <c r="O11" s="719"/>
      <c r="P11" s="719"/>
      <c r="Q11" s="719"/>
      <c r="R11" s="719"/>
      <c r="S11" s="719"/>
      <c r="T11" s="719"/>
      <c r="U11" s="719"/>
      <c r="V11" s="719"/>
    </row>
    <row r="12" spans="1:22">
      <c r="A12" s="553">
        <v>6</v>
      </c>
      <c r="B12" s="552" t="s">
        <v>662</v>
      </c>
      <c r="C12" s="719">
        <v>0</v>
      </c>
      <c r="D12" s="719"/>
      <c r="E12" s="719"/>
      <c r="F12" s="719"/>
      <c r="G12" s="719"/>
      <c r="H12" s="719">
        <v>0</v>
      </c>
      <c r="I12" s="719"/>
      <c r="J12" s="719"/>
      <c r="K12" s="719"/>
      <c r="L12" s="719"/>
      <c r="M12" s="719">
        <v>0</v>
      </c>
      <c r="N12" s="719"/>
      <c r="O12" s="719"/>
      <c r="P12" s="719"/>
      <c r="Q12" s="719"/>
      <c r="R12" s="719"/>
      <c r="S12" s="719"/>
      <c r="T12" s="719"/>
      <c r="U12" s="719"/>
      <c r="V12" s="719"/>
    </row>
    <row r="13" spans="1:22">
      <c r="A13" s="553">
        <v>7</v>
      </c>
      <c r="B13" s="552" t="s">
        <v>663</v>
      </c>
      <c r="C13" s="719">
        <v>8914330.8344999999</v>
      </c>
      <c r="D13" s="719">
        <v>8473871.0995000005</v>
      </c>
      <c r="E13" s="719">
        <v>193164.44399999999</v>
      </c>
      <c r="F13" s="719">
        <v>247295.291</v>
      </c>
      <c r="G13" s="719">
        <v>0</v>
      </c>
      <c r="H13" s="719">
        <v>8975894.1963</v>
      </c>
      <c r="I13" s="719">
        <v>8532886.0583999995</v>
      </c>
      <c r="J13" s="719">
        <v>194732.43830000001</v>
      </c>
      <c r="K13" s="719">
        <v>248275.69959999999</v>
      </c>
      <c r="L13" s="719">
        <v>0</v>
      </c>
      <c r="M13" s="719">
        <v>234702.25</v>
      </c>
      <c r="N13" s="719">
        <v>116227.48</v>
      </c>
      <c r="O13" s="719">
        <v>12198.71</v>
      </c>
      <c r="P13" s="719">
        <v>106276.06</v>
      </c>
      <c r="Q13" s="719">
        <v>0</v>
      </c>
      <c r="R13" s="719">
        <v>72</v>
      </c>
      <c r="S13" s="719">
        <v>0.1225</v>
      </c>
      <c r="T13" s="719">
        <v>0.14050000000000001</v>
      </c>
      <c r="U13" s="719">
        <v>0.1069015</v>
      </c>
      <c r="V13" s="719">
        <v>84.406166600000006</v>
      </c>
    </row>
    <row r="14" spans="1:22">
      <c r="A14" s="547">
        <v>7.1</v>
      </c>
      <c r="B14" s="546" t="s">
        <v>664</v>
      </c>
      <c r="C14" s="719">
        <v>8198114.1847000001</v>
      </c>
      <c r="D14" s="719">
        <v>7892393.0696999999</v>
      </c>
      <c r="E14" s="719">
        <v>193164.44399999999</v>
      </c>
      <c r="F14" s="719">
        <v>112556.671</v>
      </c>
      <c r="G14" s="719"/>
      <c r="H14" s="719">
        <v>8255344.8238999993</v>
      </c>
      <c r="I14" s="719">
        <v>7947474.0055999998</v>
      </c>
      <c r="J14" s="719">
        <v>194732.43830000001</v>
      </c>
      <c r="K14" s="719">
        <v>113138.38</v>
      </c>
      <c r="L14" s="719"/>
      <c r="M14" s="719">
        <v>174244.09</v>
      </c>
      <c r="N14" s="719">
        <v>113615.75</v>
      </c>
      <c r="O14" s="719">
        <v>12198.71</v>
      </c>
      <c r="P14" s="719">
        <v>48429.63</v>
      </c>
      <c r="Q14" s="719"/>
      <c r="R14" s="719">
        <v>66</v>
      </c>
      <c r="S14" s="719">
        <v>0.1225</v>
      </c>
      <c r="T14" s="719">
        <v>0.14050000000000001</v>
      </c>
      <c r="U14" s="719">
        <v>0.1072763</v>
      </c>
      <c r="V14" s="719">
        <v>83.737386299999997</v>
      </c>
    </row>
    <row r="15" spans="1:22" ht="25.5">
      <c r="A15" s="547">
        <v>7.2</v>
      </c>
      <c r="B15" s="546" t="s">
        <v>665</v>
      </c>
      <c r="C15" s="719">
        <v>716216.64980000001</v>
      </c>
      <c r="D15" s="719">
        <v>581478.02980000002</v>
      </c>
      <c r="E15" s="719"/>
      <c r="F15" s="719">
        <v>134738.62</v>
      </c>
      <c r="G15" s="719"/>
      <c r="H15" s="719">
        <v>720549.37239999999</v>
      </c>
      <c r="I15" s="719">
        <v>585412.05279999995</v>
      </c>
      <c r="J15" s="719"/>
      <c r="K15" s="719">
        <v>135137.31959999999</v>
      </c>
      <c r="L15" s="719"/>
      <c r="M15" s="719">
        <v>60458.16</v>
      </c>
      <c r="N15" s="719">
        <v>2611.73</v>
      </c>
      <c r="O15" s="719"/>
      <c r="P15" s="719">
        <v>57846.43</v>
      </c>
      <c r="Q15" s="719"/>
      <c r="R15" s="719">
        <v>6</v>
      </c>
      <c r="S15" s="719"/>
      <c r="T15" s="719"/>
      <c r="U15" s="719">
        <v>0.10260809999999999</v>
      </c>
      <c r="V15" s="719">
        <v>92.068392500000002</v>
      </c>
    </row>
    <row r="16" spans="1:22">
      <c r="A16" s="547">
        <v>7.3</v>
      </c>
      <c r="B16" s="546" t="s">
        <v>666</v>
      </c>
      <c r="C16" s="719">
        <v>0</v>
      </c>
      <c r="D16" s="719"/>
      <c r="E16" s="719"/>
      <c r="F16" s="719"/>
      <c r="G16" s="719"/>
      <c r="H16" s="719">
        <v>0</v>
      </c>
      <c r="I16" s="719"/>
      <c r="J16" s="719"/>
      <c r="K16" s="719"/>
      <c r="L16" s="719"/>
      <c r="M16" s="719">
        <v>0</v>
      </c>
      <c r="N16" s="719"/>
      <c r="O16" s="719"/>
      <c r="P16" s="719"/>
      <c r="Q16" s="719"/>
      <c r="R16" s="719"/>
      <c r="S16" s="719"/>
      <c r="T16" s="719"/>
      <c r="U16" s="719"/>
      <c r="V16" s="719"/>
    </row>
    <row r="17" spans="1:22">
      <c r="A17" s="553">
        <v>8</v>
      </c>
      <c r="B17" s="552" t="s">
        <v>667</v>
      </c>
      <c r="C17" s="719">
        <v>0</v>
      </c>
      <c r="D17" s="719"/>
      <c r="E17" s="719"/>
      <c r="F17" s="719"/>
      <c r="G17" s="719"/>
      <c r="H17" s="719">
        <v>0</v>
      </c>
      <c r="I17" s="719"/>
      <c r="J17" s="719"/>
      <c r="K17" s="719"/>
      <c r="L17" s="719"/>
      <c r="M17" s="719">
        <v>0</v>
      </c>
      <c r="N17" s="719"/>
      <c r="O17" s="719"/>
      <c r="P17" s="719"/>
      <c r="Q17" s="719"/>
      <c r="R17" s="719"/>
      <c r="S17" s="719"/>
      <c r="T17" s="719"/>
      <c r="U17" s="719"/>
      <c r="V17" s="719"/>
    </row>
    <row r="18" spans="1:22">
      <c r="A18" s="551">
        <v>9</v>
      </c>
      <c r="B18" s="550" t="s">
        <v>668</v>
      </c>
      <c r="C18" s="720">
        <v>0</v>
      </c>
      <c r="D18" s="720"/>
      <c r="E18" s="720"/>
      <c r="F18" s="720"/>
      <c r="G18" s="720"/>
      <c r="H18" s="720">
        <v>0</v>
      </c>
      <c r="I18" s="720"/>
      <c r="J18" s="720"/>
      <c r="K18" s="720"/>
      <c r="L18" s="720"/>
      <c r="M18" s="720">
        <v>0</v>
      </c>
      <c r="N18" s="720"/>
      <c r="O18" s="720"/>
      <c r="P18" s="720"/>
      <c r="Q18" s="720"/>
      <c r="R18" s="720"/>
      <c r="S18" s="720"/>
      <c r="T18" s="720"/>
      <c r="U18" s="720"/>
      <c r="V18" s="720"/>
    </row>
    <row r="19" spans="1:22">
      <c r="A19" s="549">
        <v>10</v>
      </c>
      <c r="B19" s="548" t="s">
        <v>684</v>
      </c>
      <c r="C19" s="719">
        <v>17700212.736499999</v>
      </c>
      <c r="D19" s="719">
        <v>16708497.8432</v>
      </c>
      <c r="E19" s="719">
        <v>612881.94209999999</v>
      </c>
      <c r="F19" s="719">
        <v>378832.95120000001</v>
      </c>
      <c r="G19" s="719">
        <v>0</v>
      </c>
      <c r="H19" s="719">
        <v>17818331.539700001</v>
      </c>
      <c r="I19" s="719">
        <v>16816450.808800001</v>
      </c>
      <c r="J19" s="719">
        <v>618885.10589999997</v>
      </c>
      <c r="K19" s="719">
        <v>382995.625</v>
      </c>
      <c r="L19" s="719">
        <v>0</v>
      </c>
      <c r="M19" s="719">
        <v>358132.61768352392</v>
      </c>
      <c r="N19" s="719">
        <v>157308.85768352388</v>
      </c>
      <c r="O19" s="719">
        <v>37681.06</v>
      </c>
      <c r="P19" s="719">
        <v>163142.69999999998</v>
      </c>
      <c r="Q19" s="719">
        <v>0</v>
      </c>
      <c r="R19" s="719">
        <v>258</v>
      </c>
      <c r="S19" s="719">
        <v>0.1099822</v>
      </c>
      <c r="T19" s="719">
        <v>0.1288096</v>
      </c>
      <c r="U19" s="719">
        <v>0.10877920000000001</v>
      </c>
      <c r="V19" s="719">
        <v>63.562991799999999</v>
      </c>
    </row>
    <row r="20" spans="1:22" ht="25.5">
      <c r="A20" s="547">
        <v>10.1</v>
      </c>
      <c r="B20" s="546" t="s">
        <v>687</v>
      </c>
      <c r="C20" s="719"/>
      <c r="D20" s="719"/>
      <c r="E20" s="719"/>
      <c r="F20" s="719"/>
      <c r="G20" s="719"/>
      <c r="H20" s="719"/>
      <c r="I20" s="719"/>
      <c r="J20" s="719"/>
      <c r="K20" s="719"/>
      <c r="L20" s="719"/>
      <c r="M20" s="719"/>
      <c r="N20" s="719"/>
      <c r="O20" s="719"/>
      <c r="P20" s="719"/>
      <c r="Q20" s="719"/>
      <c r="R20" s="719"/>
      <c r="S20" s="719"/>
      <c r="T20" s="719"/>
      <c r="U20" s="719"/>
      <c r="V20" s="719"/>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7"/>
  <sheetViews>
    <sheetView zoomScale="110" zoomScaleNormal="110" workbookViewId="0">
      <selection activeCell="B62" sqref="B62:C62"/>
    </sheetView>
  </sheetViews>
  <sheetFormatPr defaultColWidth="43.5703125" defaultRowHeight="11.25"/>
  <cols>
    <col min="1" max="1" width="8" style="143" customWidth="1"/>
    <col min="2" max="2" width="66.140625" style="144" customWidth="1"/>
    <col min="3" max="3" width="131.42578125" style="145" customWidth="1"/>
    <col min="4" max="5" width="10.140625" style="136" customWidth="1"/>
    <col min="6" max="6" width="67.5703125" style="136" customWidth="1"/>
    <col min="7" max="16384" width="43.5703125" style="136"/>
  </cols>
  <sheetData>
    <row r="1" spans="1:3" ht="12.75" thickTop="1" thickBot="1">
      <c r="A1" s="924" t="s">
        <v>175</v>
      </c>
      <c r="B1" s="925"/>
      <c r="C1" s="926"/>
    </row>
    <row r="2" spans="1:3" ht="26.25" customHeight="1">
      <c r="A2" s="363"/>
      <c r="B2" s="927" t="s">
        <v>176</v>
      </c>
      <c r="C2" s="927"/>
    </row>
    <row r="3" spans="1:3" s="141" customFormat="1" ht="11.25" customHeight="1">
      <c r="A3" s="140"/>
      <c r="B3" s="927" t="s">
        <v>250</v>
      </c>
      <c r="C3" s="927"/>
    </row>
    <row r="4" spans="1:3" ht="12" customHeight="1" thickBot="1">
      <c r="A4" s="928" t="s">
        <v>254</v>
      </c>
      <c r="B4" s="929"/>
      <c r="C4" s="930"/>
    </row>
    <row r="5" spans="1:3" ht="12" thickTop="1">
      <c r="A5" s="137"/>
      <c r="B5" s="931" t="s">
        <v>177</v>
      </c>
      <c r="C5" s="932"/>
    </row>
    <row r="6" spans="1:3">
      <c r="A6" s="363"/>
      <c r="B6" s="933" t="s">
        <v>251</v>
      </c>
      <c r="C6" s="934"/>
    </row>
    <row r="7" spans="1:3">
      <c r="A7" s="363"/>
      <c r="B7" s="933" t="s">
        <v>178</v>
      </c>
      <c r="C7" s="934"/>
    </row>
    <row r="8" spans="1:3">
      <c r="A8" s="363"/>
      <c r="B8" s="933" t="s">
        <v>252</v>
      </c>
      <c r="C8" s="934"/>
    </row>
    <row r="9" spans="1:3">
      <c r="A9" s="363"/>
      <c r="B9" s="939" t="s">
        <v>253</v>
      </c>
      <c r="C9" s="940"/>
    </row>
    <row r="10" spans="1:3">
      <c r="A10" s="363"/>
      <c r="B10" s="937" t="s">
        <v>179</v>
      </c>
      <c r="C10" s="938" t="s">
        <v>179</v>
      </c>
    </row>
    <row r="11" spans="1:3">
      <c r="A11" s="363"/>
      <c r="B11" s="937" t="s">
        <v>180</v>
      </c>
      <c r="C11" s="938" t="s">
        <v>180</v>
      </c>
    </row>
    <row r="12" spans="1:3">
      <c r="A12" s="363"/>
      <c r="B12" s="937" t="s">
        <v>181</v>
      </c>
      <c r="C12" s="938" t="s">
        <v>181</v>
      </c>
    </row>
    <row r="13" spans="1:3">
      <c r="A13" s="363"/>
      <c r="B13" s="937" t="s">
        <v>182</v>
      </c>
      <c r="C13" s="938" t="s">
        <v>182</v>
      </c>
    </row>
    <row r="14" spans="1:3">
      <c r="A14" s="363"/>
      <c r="B14" s="937" t="s">
        <v>183</v>
      </c>
      <c r="C14" s="938" t="s">
        <v>183</v>
      </c>
    </row>
    <row r="15" spans="1:3" ht="21.75" customHeight="1">
      <c r="A15" s="363"/>
      <c r="B15" s="937" t="s">
        <v>184</v>
      </c>
      <c r="C15" s="938" t="s">
        <v>184</v>
      </c>
    </row>
    <row r="16" spans="1:3">
      <c r="A16" s="363"/>
      <c r="B16" s="937" t="s">
        <v>185</v>
      </c>
      <c r="C16" s="938" t="s">
        <v>186</v>
      </c>
    </row>
    <row r="17" spans="1:6">
      <c r="A17" s="363"/>
      <c r="B17" s="937" t="s">
        <v>187</v>
      </c>
      <c r="C17" s="938" t="s">
        <v>188</v>
      </c>
    </row>
    <row r="18" spans="1:6">
      <c r="A18" s="363"/>
      <c r="B18" s="937" t="s">
        <v>189</v>
      </c>
      <c r="C18" s="938" t="s">
        <v>190</v>
      </c>
    </row>
    <row r="19" spans="1:6">
      <c r="A19" s="642"/>
      <c r="B19" s="935" t="s">
        <v>191</v>
      </c>
      <c r="C19" s="936" t="s">
        <v>191</v>
      </c>
    </row>
    <row r="20" spans="1:6">
      <c r="A20" s="642"/>
      <c r="B20" s="935" t="s">
        <v>917</v>
      </c>
      <c r="C20" s="936" t="s">
        <v>192</v>
      </c>
    </row>
    <row r="21" spans="1:6">
      <c r="A21" s="363"/>
      <c r="B21" s="935" t="s">
        <v>960</v>
      </c>
      <c r="C21" s="936" t="s">
        <v>193</v>
      </c>
    </row>
    <row r="22" spans="1:6" ht="23.25" customHeight="1">
      <c r="A22" s="363"/>
      <c r="B22" s="937" t="s">
        <v>194</v>
      </c>
      <c r="C22" s="938" t="s">
        <v>195</v>
      </c>
      <c r="F22" s="605"/>
    </row>
    <row r="23" spans="1:6">
      <c r="A23" s="363"/>
      <c r="B23" s="937" t="s">
        <v>196</v>
      </c>
      <c r="C23" s="938" t="s">
        <v>196</v>
      </c>
    </row>
    <row r="24" spans="1:6">
      <c r="A24" s="363"/>
      <c r="B24" s="937" t="s">
        <v>197</v>
      </c>
      <c r="C24" s="938" t="s">
        <v>198</v>
      </c>
    </row>
    <row r="25" spans="1:6" ht="12" thickBot="1">
      <c r="A25" s="138"/>
      <c r="B25" s="946" t="s">
        <v>199</v>
      </c>
      <c r="C25" s="947"/>
    </row>
    <row r="26" spans="1:6" ht="12.75" thickTop="1" thickBot="1">
      <c r="A26" s="928" t="s">
        <v>811</v>
      </c>
      <c r="B26" s="929"/>
      <c r="C26" s="930"/>
    </row>
    <row r="27" spans="1:6" ht="12.75" thickTop="1" thickBot="1">
      <c r="A27" s="139"/>
      <c r="B27" s="948" t="s">
        <v>812</v>
      </c>
      <c r="C27" s="949"/>
    </row>
    <row r="28" spans="1:6" ht="12.75" thickTop="1" thickBot="1">
      <c r="A28" s="928" t="s">
        <v>255</v>
      </c>
      <c r="B28" s="929"/>
      <c r="C28" s="930"/>
    </row>
    <row r="29" spans="1:6" ht="12" thickTop="1">
      <c r="A29" s="137"/>
      <c r="B29" s="950" t="s">
        <v>815</v>
      </c>
      <c r="C29" s="951" t="s">
        <v>200</v>
      </c>
    </row>
    <row r="30" spans="1:6">
      <c r="A30" s="363"/>
      <c r="B30" s="941" t="s">
        <v>204</v>
      </c>
      <c r="C30" s="942" t="s">
        <v>201</v>
      </c>
    </row>
    <row r="31" spans="1:6">
      <c r="A31" s="363"/>
      <c r="B31" s="941" t="s">
        <v>813</v>
      </c>
      <c r="C31" s="942" t="s">
        <v>202</v>
      </c>
    </row>
    <row r="32" spans="1:6">
      <c r="A32" s="363"/>
      <c r="B32" s="941" t="s">
        <v>814</v>
      </c>
      <c r="C32" s="942" t="s">
        <v>203</v>
      </c>
    </row>
    <row r="33" spans="1:3">
      <c r="A33" s="363"/>
      <c r="B33" s="941" t="s">
        <v>207</v>
      </c>
      <c r="C33" s="942" t="s">
        <v>208</v>
      </c>
    </row>
    <row r="34" spans="1:3">
      <c r="A34" s="363"/>
      <c r="B34" s="941" t="s">
        <v>816</v>
      </c>
      <c r="C34" s="942" t="s">
        <v>205</v>
      </c>
    </row>
    <row r="35" spans="1:3">
      <c r="A35" s="363"/>
      <c r="B35" s="941" t="s">
        <v>817</v>
      </c>
      <c r="C35" s="942" t="s">
        <v>206</v>
      </c>
    </row>
    <row r="36" spans="1:3">
      <c r="A36" s="363"/>
      <c r="B36" s="943" t="s">
        <v>818</v>
      </c>
      <c r="C36" s="944"/>
    </row>
    <row r="37" spans="1:3" ht="24.75" customHeight="1">
      <c r="A37" s="363"/>
      <c r="B37" s="941" t="s">
        <v>819</v>
      </c>
      <c r="C37" s="942" t="s">
        <v>209</v>
      </c>
    </row>
    <row r="38" spans="1:3" ht="23.25" customHeight="1">
      <c r="A38" s="363"/>
      <c r="B38" s="941" t="s">
        <v>820</v>
      </c>
      <c r="C38" s="942" t="s">
        <v>210</v>
      </c>
    </row>
    <row r="39" spans="1:3" ht="23.25" customHeight="1">
      <c r="A39" s="429"/>
      <c r="B39" s="943" t="s">
        <v>821</v>
      </c>
      <c r="C39" s="945"/>
    </row>
    <row r="40" spans="1:3" ht="12" customHeight="1">
      <c r="A40" s="363"/>
      <c r="B40" s="941" t="s">
        <v>822</v>
      </c>
      <c r="C40" s="942"/>
    </row>
    <row r="41" spans="1:3" ht="12" thickBot="1">
      <c r="A41" s="928" t="s">
        <v>256</v>
      </c>
      <c r="B41" s="929"/>
      <c r="C41" s="930"/>
    </row>
    <row r="42" spans="1:3" ht="12" thickTop="1">
      <c r="A42" s="137"/>
      <c r="B42" s="931" t="s">
        <v>286</v>
      </c>
      <c r="C42" s="932" t="s">
        <v>211</v>
      </c>
    </row>
    <row r="43" spans="1:3">
      <c r="A43" s="363"/>
      <c r="B43" s="933" t="s">
        <v>285</v>
      </c>
      <c r="C43" s="934"/>
    </row>
    <row r="44" spans="1:3" ht="23.25" customHeight="1" thickBot="1">
      <c r="A44" s="138"/>
      <c r="B44" s="952" t="s">
        <v>212</v>
      </c>
      <c r="C44" s="953" t="s">
        <v>213</v>
      </c>
    </row>
    <row r="45" spans="1:3" ht="11.25" customHeight="1" thickTop="1" thickBot="1">
      <c r="A45" s="928" t="s">
        <v>257</v>
      </c>
      <c r="B45" s="929"/>
      <c r="C45" s="930"/>
    </row>
    <row r="46" spans="1:3" ht="26.25" customHeight="1" thickTop="1">
      <c r="A46" s="363"/>
      <c r="B46" s="933" t="s">
        <v>258</v>
      </c>
      <c r="C46" s="934"/>
    </row>
    <row r="47" spans="1:3" ht="12" thickBot="1">
      <c r="A47" s="928" t="s">
        <v>259</v>
      </c>
      <c r="B47" s="929"/>
      <c r="C47" s="930"/>
    </row>
    <row r="48" spans="1:3" ht="12" thickTop="1">
      <c r="A48" s="137"/>
      <c r="B48" s="931" t="s">
        <v>214</v>
      </c>
      <c r="C48" s="932" t="s">
        <v>214</v>
      </c>
    </row>
    <row r="49" spans="1:3" ht="11.25" customHeight="1">
      <c r="A49" s="363"/>
      <c r="B49" s="933" t="s">
        <v>215</v>
      </c>
      <c r="C49" s="934" t="s">
        <v>215</v>
      </c>
    </row>
    <row r="50" spans="1:3">
      <c r="A50" s="363"/>
      <c r="B50" s="933" t="s">
        <v>216</v>
      </c>
      <c r="C50" s="934" t="s">
        <v>216</v>
      </c>
    </row>
    <row r="51" spans="1:3" ht="11.25" customHeight="1">
      <c r="A51" s="363"/>
      <c r="B51" s="933" t="s">
        <v>824</v>
      </c>
      <c r="C51" s="934" t="s">
        <v>217</v>
      </c>
    </row>
    <row r="52" spans="1:3" ht="33.6" customHeight="1">
      <c r="A52" s="363"/>
      <c r="B52" s="933" t="s">
        <v>218</v>
      </c>
      <c r="C52" s="934" t="s">
        <v>218</v>
      </c>
    </row>
    <row r="53" spans="1:3" ht="11.25" customHeight="1">
      <c r="A53" s="363"/>
      <c r="B53" s="933" t="s">
        <v>306</v>
      </c>
      <c r="C53" s="934" t="s">
        <v>219</v>
      </c>
    </row>
    <row r="54" spans="1:3" ht="11.25" customHeight="1" thickBot="1">
      <c r="A54" s="928" t="s">
        <v>260</v>
      </c>
      <c r="B54" s="929"/>
      <c r="C54" s="930"/>
    </row>
    <row r="55" spans="1:3" ht="12" thickTop="1">
      <c r="A55" s="137"/>
      <c r="B55" s="931" t="s">
        <v>214</v>
      </c>
      <c r="C55" s="932" t="s">
        <v>214</v>
      </c>
    </row>
    <row r="56" spans="1:3">
      <c r="A56" s="363"/>
      <c r="B56" s="933" t="s">
        <v>220</v>
      </c>
      <c r="C56" s="934" t="s">
        <v>220</v>
      </c>
    </row>
    <row r="57" spans="1:3">
      <c r="A57" s="363"/>
      <c r="B57" s="933" t="s">
        <v>263</v>
      </c>
      <c r="C57" s="934" t="s">
        <v>221</v>
      </c>
    </row>
    <row r="58" spans="1:3">
      <c r="A58" s="363"/>
      <c r="B58" s="933" t="s">
        <v>222</v>
      </c>
      <c r="C58" s="934" t="s">
        <v>222</v>
      </c>
    </row>
    <row r="59" spans="1:3">
      <c r="A59" s="363"/>
      <c r="B59" s="933" t="s">
        <v>223</v>
      </c>
      <c r="C59" s="934" t="s">
        <v>223</v>
      </c>
    </row>
    <row r="60" spans="1:3">
      <c r="A60" s="363"/>
      <c r="B60" s="933" t="s">
        <v>224</v>
      </c>
      <c r="C60" s="934" t="s">
        <v>224</v>
      </c>
    </row>
    <row r="61" spans="1:3">
      <c r="A61" s="363"/>
      <c r="B61" s="933" t="s">
        <v>264</v>
      </c>
      <c r="C61" s="934" t="s">
        <v>225</v>
      </c>
    </row>
    <row r="62" spans="1:3" ht="12" customHeight="1">
      <c r="A62" s="363"/>
      <c r="B62" s="958" t="s">
        <v>997</v>
      </c>
      <c r="C62" s="959" t="s">
        <v>226</v>
      </c>
    </row>
    <row r="63" spans="1:3" ht="22.5" customHeight="1" thickBot="1">
      <c r="A63" s="138"/>
      <c r="B63" s="952" t="s">
        <v>227</v>
      </c>
      <c r="C63" s="953" t="s">
        <v>227</v>
      </c>
    </row>
    <row r="64" spans="1:3" ht="11.25" customHeight="1" thickTop="1">
      <c r="A64" s="960" t="s">
        <v>261</v>
      </c>
      <c r="B64" s="961"/>
      <c r="C64" s="962"/>
    </row>
    <row r="65" spans="1:3" ht="12" thickBot="1">
      <c r="A65" s="138"/>
      <c r="B65" s="952" t="s">
        <v>228</v>
      </c>
      <c r="C65" s="953" t="s">
        <v>228</v>
      </c>
    </row>
    <row r="66" spans="1:3" ht="11.25" customHeight="1" thickTop="1">
      <c r="A66" s="960" t="s">
        <v>950</v>
      </c>
      <c r="B66" s="961"/>
      <c r="C66" s="962"/>
    </row>
    <row r="67" spans="1:3" ht="12" thickBot="1">
      <c r="A67" s="138"/>
      <c r="B67" s="952" t="s">
        <v>949</v>
      </c>
      <c r="C67" s="953"/>
    </row>
    <row r="68" spans="1:3" ht="11.25" customHeight="1" thickTop="1" thickBot="1">
      <c r="A68" s="928" t="s">
        <v>262</v>
      </c>
      <c r="B68" s="929"/>
      <c r="C68" s="930"/>
    </row>
    <row r="69" spans="1:3" ht="12" thickTop="1">
      <c r="A69" s="137"/>
      <c r="B69" s="931" t="s">
        <v>229</v>
      </c>
      <c r="C69" s="932" t="s">
        <v>229</v>
      </c>
    </row>
    <row r="70" spans="1:3">
      <c r="A70" s="363"/>
      <c r="B70" s="933" t="s">
        <v>826</v>
      </c>
      <c r="C70" s="934" t="s">
        <v>230</v>
      </c>
    </row>
    <row r="71" spans="1:3">
      <c r="A71" s="363"/>
      <c r="B71" s="933" t="s">
        <v>231</v>
      </c>
      <c r="C71" s="934" t="s">
        <v>231</v>
      </c>
    </row>
    <row r="72" spans="1:3" ht="54.95" customHeight="1">
      <c r="A72" s="363"/>
      <c r="B72" s="954" t="s">
        <v>961</v>
      </c>
      <c r="C72" s="955" t="s">
        <v>232</v>
      </c>
    </row>
    <row r="73" spans="1:3" ht="33.75" customHeight="1">
      <c r="A73" s="363"/>
      <c r="B73" s="956" t="s">
        <v>265</v>
      </c>
      <c r="C73" s="957" t="s">
        <v>233</v>
      </c>
    </row>
    <row r="74" spans="1:3" ht="15.75" customHeight="1">
      <c r="A74" s="363"/>
      <c r="B74" s="956" t="s">
        <v>827</v>
      </c>
      <c r="C74" s="957" t="s">
        <v>234</v>
      </c>
    </row>
    <row r="75" spans="1:3">
      <c r="A75" s="363"/>
      <c r="B75" s="933" t="s">
        <v>235</v>
      </c>
      <c r="C75" s="934" t="s">
        <v>235</v>
      </c>
    </row>
    <row r="76" spans="1:3" ht="12" thickBot="1">
      <c r="A76" s="138"/>
      <c r="B76" s="952" t="s">
        <v>236</v>
      </c>
      <c r="C76" s="953" t="s">
        <v>236</v>
      </c>
    </row>
    <row r="77" spans="1:3" ht="12" thickTop="1">
      <c r="A77" s="960" t="s">
        <v>289</v>
      </c>
      <c r="B77" s="961"/>
      <c r="C77" s="962"/>
    </row>
    <row r="78" spans="1:3">
      <c r="A78" s="363"/>
      <c r="B78" s="933" t="s">
        <v>228</v>
      </c>
      <c r="C78" s="934"/>
    </row>
    <row r="79" spans="1:3">
      <c r="A79" s="363"/>
      <c r="B79" s="933" t="s">
        <v>287</v>
      </c>
      <c r="C79" s="934"/>
    </row>
    <row r="80" spans="1:3">
      <c r="A80" s="363"/>
      <c r="B80" s="933" t="s">
        <v>288</v>
      </c>
      <c r="C80" s="934"/>
    </row>
    <row r="81" spans="1:3">
      <c r="A81" s="960" t="s">
        <v>290</v>
      </c>
      <c r="B81" s="961"/>
      <c r="C81" s="962"/>
    </row>
    <row r="82" spans="1:3">
      <c r="A82" s="363"/>
      <c r="B82" s="933" t="s">
        <v>228</v>
      </c>
      <c r="C82" s="934"/>
    </row>
    <row r="83" spans="1:3">
      <c r="A83" s="363"/>
      <c r="B83" s="933" t="s">
        <v>291</v>
      </c>
      <c r="C83" s="934"/>
    </row>
    <row r="84" spans="1:3" ht="79.5" customHeight="1">
      <c r="A84" s="363"/>
      <c r="B84" s="933" t="s">
        <v>305</v>
      </c>
      <c r="C84" s="934"/>
    </row>
    <row r="85" spans="1:3" ht="53.25" customHeight="1">
      <c r="A85" s="363"/>
      <c r="B85" s="933" t="s">
        <v>304</v>
      </c>
      <c r="C85" s="934"/>
    </row>
    <row r="86" spans="1:3">
      <c r="A86" s="363"/>
      <c r="B86" s="933" t="s">
        <v>292</v>
      </c>
      <c r="C86" s="934"/>
    </row>
    <row r="87" spans="1:3">
      <c r="A87" s="363"/>
      <c r="B87" s="933" t="s">
        <v>293</v>
      </c>
      <c r="C87" s="934"/>
    </row>
    <row r="88" spans="1:3">
      <c r="A88" s="363"/>
      <c r="B88" s="933" t="s">
        <v>294</v>
      </c>
      <c r="C88" s="934"/>
    </row>
    <row r="89" spans="1:3">
      <c r="A89" s="960" t="s">
        <v>295</v>
      </c>
      <c r="B89" s="961"/>
      <c r="C89" s="962"/>
    </row>
    <row r="90" spans="1:3">
      <c r="A90" s="363"/>
      <c r="B90" s="933" t="s">
        <v>228</v>
      </c>
      <c r="C90" s="934"/>
    </row>
    <row r="91" spans="1:3">
      <c r="A91" s="363"/>
      <c r="B91" s="933" t="s">
        <v>297</v>
      </c>
      <c r="C91" s="934"/>
    </row>
    <row r="92" spans="1:3" ht="12" customHeight="1">
      <c r="A92" s="363"/>
      <c r="B92" s="933" t="s">
        <v>298</v>
      </c>
      <c r="C92" s="934"/>
    </row>
    <row r="93" spans="1:3">
      <c r="A93" s="363"/>
      <c r="B93" s="933" t="s">
        <v>299</v>
      </c>
      <c r="C93" s="934"/>
    </row>
    <row r="94" spans="1:3" ht="24.75" customHeight="1">
      <c r="A94" s="363"/>
      <c r="B94" s="941" t="s">
        <v>335</v>
      </c>
      <c r="C94" s="942"/>
    </row>
    <row r="95" spans="1:3" ht="24" customHeight="1">
      <c r="A95" s="363"/>
      <c r="B95" s="941" t="s">
        <v>336</v>
      </c>
      <c r="C95" s="942"/>
    </row>
    <row r="96" spans="1:3" ht="13.5" customHeight="1">
      <c r="A96" s="363"/>
      <c r="B96" s="941" t="s">
        <v>300</v>
      </c>
      <c r="C96" s="942"/>
    </row>
    <row r="97" spans="1:3" ht="11.25" customHeight="1" thickBot="1">
      <c r="A97" s="963" t="s">
        <v>331</v>
      </c>
      <c r="B97" s="964"/>
      <c r="C97" s="965"/>
    </row>
    <row r="98" spans="1:3" ht="12.75" thickTop="1" thickBot="1">
      <c r="A98" s="972" t="s">
        <v>237</v>
      </c>
      <c r="B98" s="972"/>
      <c r="C98" s="972"/>
    </row>
    <row r="99" spans="1:3">
      <c r="A99" s="211">
        <v>2</v>
      </c>
      <c r="B99" s="348" t="s">
        <v>311</v>
      </c>
      <c r="C99" s="348" t="s">
        <v>332</v>
      </c>
    </row>
    <row r="100" spans="1:3">
      <c r="A100" s="142">
        <v>3</v>
      </c>
      <c r="B100" s="349" t="s">
        <v>312</v>
      </c>
      <c r="C100" s="350" t="s">
        <v>333</v>
      </c>
    </row>
    <row r="101" spans="1:3">
      <c r="A101" s="142">
        <v>4</v>
      </c>
      <c r="B101" s="349" t="s">
        <v>313</v>
      </c>
      <c r="C101" s="350" t="s">
        <v>337</v>
      </c>
    </row>
    <row r="102" spans="1:3" ht="11.25" customHeight="1">
      <c r="A102" s="142">
        <v>5</v>
      </c>
      <c r="B102" s="349" t="s">
        <v>314</v>
      </c>
      <c r="C102" s="350" t="s">
        <v>334</v>
      </c>
    </row>
    <row r="103" spans="1:3" ht="12" customHeight="1">
      <c r="A103" s="142">
        <v>6</v>
      </c>
      <c r="B103" s="349" t="s">
        <v>329</v>
      </c>
      <c r="C103" s="350" t="s">
        <v>315</v>
      </c>
    </row>
    <row r="104" spans="1:3" ht="12" customHeight="1">
      <c r="A104" s="142">
        <v>7</v>
      </c>
      <c r="B104" s="349" t="s">
        <v>316</v>
      </c>
      <c r="C104" s="350" t="s">
        <v>330</v>
      </c>
    </row>
    <row r="105" spans="1:3">
      <c r="A105" s="142">
        <v>8</v>
      </c>
      <c r="B105" s="349" t="s">
        <v>321</v>
      </c>
      <c r="C105" s="350" t="s">
        <v>341</v>
      </c>
    </row>
    <row r="106" spans="1:3" ht="11.25" customHeight="1">
      <c r="A106" s="960" t="s">
        <v>301</v>
      </c>
      <c r="B106" s="961"/>
      <c r="C106" s="962"/>
    </row>
    <row r="107" spans="1:3" ht="12" customHeight="1">
      <c r="A107" s="363"/>
      <c r="B107" s="958" t="s">
        <v>998</v>
      </c>
      <c r="C107" s="959"/>
    </row>
    <row r="108" spans="1:3">
      <c r="A108" s="960" t="s">
        <v>457</v>
      </c>
      <c r="B108" s="961"/>
      <c r="C108" s="962"/>
    </row>
    <row r="109" spans="1:3" ht="12" customHeight="1">
      <c r="A109" s="363"/>
      <c r="B109" s="933" t="s">
        <v>459</v>
      </c>
      <c r="C109" s="934"/>
    </row>
    <row r="110" spans="1:3">
      <c r="A110" s="363"/>
      <c r="B110" s="933" t="s">
        <v>460</v>
      </c>
      <c r="C110" s="934"/>
    </row>
    <row r="111" spans="1:3">
      <c r="A111" s="363"/>
      <c r="B111" s="933" t="s">
        <v>458</v>
      </c>
      <c r="C111" s="934"/>
    </row>
    <row r="112" spans="1:3">
      <c r="A112" s="966" t="s">
        <v>691</v>
      </c>
      <c r="B112" s="966"/>
      <c r="C112" s="966"/>
    </row>
    <row r="113" spans="1:3">
      <c r="A113" s="967" t="s">
        <v>175</v>
      </c>
      <c r="B113" s="967"/>
      <c r="C113" s="967"/>
    </row>
    <row r="114" spans="1:3">
      <c r="A114" s="587">
        <v>1</v>
      </c>
      <c r="B114" s="968" t="s">
        <v>575</v>
      </c>
      <c r="C114" s="969"/>
    </row>
    <row r="115" spans="1:3">
      <c r="A115" s="587">
        <v>2</v>
      </c>
      <c r="B115" s="970" t="s">
        <v>576</v>
      </c>
      <c r="C115" s="971"/>
    </row>
    <row r="116" spans="1:3">
      <c r="A116" s="587">
        <v>3</v>
      </c>
      <c r="B116" s="968" t="s">
        <v>901</v>
      </c>
      <c r="C116" s="969"/>
    </row>
    <row r="117" spans="1:3">
      <c r="A117" s="587">
        <v>4</v>
      </c>
      <c r="B117" s="968" t="s">
        <v>900</v>
      </c>
      <c r="C117" s="969"/>
    </row>
    <row r="118" spans="1:3">
      <c r="A118" s="587">
        <v>5</v>
      </c>
      <c r="B118" s="591" t="s">
        <v>899</v>
      </c>
      <c r="C118" s="590"/>
    </row>
    <row r="119" spans="1:3">
      <c r="A119" s="587">
        <v>6</v>
      </c>
      <c r="B119" s="983" t="s">
        <v>967</v>
      </c>
      <c r="C119" s="984"/>
    </row>
    <row r="120" spans="1:3" ht="48.6" customHeight="1">
      <c r="A120" s="587">
        <v>7</v>
      </c>
      <c r="B120" s="983" t="s">
        <v>968</v>
      </c>
      <c r="C120" s="984"/>
    </row>
    <row r="121" spans="1:3">
      <c r="A121" s="562">
        <v>8</v>
      </c>
      <c r="B121" s="559" t="s">
        <v>602</v>
      </c>
      <c r="C121" s="584" t="s">
        <v>898</v>
      </c>
    </row>
    <row r="122" spans="1:3" ht="22.5">
      <c r="A122" s="587">
        <v>9.01</v>
      </c>
      <c r="B122" s="559" t="s">
        <v>486</v>
      </c>
      <c r="C122" s="571" t="s">
        <v>651</v>
      </c>
    </row>
    <row r="123" spans="1:3" ht="33.75">
      <c r="A123" s="587">
        <v>9.02</v>
      </c>
      <c r="B123" s="559" t="s">
        <v>487</v>
      </c>
      <c r="C123" s="571" t="s">
        <v>654</v>
      </c>
    </row>
    <row r="124" spans="1:3">
      <c r="A124" s="587">
        <v>9.0299999999999994</v>
      </c>
      <c r="B124" s="574" t="s">
        <v>835</v>
      </c>
      <c r="C124" s="574" t="s">
        <v>577</v>
      </c>
    </row>
    <row r="125" spans="1:3">
      <c r="A125" s="587">
        <v>9.0399999999999991</v>
      </c>
      <c r="B125" s="559" t="s">
        <v>488</v>
      </c>
      <c r="C125" s="574" t="s">
        <v>578</v>
      </c>
    </row>
    <row r="126" spans="1:3">
      <c r="A126" s="587">
        <v>9.0500000000000007</v>
      </c>
      <c r="B126" s="559" t="s">
        <v>489</v>
      </c>
      <c r="C126" s="574" t="s">
        <v>579</v>
      </c>
    </row>
    <row r="127" spans="1:3" ht="22.5">
      <c r="A127" s="587">
        <v>9.06</v>
      </c>
      <c r="B127" s="559" t="s">
        <v>490</v>
      </c>
      <c r="C127" s="574" t="s">
        <v>580</v>
      </c>
    </row>
    <row r="128" spans="1:3">
      <c r="A128" s="587">
        <v>9.07</v>
      </c>
      <c r="B128" s="589" t="s">
        <v>491</v>
      </c>
      <c r="C128" s="574" t="s">
        <v>581</v>
      </c>
    </row>
    <row r="129" spans="1:3" ht="22.5">
      <c r="A129" s="587">
        <v>9.08</v>
      </c>
      <c r="B129" s="559" t="s">
        <v>492</v>
      </c>
      <c r="C129" s="574" t="s">
        <v>582</v>
      </c>
    </row>
    <row r="130" spans="1:3" ht="22.5">
      <c r="A130" s="587">
        <v>9.09</v>
      </c>
      <c r="B130" s="559" t="s">
        <v>493</v>
      </c>
      <c r="C130" s="574" t="s">
        <v>583</v>
      </c>
    </row>
    <row r="131" spans="1:3">
      <c r="A131" s="588">
        <v>9.1</v>
      </c>
      <c r="B131" s="559" t="s">
        <v>494</v>
      </c>
      <c r="C131" s="574" t="s">
        <v>584</v>
      </c>
    </row>
    <row r="132" spans="1:3">
      <c r="A132" s="587">
        <v>9.11</v>
      </c>
      <c r="B132" s="559" t="s">
        <v>495</v>
      </c>
      <c r="C132" s="574" t="s">
        <v>585</v>
      </c>
    </row>
    <row r="133" spans="1:3">
      <c r="A133" s="587">
        <v>9.1199999999999992</v>
      </c>
      <c r="B133" s="559" t="s">
        <v>496</v>
      </c>
      <c r="C133" s="574" t="s">
        <v>586</v>
      </c>
    </row>
    <row r="134" spans="1:3">
      <c r="A134" s="587">
        <v>9.1300000000000008</v>
      </c>
      <c r="B134" s="559" t="s">
        <v>497</v>
      </c>
      <c r="C134" s="574" t="s">
        <v>587</v>
      </c>
    </row>
    <row r="135" spans="1:3">
      <c r="A135" s="587">
        <v>9.14</v>
      </c>
      <c r="B135" s="559" t="s">
        <v>498</v>
      </c>
      <c r="C135" s="574" t="s">
        <v>588</v>
      </c>
    </row>
    <row r="136" spans="1:3">
      <c r="A136" s="587">
        <v>9.15</v>
      </c>
      <c r="B136" s="559" t="s">
        <v>499</v>
      </c>
      <c r="C136" s="574" t="s">
        <v>589</v>
      </c>
    </row>
    <row r="137" spans="1:3" ht="22.5">
      <c r="A137" s="587">
        <v>9.16</v>
      </c>
      <c r="B137" s="559" t="s">
        <v>500</v>
      </c>
      <c r="C137" s="574" t="s">
        <v>590</v>
      </c>
    </row>
    <row r="138" spans="1:3">
      <c r="A138" s="587">
        <v>9.17</v>
      </c>
      <c r="B138" s="574" t="s">
        <v>501</v>
      </c>
      <c r="C138" s="574" t="s">
        <v>591</v>
      </c>
    </row>
    <row r="139" spans="1:3" ht="22.5">
      <c r="A139" s="587">
        <v>9.18</v>
      </c>
      <c r="B139" s="559" t="s">
        <v>502</v>
      </c>
      <c r="C139" s="574" t="s">
        <v>592</v>
      </c>
    </row>
    <row r="140" spans="1:3">
      <c r="A140" s="587">
        <v>9.19</v>
      </c>
      <c r="B140" s="559" t="s">
        <v>503</v>
      </c>
      <c r="C140" s="574" t="s">
        <v>593</v>
      </c>
    </row>
    <row r="141" spans="1:3">
      <c r="A141" s="588">
        <v>9.1999999999999993</v>
      </c>
      <c r="B141" s="559" t="s">
        <v>504</v>
      </c>
      <c r="C141" s="574" t="s">
        <v>594</v>
      </c>
    </row>
    <row r="142" spans="1:3">
      <c r="A142" s="587">
        <v>9.2100000000000009</v>
      </c>
      <c r="B142" s="559" t="s">
        <v>505</v>
      </c>
      <c r="C142" s="574" t="s">
        <v>595</v>
      </c>
    </row>
    <row r="143" spans="1:3">
      <c r="A143" s="587">
        <v>9.2200000000000006</v>
      </c>
      <c r="B143" s="559" t="s">
        <v>506</v>
      </c>
      <c r="C143" s="574" t="s">
        <v>596</v>
      </c>
    </row>
    <row r="144" spans="1:3" ht="22.5">
      <c r="A144" s="587">
        <v>9.23</v>
      </c>
      <c r="B144" s="559" t="s">
        <v>507</v>
      </c>
      <c r="C144" s="574" t="s">
        <v>597</v>
      </c>
    </row>
    <row r="145" spans="1:3" ht="22.5">
      <c r="A145" s="587">
        <v>9.24</v>
      </c>
      <c r="B145" s="559" t="s">
        <v>508</v>
      </c>
      <c r="C145" s="574" t="s">
        <v>598</v>
      </c>
    </row>
    <row r="146" spans="1:3">
      <c r="A146" s="587">
        <v>9.2500000000000107</v>
      </c>
      <c r="B146" s="559" t="s">
        <v>509</v>
      </c>
      <c r="C146" s="574" t="s">
        <v>599</v>
      </c>
    </row>
    <row r="147" spans="1:3" ht="22.5">
      <c r="A147" s="587">
        <v>9.2600000000000193</v>
      </c>
      <c r="B147" s="559" t="s">
        <v>600</v>
      </c>
      <c r="C147" s="586" t="s">
        <v>601</v>
      </c>
    </row>
    <row r="148" spans="1:3" s="364" customFormat="1" ht="22.5">
      <c r="A148" s="587">
        <v>9.2700000000000298</v>
      </c>
      <c r="B148" s="559" t="s">
        <v>88</v>
      </c>
      <c r="C148" s="586" t="s">
        <v>652</v>
      </c>
    </row>
    <row r="149" spans="1:3" s="364" customFormat="1">
      <c r="A149" s="563"/>
      <c r="B149" s="974" t="s">
        <v>603</v>
      </c>
      <c r="C149" s="975"/>
    </row>
    <row r="150" spans="1:3" s="364" customFormat="1">
      <c r="A150" s="562">
        <v>1</v>
      </c>
      <c r="B150" s="976" t="s">
        <v>897</v>
      </c>
      <c r="C150" s="977"/>
    </row>
    <row r="151" spans="1:3" s="364" customFormat="1">
      <c r="A151" s="562">
        <v>2</v>
      </c>
      <c r="B151" s="976" t="s">
        <v>653</v>
      </c>
      <c r="C151" s="977"/>
    </row>
    <row r="152" spans="1:3" s="364" customFormat="1">
      <c r="A152" s="562">
        <v>3</v>
      </c>
      <c r="B152" s="976" t="s">
        <v>650</v>
      </c>
      <c r="C152" s="977"/>
    </row>
    <row r="153" spans="1:3" s="364" customFormat="1">
      <c r="A153" s="563"/>
      <c r="B153" s="974" t="s">
        <v>604</v>
      </c>
      <c r="C153" s="975"/>
    </row>
    <row r="154" spans="1:3" s="364" customFormat="1">
      <c r="A154" s="562">
        <v>1</v>
      </c>
      <c r="B154" s="985" t="s">
        <v>896</v>
      </c>
      <c r="C154" s="986"/>
    </row>
    <row r="155" spans="1:3" s="364" customFormat="1">
      <c r="A155" s="562">
        <v>2</v>
      </c>
      <c r="B155" s="559" t="s">
        <v>833</v>
      </c>
      <c r="C155" s="643" t="s">
        <v>962</v>
      </c>
    </row>
    <row r="156" spans="1:3" ht="22.5">
      <c r="A156" s="562">
        <v>3</v>
      </c>
      <c r="B156" s="559" t="s">
        <v>832</v>
      </c>
      <c r="C156" s="584" t="s">
        <v>895</v>
      </c>
    </row>
    <row r="157" spans="1:3">
      <c r="A157" s="562">
        <v>4</v>
      </c>
      <c r="B157" s="559" t="s">
        <v>479</v>
      </c>
      <c r="C157" s="559" t="s">
        <v>913</v>
      </c>
    </row>
    <row r="158" spans="1:3" ht="24.95" customHeight="1">
      <c r="A158" s="563"/>
      <c r="B158" s="974" t="s">
        <v>605</v>
      </c>
      <c r="C158" s="975"/>
    </row>
    <row r="159" spans="1:3" ht="33.75">
      <c r="A159" s="562"/>
      <c r="B159" s="559" t="s">
        <v>884</v>
      </c>
      <c r="C159" s="644" t="s">
        <v>963</v>
      </c>
    </row>
    <row r="160" spans="1:3">
      <c r="A160" s="563"/>
      <c r="B160" s="974" t="s">
        <v>606</v>
      </c>
      <c r="C160" s="975"/>
    </row>
    <row r="161" spans="1:3" ht="39" customHeight="1">
      <c r="A161" s="563"/>
      <c r="B161" s="958" t="s">
        <v>894</v>
      </c>
      <c r="C161" s="959"/>
    </row>
    <row r="162" spans="1:3">
      <c r="A162" s="563" t="s">
        <v>607</v>
      </c>
      <c r="B162" s="585" t="s">
        <v>517</v>
      </c>
      <c r="C162" s="576" t="s">
        <v>608</v>
      </c>
    </row>
    <row r="163" spans="1:3">
      <c r="A163" s="563" t="s">
        <v>356</v>
      </c>
      <c r="B163" s="582" t="s">
        <v>518</v>
      </c>
      <c r="C163" s="584" t="s">
        <v>893</v>
      </c>
    </row>
    <row r="164" spans="1:3" ht="22.5">
      <c r="A164" s="563" t="s">
        <v>363</v>
      </c>
      <c r="B164" s="576" t="s">
        <v>519</v>
      </c>
      <c r="C164" s="584" t="s">
        <v>609</v>
      </c>
    </row>
    <row r="165" spans="1:3">
      <c r="A165" s="563" t="s">
        <v>610</v>
      </c>
      <c r="B165" s="582" t="s">
        <v>520</v>
      </c>
      <c r="C165" s="583" t="s">
        <v>611</v>
      </c>
    </row>
    <row r="166" spans="1:3" ht="22.5">
      <c r="A166" s="563" t="s">
        <v>612</v>
      </c>
      <c r="B166" s="582" t="s">
        <v>848</v>
      </c>
      <c r="C166" s="581" t="s">
        <v>892</v>
      </c>
    </row>
    <row r="167" spans="1:3" ht="22.5">
      <c r="A167" s="563" t="s">
        <v>364</v>
      </c>
      <c r="B167" s="582" t="s">
        <v>521</v>
      </c>
      <c r="C167" s="581" t="s">
        <v>614</v>
      </c>
    </row>
    <row r="168" spans="1:3" ht="22.5">
      <c r="A168" s="563" t="s">
        <v>613</v>
      </c>
      <c r="B168" s="579" t="s">
        <v>524</v>
      </c>
      <c r="C168" s="580" t="s">
        <v>621</v>
      </c>
    </row>
    <row r="169" spans="1:3" ht="22.5">
      <c r="A169" s="563" t="s">
        <v>615</v>
      </c>
      <c r="B169" s="579" t="s">
        <v>522</v>
      </c>
      <c r="C169" s="581" t="s">
        <v>617</v>
      </c>
    </row>
    <row r="170" spans="1:3" ht="26.45" customHeight="1">
      <c r="A170" s="563" t="s">
        <v>616</v>
      </c>
      <c r="B170" s="579" t="s">
        <v>523</v>
      </c>
      <c r="C170" s="580" t="s">
        <v>619</v>
      </c>
    </row>
    <row r="171" spans="1:3" ht="22.5">
      <c r="A171" s="563" t="s">
        <v>618</v>
      </c>
      <c r="B171" s="557" t="s">
        <v>525</v>
      </c>
      <c r="C171" s="580" t="s">
        <v>623</v>
      </c>
    </row>
    <row r="172" spans="1:3" ht="22.5">
      <c r="A172" s="563" t="s">
        <v>620</v>
      </c>
      <c r="B172" s="579" t="s">
        <v>526</v>
      </c>
      <c r="C172" s="578" t="s">
        <v>624</v>
      </c>
    </row>
    <row r="173" spans="1:3">
      <c r="A173" s="563" t="s">
        <v>622</v>
      </c>
      <c r="B173" s="577" t="s">
        <v>527</v>
      </c>
      <c r="C173" s="576" t="s">
        <v>625</v>
      </c>
    </row>
    <row r="174" spans="1:3" ht="22.5">
      <c r="A174" s="563"/>
      <c r="B174" s="575" t="s">
        <v>891</v>
      </c>
      <c r="C174" s="574" t="s">
        <v>626</v>
      </c>
    </row>
    <row r="175" spans="1:3" ht="22.5">
      <c r="A175" s="563"/>
      <c r="B175" s="575" t="s">
        <v>890</v>
      </c>
      <c r="C175" s="574" t="s">
        <v>627</v>
      </c>
    </row>
    <row r="176" spans="1:3" ht="22.5">
      <c r="A176" s="563"/>
      <c r="B176" s="575" t="s">
        <v>889</v>
      </c>
      <c r="C176" s="574" t="s">
        <v>628</v>
      </c>
    </row>
    <row r="177" spans="1:3">
      <c r="A177" s="563"/>
      <c r="B177" s="974" t="s">
        <v>629</v>
      </c>
      <c r="C177" s="975"/>
    </row>
    <row r="178" spans="1:3">
      <c r="A178" s="563"/>
      <c r="B178" s="976" t="s">
        <v>888</v>
      </c>
      <c r="C178" s="977"/>
    </row>
    <row r="179" spans="1:3">
      <c r="A179" s="562">
        <v>1</v>
      </c>
      <c r="B179" s="574" t="s">
        <v>531</v>
      </c>
      <c r="C179" s="574" t="s">
        <v>531</v>
      </c>
    </row>
    <row r="180" spans="1:3" ht="33.75">
      <c r="A180" s="562">
        <v>2</v>
      </c>
      <c r="B180" s="574" t="s">
        <v>630</v>
      </c>
      <c r="C180" s="574" t="s">
        <v>631</v>
      </c>
    </row>
    <row r="181" spans="1:3">
      <c r="A181" s="562">
        <v>3</v>
      </c>
      <c r="B181" s="574" t="s">
        <v>533</v>
      </c>
      <c r="C181" s="574" t="s">
        <v>632</v>
      </c>
    </row>
    <row r="182" spans="1:3" ht="22.5">
      <c r="A182" s="562">
        <v>4</v>
      </c>
      <c r="B182" s="574" t="s">
        <v>534</v>
      </c>
      <c r="C182" s="574" t="s">
        <v>633</v>
      </c>
    </row>
    <row r="183" spans="1:3" ht="22.5">
      <c r="A183" s="562">
        <v>5</v>
      </c>
      <c r="B183" s="574" t="s">
        <v>535</v>
      </c>
      <c r="C183" s="574" t="s">
        <v>655</v>
      </c>
    </row>
    <row r="184" spans="1:3" ht="45">
      <c r="A184" s="562">
        <v>6</v>
      </c>
      <c r="B184" s="574" t="s">
        <v>536</v>
      </c>
      <c r="C184" s="574" t="s">
        <v>634</v>
      </c>
    </row>
    <row r="185" spans="1:3">
      <c r="A185" s="563"/>
      <c r="B185" s="974" t="s">
        <v>635</v>
      </c>
      <c r="C185" s="975"/>
    </row>
    <row r="186" spans="1:3">
      <c r="A186" s="563"/>
      <c r="B186" s="978" t="s">
        <v>887</v>
      </c>
      <c r="C186" s="979"/>
    </row>
    <row r="187" spans="1:3" ht="22.5">
      <c r="A187" s="563">
        <v>1.1000000000000001</v>
      </c>
      <c r="B187" s="573" t="s">
        <v>541</v>
      </c>
      <c r="C187" s="571" t="s">
        <v>636</v>
      </c>
    </row>
    <row r="188" spans="1:3" ht="50.1" customHeight="1">
      <c r="A188" s="563" t="s">
        <v>146</v>
      </c>
      <c r="B188" s="558" t="s">
        <v>542</v>
      </c>
      <c r="C188" s="571" t="s">
        <v>637</v>
      </c>
    </row>
    <row r="189" spans="1:3">
      <c r="A189" s="563" t="s">
        <v>543</v>
      </c>
      <c r="B189" s="572" t="s">
        <v>544</v>
      </c>
      <c r="C189" s="980" t="s">
        <v>886</v>
      </c>
    </row>
    <row r="190" spans="1:3">
      <c r="A190" s="563" t="s">
        <v>545</v>
      </c>
      <c r="B190" s="572" t="s">
        <v>546</v>
      </c>
      <c r="C190" s="980"/>
    </row>
    <row r="191" spans="1:3">
      <c r="A191" s="563" t="s">
        <v>547</v>
      </c>
      <c r="B191" s="572" t="s">
        <v>548</v>
      </c>
      <c r="C191" s="980"/>
    </row>
    <row r="192" spans="1:3">
      <c r="A192" s="563" t="s">
        <v>549</v>
      </c>
      <c r="B192" s="572" t="s">
        <v>550</v>
      </c>
      <c r="C192" s="980"/>
    </row>
    <row r="193" spans="1:4" ht="25.5" customHeight="1">
      <c r="A193" s="563">
        <v>1.2</v>
      </c>
      <c r="B193" s="570" t="s">
        <v>862</v>
      </c>
      <c r="C193" s="645" t="s">
        <v>964</v>
      </c>
    </row>
    <row r="194" spans="1:4" ht="22.5">
      <c r="A194" s="563" t="s">
        <v>552</v>
      </c>
      <c r="B194" s="565" t="s">
        <v>553</v>
      </c>
      <c r="C194" s="568" t="s">
        <v>638</v>
      </c>
    </row>
    <row r="195" spans="1:4" ht="22.5">
      <c r="A195" s="563" t="s">
        <v>554</v>
      </c>
      <c r="B195" s="569" t="s">
        <v>555</v>
      </c>
      <c r="C195" s="568" t="s">
        <v>639</v>
      </c>
    </row>
    <row r="196" spans="1:4" ht="26.1" customHeight="1">
      <c r="A196" s="563" t="s">
        <v>556</v>
      </c>
      <c r="B196" s="567" t="s">
        <v>557</v>
      </c>
      <c r="C196" s="556" t="s">
        <v>640</v>
      </c>
    </row>
    <row r="197" spans="1:4" ht="22.5">
      <c r="A197" s="563" t="s">
        <v>558</v>
      </c>
      <c r="B197" s="566" t="s">
        <v>559</v>
      </c>
      <c r="C197" s="556" t="s">
        <v>641</v>
      </c>
      <c r="D197" s="365"/>
    </row>
    <row r="198" spans="1:4" ht="22.5">
      <c r="A198" s="563">
        <v>1.4</v>
      </c>
      <c r="B198" s="565" t="s">
        <v>648</v>
      </c>
      <c r="C198" s="564" t="s">
        <v>642</v>
      </c>
      <c r="D198" s="366"/>
    </row>
    <row r="199" spans="1:4" ht="12.75">
      <c r="A199" s="563">
        <v>1.5</v>
      </c>
      <c r="B199" s="565" t="s">
        <v>649</v>
      </c>
      <c r="C199" s="564" t="s">
        <v>642</v>
      </c>
      <c r="D199" s="367"/>
    </row>
    <row r="200" spans="1:4" ht="12.75">
      <c r="A200" s="563"/>
      <c r="B200" s="966" t="s">
        <v>643</v>
      </c>
      <c r="C200" s="966"/>
      <c r="D200" s="367"/>
    </row>
    <row r="201" spans="1:4" ht="12.75">
      <c r="A201" s="563"/>
      <c r="B201" s="978" t="s">
        <v>885</v>
      </c>
      <c r="C201" s="978"/>
      <c r="D201" s="367"/>
    </row>
    <row r="202" spans="1:4" ht="12.75">
      <c r="A202" s="562"/>
      <c r="B202" s="559" t="s">
        <v>884</v>
      </c>
      <c r="C202" s="644" t="s">
        <v>962</v>
      </c>
      <c r="D202" s="367"/>
    </row>
    <row r="203" spans="1:4" ht="12.75">
      <c r="A203" s="563"/>
      <c r="B203" s="966" t="s">
        <v>644</v>
      </c>
      <c r="C203" s="966"/>
      <c r="D203" s="368"/>
    </row>
    <row r="204" spans="1:4" ht="12.75">
      <c r="A204" s="562"/>
      <c r="B204" s="981" t="s">
        <v>883</v>
      </c>
      <c r="C204" s="981"/>
      <c r="D204" s="369"/>
    </row>
    <row r="205" spans="1:4" ht="12.75">
      <c r="B205" s="966" t="s">
        <v>681</v>
      </c>
      <c r="C205" s="966"/>
      <c r="D205" s="370"/>
    </row>
    <row r="206" spans="1:4" ht="22.5">
      <c r="A206" s="558">
        <v>1</v>
      </c>
      <c r="B206" s="559" t="s">
        <v>657</v>
      </c>
      <c r="C206" s="556" t="s">
        <v>669</v>
      </c>
      <c r="D206" s="369"/>
    </row>
    <row r="207" spans="1:4" ht="18" customHeight="1">
      <c r="A207" s="558">
        <v>2</v>
      </c>
      <c r="B207" s="559" t="s">
        <v>658</v>
      </c>
      <c r="C207" s="556" t="s">
        <v>670</v>
      </c>
      <c r="D207" s="370"/>
    </row>
    <row r="208" spans="1:4" ht="22.5">
      <c r="A208" s="558">
        <v>3</v>
      </c>
      <c r="B208" s="559" t="s">
        <v>659</v>
      </c>
      <c r="C208" s="559" t="s">
        <v>671</v>
      </c>
      <c r="D208" s="371"/>
    </row>
    <row r="209" spans="1:4" ht="12.75">
      <c r="A209" s="558">
        <v>4</v>
      </c>
      <c r="B209" s="559" t="s">
        <v>660</v>
      </c>
      <c r="C209" s="559" t="s">
        <v>672</v>
      </c>
      <c r="D209" s="371"/>
    </row>
    <row r="210" spans="1:4" ht="22.5">
      <c r="A210" s="558">
        <v>5</v>
      </c>
      <c r="B210" s="559" t="s">
        <v>661</v>
      </c>
      <c r="C210" s="559" t="s">
        <v>673</v>
      </c>
    </row>
    <row r="211" spans="1:4" ht="24.6" customHeight="1">
      <c r="A211" s="558">
        <v>6</v>
      </c>
      <c r="B211" s="559" t="s">
        <v>662</v>
      </c>
      <c r="C211" s="559" t="s">
        <v>674</v>
      </c>
    </row>
    <row r="212" spans="1:4" ht="22.5">
      <c r="A212" s="558">
        <v>7</v>
      </c>
      <c r="B212" s="559" t="s">
        <v>663</v>
      </c>
      <c r="C212" s="559" t="s">
        <v>675</v>
      </c>
    </row>
    <row r="213" spans="1:4">
      <c r="A213" s="558">
        <v>7.1</v>
      </c>
      <c r="B213" s="561" t="s">
        <v>664</v>
      </c>
      <c r="C213" s="559" t="s">
        <v>676</v>
      </c>
    </row>
    <row r="214" spans="1:4" ht="22.5">
      <c r="A214" s="558">
        <v>7.2</v>
      </c>
      <c r="B214" s="561" t="s">
        <v>665</v>
      </c>
      <c r="C214" s="559" t="s">
        <v>677</v>
      </c>
    </row>
    <row r="215" spans="1:4">
      <c r="A215" s="558">
        <v>7.3</v>
      </c>
      <c r="B215" s="560" t="s">
        <v>666</v>
      </c>
      <c r="C215" s="559" t="s">
        <v>678</v>
      </c>
    </row>
    <row r="216" spans="1:4" ht="39.6" customHeight="1">
      <c r="A216" s="558">
        <v>8</v>
      </c>
      <c r="B216" s="559" t="s">
        <v>667</v>
      </c>
      <c r="C216" s="556" t="s">
        <v>679</v>
      </c>
    </row>
    <row r="217" spans="1:4">
      <c r="A217" s="558">
        <v>9</v>
      </c>
      <c r="B217" s="559" t="s">
        <v>668</v>
      </c>
      <c r="C217" s="556" t="s">
        <v>680</v>
      </c>
    </row>
    <row r="218" spans="1:4" ht="22.5">
      <c r="A218" s="600">
        <v>10.1</v>
      </c>
      <c r="B218" s="601" t="s">
        <v>688</v>
      </c>
      <c r="C218" s="592" t="s">
        <v>689</v>
      </c>
    </row>
    <row r="219" spans="1:4">
      <c r="A219" s="982"/>
      <c r="B219" s="602" t="s">
        <v>875</v>
      </c>
      <c r="C219" s="556" t="s">
        <v>882</v>
      </c>
    </row>
    <row r="220" spans="1:4">
      <c r="A220" s="982"/>
      <c r="B220" s="557" t="s">
        <v>540</v>
      </c>
      <c r="C220" s="556" t="s">
        <v>881</v>
      </c>
    </row>
    <row r="221" spans="1:4">
      <c r="A221" s="982"/>
      <c r="B221" s="557" t="s">
        <v>874</v>
      </c>
      <c r="C221" s="645" t="s">
        <v>965</v>
      </c>
    </row>
    <row r="222" spans="1:4">
      <c r="A222" s="982"/>
      <c r="B222" s="557" t="s">
        <v>682</v>
      </c>
      <c r="C222" s="556" t="s">
        <v>880</v>
      </c>
    </row>
    <row r="223" spans="1:4" ht="22.5">
      <c r="A223" s="982"/>
      <c r="B223" s="557" t="s">
        <v>686</v>
      </c>
      <c r="C223" s="571" t="s">
        <v>879</v>
      </c>
    </row>
    <row r="224" spans="1:4" ht="33.75">
      <c r="A224" s="982"/>
      <c r="B224" s="557" t="s">
        <v>685</v>
      </c>
      <c r="C224" s="556" t="s">
        <v>878</v>
      </c>
    </row>
    <row r="225" spans="1:3">
      <c r="A225" s="982"/>
      <c r="B225" s="557" t="s">
        <v>914</v>
      </c>
      <c r="C225" s="556" t="s">
        <v>877</v>
      </c>
    </row>
    <row r="226" spans="1:3" ht="22.5">
      <c r="A226" s="982"/>
      <c r="B226" s="557" t="s">
        <v>915</v>
      </c>
      <c r="C226" s="556" t="s">
        <v>876</v>
      </c>
    </row>
    <row r="227" spans="1:3" ht="12.75">
      <c r="A227" s="593"/>
      <c r="B227" s="594"/>
      <c r="C227" s="595"/>
    </row>
    <row r="228" spans="1:3" ht="12.75">
      <c r="A228" s="593"/>
      <c r="B228" s="595"/>
      <c r="C228" s="596"/>
    </row>
    <row r="229" spans="1:3" ht="12.75">
      <c r="A229" s="593"/>
      <c r="B229" s="595"/>
      <c r="C229" s="596"/>
    </row>
    <row r="230" spans="1:3" ht="12.75">
      <c r="A230" s="593"/>
      <c r="B230" s="597"/>
      <c r="C230" s="596"/>
    </row>
    <row r="231" spans="1:3" ht="12.75">
      <c r="A231" s="973"/>
      <c r="B231" s="598"/>
      <c r="C231" s="596"/>
    </row>
    <row r="232" spans="1:3" ht="12.75">
      <c r="A232" s="973"/>
      <c r="B232" s="598"/>
      <c r="C232" s="596"/>
    </row>
    <row r="233" spans="1:3" ht="12.75">
      <c r="A233" s="973"/>
      <c r="B233" s="598"/>
      <c r="C233" s="596"/>
    </row>
    <row r="234" spans="1:3" ht="12.75">
      <c r="A234" s="973"/>
      <c r="B234" s="598"/>
      <c r="C234" s="599"/>
    </row>
    <row r="235" spans="1:3" ht="40.5" customHeight="1">
      <c r="A235" s="973"/>
      <c r="B235" s="598"/>
      <c r="C235" s="596"/>
    </row>
    <row r="236" spans="1:3" ht="24" customHeight="1">
      <c r="A236" s="973"/>
      <c r="B236" s="598"/>
      <c r="C236" s="596"/>
    </row>
    <row r="237" spans="1:3" ht="12.75">
      <c r="A237" s="973"/>
      <c r="B237" s="598"/>
      <c r="C237" s="596"/>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27">
    <cfRule type="duplicateValues" dxfId="7" priority="5"/>
    <cfRule type="duplicateValues" dxfId="6" priority="6"/>
  </conditionalFormatting>
  <conditionalFormatting sqref="B227">
    <cfRule type="duplicateValues" dxfId="5" priority="7"/>
  </conditionalFormatting>
  <conditionalFormatting sqref="B227">
    <cfRule type="duplicateValues" dxfId="4" priority="8"/>
  </conditionalFormatting>
  <conditionalFormatting sqref="B215">
    <cfRule type="duplicateValues" dxfId="3" priority="1"/>
    <cfRule type="duplicateValues" dxfId="2" priority="2"/>
  </conditionalFormatting>
  <conditionalFormatting sqref="B215">
    <cfRule type="duplicateValues" dxfId="1" priority="3"/>
  </conditionalFormatting>
  <conditionalFormatting sqref="B215">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5"/>
  <sheetViews>
    <sheetView zoomScale="80" zoomScaleNormal="80" workbookViewId="0">
      <selection activeCell="C6" sqref="C6:H45"/>
    </sheetView>
  </sheetViews>
  <sheetFormatPr defaultRowHeight="15"/>
  <cols>
    <col min="2" max="2" width="66.5703125" customWidth="1"/>
    <col min="3" max="8" width="17.85546875" customWidth="1"/>
  </cols>
  <sheetData>
    <row r="1" spans="1:8" ht="15.75">
      <c r="A1" s="17" t="s">
        <v>97</v>
      </c>
      <c r="B1" s="263" t="str">
        <f>Info!C2</f>
        <v>სს ზირაათ ბანკი საქართველო</v>
      </c>
      <c r="C1" s="16"/>
      <c r="D1" s="208"/>
      <c r="E1" s="208"/>
      <c r="F1" s="208"/>
      <c r="G1" s="208"/>
    </row>
    <row r="2" spans="1:8" ht="15.75">
      <c r="A2" s="17" t="s">
        <v>98</v>
      </c>
      <c r="B2" s="717">
        <f>'1. key ratios'!B2</f>
        <v>46203</v>
      </c>
      <c r="C2" s="28"/>
      <c r="D2" s="18"/>
      <c r="E2" s="18"/>
      <c r="F2" s="18"/>
      <c r="G2" s="18"/>
      <c r="H2" s="1"/>
    </row>
    <row r="3" spans="1:8" ht="15.75">
      <c r="A3" s="17"/>
      <c r="B3" s="16"/>
      <c r="C3" s="28"/>
      <c r="D3" s="18"/>
      <c r="E3" s="18"/>
      <c r="F3" s="18"/>
      <c r="G3" s="18"/>
      <c r="H3" s="1"/>
    </row>
    <row r="4" spans="1:8">
      <c r="A4" s="815" t="s">
        <v>25</v>
      </c>
      <c r="B4" s="813" t="s">
        <v>154</v>
      </c>
      <c r="C4" s="808" t="s">
        <v>103</v>
      </c>
      <c r="D4" s="808"/>
      <c r="E4" s="808"/>
      <c r="F4" s="808" t="s">
        <v>104</v>
      </c>
      <c r="G4" s="808"/>
      <c r="H4" s="809"/>
    </row>
    <row r="5" spans="1:8" ht="15.6" customHeight="1">
      <c r="A5" s="816"/>
      <c r="B5" s="814"/>
      <c r="C5" s="403" t="s">
        <v>26</v>
      </c>
      <c r="D5" s="403" t="s">
        <v>77</v>
      </c>
      <c r="E5" s="403" t="s">
        <v>66</v>
      </c>
      <c r="F5" s="403" t="s">
        <v>26</v>
      </c>
      <c r="G5" s="403" t="s">
        <v>77</v>
      </c>
      <c r="H5" s="403" t="s">
        <v>66</v>
      </c>
    </row>
    <row r="6" spans="1:8">
      <c r="A6" s="430">
        <v>1</v>
      </c>
      <c r="B6" s="404" t="s">
        <v>743</v>
      </c>
      <c r="C6" s="750">
        <v>9325244.459999999</v>
      </c>
      <c r="D6" s="750">
        <v>9056758.0581</v>
      </c>
      <c r="E6" s="751">
        <v>18382002.518100001</v>
      </c>
      <c r="F6" s="750">
        <v>6745988.9900000002</v>
      </c>
      <c r="G6" s="750">
        <v>4506182.4215000002</v>
      </c>
      <c r="H6" s="751">
        <v>11252171.411499999</v>
      </c>
    </row>
    <row r="7" spans="1:8">
      <c r="A7" s="430">
        <v>1.1000000000000001</v>
      </c>
      <c r="B7" s="405" t="s">
        <v>697</v>
      </c>
      <c r="C7" s="750"/>
      <c r="D7" s="750"/>
      <c r="E7" s="751">
        <v>0</v>
      </c>
      <c r="F7" s="750"/>
      <c r="G7" s="750"/>
      <c r="H7" s="751">
        <v>0</v>
      </c>
    </row>
    <row r="8" spans="1:8" ht="21">
      <c r="A8" s="430">
        <v>1.2</v>
      </c>
      <c r="B8" s="405" t="s">
        <v>744</v>
      </c>
      <c r="C8" s="750"/>
      <c r="D8" s="750"/>
      <c r="E8" s="751">
        <v>0</v>
      </c>
      <c r="F8" s="750"/>
      <c r="G8" s="750"/>
      <c r="H8" s="751">
        <v>0</v>
      </c>
    </row>
    <row r="9" spans="1:8" ht="21.6" customHeight="1">
      <c r="A9" s="430">
        <v>1.3</v>
      </c>
      <c r="B9" s="399" t="s">
        <v>745</v>
      </c>
      <c r="C9" s="750"/>
      <c r="D9" s="750"/>
      <c r="E9" s="751">
        <v>0</v>
      </c>
      <c r="F9" s="750"/>
      <c r="G9" s="750"/>
      <c r="H9" s="751">
        <v>0</v>
      </c>
    </row>
    <row r="10" spans="1:8" ht="21">
      <c r="A10" s="430">
        <v>1.4</v>
      </c>
      <c r="B10" s="399" t="s">
        <v>701</v>
      </c>
      <c r="C10" s="750"/>
      <c r="D10" s="750"/>
      <c r="E10" s="751">
        <v>0</v>
      </c>
      <c r="F10" s="750"/>
      <c r="G10" s="750"/>
      <c r="H10" s="751">
        <v>0</v>
      </c>
    </row>
    <row r="11" spans="1:8">
      <c r="A11" s="430">
        <v>1.5</v>
      </c>
      <c r="B11" s="399" t="s">
        <v>704</v>
      </c>
      <c r="C11" s="750">
        <v>9325244.459999999</v>
      </c>
      <c r="D11" s="750">
        <v>9056758.0581</v>
      </c>
      <c r="E11" s="751">
        <v>18382002.518100001</v>
      </c>
      <c r="F11" s="750">
        <v>6745988.9900000002</v>
      </c>
      <c r="G11" s="750">
        <v>4506182.4215000002</v>
      </c>
      <c r="H11" s="751">
        <v>11252171.411499999</v>
      </c>
    </row>
    <row r="12" spans="1:8">
      <c r="A12" s="430">
        <v>1.6</v>
      </c>
      <c r="B12" s="406" t="s">
        <v>88</v>
      </c>
      <c r="C12" s="750"/>
      <c r="D12" s="750"/>
      <c r="E12" s="751">
        <v>0</v>
      </c>
      <c r="F12" s="750"/>
      <c r="G12" s="750"/>
      <c r="H12" s="751">
        <v>0</v>
      </c>
    </row>
    <row r="13" spans="1:8">
      <c r="A13" s="430">
        <v>2</v>
      </c>
      <c r="B13" s="407" t="s">
        <v>746</v>
      </c>
      <c r="C13" s="750">
        <v>-2614894.2199999997</v>
      </c>
      <c r="D13" s="750">
        <v>-4689675.59</v>
      </c>
      <c r="E13" s="751">
        <v>-7304569.8099999996</v>
      </c>
      <c r="F13" s="750">
        <v>-1215928.06</v>
      </c>
      <c r="G13" s="750">
        <v>-2181056.9800000004</v>
      </c>
      <c r="H13" s="751">
        <v>-3396985.0400000005</v>
      </c>
    </row>
    <row r="14" spans="1:8">
      <c r="A14" s="430">
        <v>2.1</v>
      </c>
      <c r="B14" s="399" t="s">
        <v>747</v>
      </c>
      <c r="C14" s="750"/>
      <c r="D14" s="750"/>
      <c r="E14" s="751">
        <v>0</v>
      </c>
      <c r="F14" s="750"/>
      <c r="G14" s="750"/>
      <c r="H14" s="751">
        <v>0</v>
      </c>
    </row>
    <row r="15" spans="1:8" ht="24.6" customHeight="1">
      <c r="A15" s="430">
        <v>2.2000000000000002</v>
      </c>
      <c r="B15" s="399" t="s">
        <v>748</v>
      </c>
      <c r="C15" s="750"/>
      <c r="D15" s="750"/>
      <c r="E15" s="751">
        <v>0</v>
      </c>
      <c r="F15" s="750"/>
      <c r="G15" s="750"/>
      <c r="H15" s="751">
        <v>0</v>
      </c>
    </row>
    <row r="16" spans="1:8" ht="20.45" customHeight="1">
      <c r="A16" s="430">
        <v>2.2999999999999998</v>
      </c>
      <c r="B16" s="399" t="s">
        <v>749</v>
      </c>
      <c r="C16" s="750">
        <v>-2563478.84</v>
      </c>
      <c r="D16" s="750">
        <v>-4689675.59</v>
      </c>
      <c r="E16" s="751">
        <v>-7253154.4299999997</v>
      </c>
      <c r="F16" s="750">
        <v>-1117514.82</v>
      </c>
      <c r="G16" s="750">
        <v>-2163173.0600000005</v>
      </c>
      <c r="H16" s="751">
        <v>-3280687.8800000008</v>
      </c>
    </row>
    <row r="17" spans="1:8">
      <c r="A17" s="430">
        <v>2.4</v>
      </c>
      <c r="B17" s="399" t="s">
        <v>750</v>
      </c>
      <c r="C17" s="750">
        <v>-51415.38</v>
      </c>
      <c r="D17" s="750">
        <v>0</v>
      </c>
      <c r="E17" s="751">
        <v>-51415.38</v>
      </c>
      <c r="F17" s="750">
        <v>-98413.24</v>
      </c>
      <c r="G17" s="750">
        <v>-17883.919999999998</v>
      </c>
      <c r="H17" s="751">
        <v>-116297.16</v>
      </c>
    </row>
    <row r="18" spans="1:8">
      <c r="A18" s="430">
        <v>3</v>
      </c>
      <c r="B18" s="407" t="s">
        <v>751</v>
      </c>
      <c r="C18" s="750"/>
      <c r="D18" s="750"/>
      <c r="E18" s="751">
        <v>0</v>
      </c>
      <c r="F18" s="750"/>
      <c r="G18" s="750"/>
      <c r="H18" s="751">
        <v>0</v>
      </c>
    </row>
    <row r="19" spans="1:8">
      <c r="A19" s="430">
        <v>4</v>
      </c>
      <c r="B19" s="407" t="s">
        <v>752</v>
      </c>
      <c r="C19" s="750">
        <v>311320.17000000004</v>
      </c>
      <c r="D19" s="750">
        <v>486407.81</v>
      </c>
      <c r="E19" s="751">
        <v>797727.98</v>
      </c>
      <c r="F19" s="750">
        <v>448389.9</v>
      </c>
      <c r="G19" s="750">
        <v>636811.66000000015</v>
      </c>
      <c r="H19" s="751">
        <v>1085201.56</v>
      </c>
    </row>
    <row r="20" spans="1:8">
      <c r="A20" s="430">
        <v>5</v>
      </c>
      <c r="B20" s="407" t="s">
        <v>753</v>
      </c>
      <c r="C20" s="750">
        <v>-980317.16</v>
      </c>
      <c r="D20" s="750">
        <v>0</v>
      </c>
      <c r="E20" s="751">
        <v>-980317.16</v>
      </c>
      <c r="F20" s="750">
        <v>-953020.87999999989</v>
      </c>
      <c r="G20" s="750">
        <v>0</v>
      </c>
      <c r="H20" s="751">
        <v>-953020.87999999989</v>
      </c>
    </row>
    <row r="21" spans="1:8" ht="38.450000000000003" customHeight="1">
      <c r="A21" s="430">
        <v>6</v>
      </c>
      <c r="B21" s="407" t="s">
        <v>754</v>
      </c>
      <c r="C21" s="750"/>
      <c r="D21" s="750"/>
      <c r="E21" s="751">
        <v>0</v>
      </c>
      <c r="F21" s="750"/>
      <c r="G21" s="750"/>
      <c r="H21" s="751">
        <v>0</v>
      </c>
    </row>
    <row r="22" spans="1:8" ht="27.6" customHeight="1">
      <c r="A22" s="430">
        <v>7</v>
      </c>
      <c r="B22" s="407" t="s">
        <v>755</v>
      </c>
      <c r="C22" s="750"/>
      <c r="D22" s="750"/>
      <c r="E22" s="751">
        <v>0</v>
      </c>
      <c r="F22" s="750"/>
      <c r="G22" s="750"/>
      <c r="H22" s="751">
        <v>0</v>
      </c>
    </row>
    <row r="23" spans="1:8" ht="36.950000000000003" customHeight="1">
      <c r="A23" s="430">
        <v>8</v>
      </c>
      <c r="B23" s="408" t="s">
        <v>756</v>
      </c>
      <c r="C23" s="750"/>
      <c r="D23" s="750"/>
      <c r="E23" s="751">
        <v>0</v>
      </c>
      <c r="F23" s="750"/>
      <c r="G23" s="750"/>
      <c r="H23" s="751">
        <v>0</v>
      </c>
    </row>
    <row r="24" spans="1:8" ht="34.5" customHeight="1">
      <c r="A24" s="430">
        <v>9</v>
      </c>
      <c r="B24" s="408" t="s">
        <v>757</v>
      </c>
      <c r="C24" s="750"/>
      <c r="D24" s="750"/>
      <c r="E24" s="751">
        <v>0</v>
      </c>
      <c r="F24" s="750"/>
      <c r="G24" s="750"/>
      <c r="H24" s="751">
        <v>0</v>
      </c>
    </row>
    <row r="25" spans="1:8">
      <c r="A25" s="430">
        <v>10</v>
      </c>
      <c r="B25" s="407" t="s">
        <v>758</v>
      </c>
      <c r="C25" s="750">
        <v>902750.37</v>
      </c>
      <c r="D25" s="750">
        <v>0</v>
      </c>
      <c r="E25" s="751">
        <v>902750.37</v>
      </c>
      <c r="F25" s="750">
        <v>929328.98</v>
      </c>
      <c r="G25" s="750"/>
      <c r="H25" s="751">
        <v>929328.98</v>
      </c>
    </row>
    <row r="26" spans="1:8" ht="27" customHeight="1">
      <c r="A26" s="430">
        <v>11</v>
      </c>
      <c r="B26" s="409" t="s">
        <v>759</v>
      </c>
      <c r="C26" s="750"/>
      <c r="D26" s="750"/>
      <c r="E26" s="751">
        <v>0</v>
      </c>
      <c r="F26" s="750"/>
      <c r="G26" s="750"/>
      <c r="H26" s="751">
        <v>0</v>
      </c>
    </row>
    <row r="27" spans="1:8">
      <c r="A27" s="430">
        <v>12</v>
      </c>
      <c r="B27" s="407" t="s">
        <v>760</v>
      </c>
      <c r="C27" s="750">
        <v>60527.12</v>
      </c>
      <c r="D27" s="750"/>
      <c r="E27" s="751">
        <v>60527.12</v>
      </c>
      <c r="F27" s="750">
        <v>8611.34</v>
      </c>
      <c r="G27" s="750"/>
      <c r="H27" s="751">
        <v>8611.34</v>
      </c>
    </row>
    <row r="28" spans="1:8">
      <c r="A28" s="430">
        <v>13</v>
      </c>
      <c r="B28" s="410" t="s">
        <v>761</v>
      </c>
      <c r="C28" s="750"/>
      <c r="D28" s="750"/>
      <c r="E28" s="751">
        <v>0</v>
      </c>
      <c r="F28" s="750"/>
      <c r="G28" s="750"/>
      <c r="H28" s="751">
        <v>0</v>
      </c>
    </row>
    <row r="29" spans="1:8">
      <c r="A29" s="430">
        <v>14</v>
      </c>
      <c r="B29" s="411" t="s">
        <v>762</v>
      </c>
      <c r="C29" s="750">
        <v>-3822141.6599999997</v>
      </c>
      <c r="D29" s="750">
        <v>0</v>
      </c>
      <c r="E29" s="751">
        <v>-3822141.6599999997</v>
      </c>
      <c r="F29" s="750">
        <v>-3299766.42</v>
      </c>
      <c r="G29" s="750">
        <v>0</v>
      </c>
      <c r="H29" s="751">
        <v>-3299766.42</v>
      </c>
    </row>
    <row r="30" spans="1:8">
      <c r="A30" s="430">
        <v>14.1</v>
      </c>
      <c r="B30" s="384" t="s">
        <v>763</v>
      </c>
      <c r="C30" s="750">
        <v>-2446256.3199999998</v>
      </c>
      <c r="D30" s="750">
        <v>0</v>
      </c>
      <c r="E30" s="751">
        <v>-2446256.3199999998</v>
      </c>
      <c r="F30" s="750">
        <v>-2184138.29</v>
      </c>
      <c r="G30" s="750">
        <v>0</v>
      </c>
      <c r="H30" s="751">
        <v>-2184138.29</v>
      </c>
    </row>
    <row r="31" spans="1:8">
      <c r="A31" s="430">
        <v>14.2</v>
      </c>
      <c r="B31" s="384" t="s">
        <v>764</v>
      </c>
      <c r="C31" s="750">
        <v>-1375885.3399999999</v>
      </c>
      <c r="D31" s="750">
        <v>0</v>
      </c>
      <c r="E31" s="751">
        <v>-1375885.3399999999</v>
      </c>
      <c r="F31" s="750">
        <v>-1115628.1300000001</v>
      </c>
      <c r="G31" s="750">
        <v>0</v>
      </c>
      <c r="H31" s="751">
        <v>-1115628.1300000001</v>
      </c>
    </row>
    <row r="32" spans="1:8">
      <c r="A32" s="430">
        <v>15</v>
      </c>
      <c r="B32" s="412" t="s">
        <v>765</v>
      </c>
      <c r="C32" s="750">
        <v>-718922.18</v>
      </c>
      <c r="D32" s="750">
        <v>0</v>
      </c>
      <c r="E32" s="751">
        <v>-718922.18</v>
      </c>
      <c r="F32" s="750">
        <v>-722248.73</v>
      </c>
      <c r="G32" s="750">
        <v>0</v>
      </c>
      <c r="H32" s="751">
        <v>-722248.73</v>
      </c>
    </row>
    <row r="33" spans="1:8" ht="22.5" customHeight="1">
      <c r="A33" s="430">
        <v>16</v>
      </c>
      <c r="B33" s="380" t="s">
        <v>766</v>
      </c>
      <c r="C33" s="750"/>
      <c r="D33" s="750"/>
      <c r="E33" s="751">
        <v>0</v>
      </c>
      <c r="F33" s="750"/>
      <c r="G33" s="750"/>
      <c r="H33" s="751">
        <v>0</v>
      </c>
    </row>
    <row r="34" spans="1:8">
      <c r="A34" s="430">
        <v>17</v>
      </c>
      <c r="B34" s="407" t="s">
        <v>767</v>
      </c>
      <c r="C34" s="750">
        <v>88537</v>
      </c>
      <c r="D34" s="750">
        <v>-198977.81000000003</v>
      </c>
      <c r="E34" s="751">
        <v>-110440.81000000003</v>
      </c>
      <c r="F34" s="750">
        <v>128904.90999999999</v>
      </c>
      <c r="G34" s="750">
        <v>132708.12000000002</v>
      </c>
      <c r="H34" s="751">
        <v>261613.03000000003</v>
      </c>
    </row>
    <row r="35" spans="1:8">
      <c r="A35" s="430">
        <v>17.100000000000001</v>
      </c>
      <c r="B35" s="413" t="s">
        <v>768</v>
      </c>
      <c r="C35" s="750">
        <v>88537</v>
      </c>
      <c r="D35" s="750">
        <v>-198977.81000000003</v>
      </c>
      <c r="E35" s="751">
        <v>-110440.81000000003</v>
      </c>
      <c r="F35" s="750">
        <v>128904.90999999999</v>
      </c>
      <c r="G35" s="750">
        <v>132708.12000000002</v>
      </c>
      <c r="H35" s="751">
        <v>261613.03000000003</v>
      </c>
    </row>
    <row r="36" spans="1:8">
      <c r="A36" s="430">
        <v>17.2</v>
      </c>
      <c r="B36" s="384" t="s">
        <v>769</v>
      </c>
      <c r="C36" s="750"/>
      <c r="D36" s="750"/>
      <c r="E36" s="751">
        <v>0</v>
      </c>
      <c r="F36" s="750"/>
      <c r="G36" s="750"/>
      <c r="H36" s="751">
        <v>0</v>
      </c>
    </row>
    <row r="37" spans="1:8" ht="41.45" customHeight="1">
      <c r="A37" s="430">
        <v>18</v>
      </c>
      <c r="B37" s="414" t="s">
        <v>770</v>
      </c>
      <c r="C37" s="750">
        <v>-2096529.69</v>
      </c>
      <c r="D37" s="750">
        <v>-924189.41680013901</v>
      </c>
      <c r="E37" s="751">
        <v>-3020719.106800139</v>
      </c>
      <c r="F37" s="750">
        <v>-1399134.81</v>
      </c>
      <c r="G37" s="752">
        <v>-131474.60590004612</v>
      </c>
      <c r="H37" s="751">
        <v>-1530609.4159000462</v>
      </c>
    </row>
    <row r="38" spans="1:8" ht="21">
      <c r="A38" s="430">
        <v>18.100000000000001</v>
      </c>
      <c r="B38" s="399" t="s">
        <v>771</v>
      </c>
      <c r="C38" s="750"/>
      <c r="D38" s="750"/>
      <c r="E38" s="751">
        <v>0</v>
      </c>
      <c r="F38" s="750"/>
      <c r="G38" s="750"/>
      <c r="H38" s="751">
        <v>0</v>
      </c>
    </row>
    <row r="39" spans="1:8">
      <c r="A39" s="430">
        <v>18.2</v>
      </c>
      <c r="B39" s="399" t="s">
        <v>772</v>
      </c>
      <c r="C39" s="750">
        <v>-2096529.69</v>
      </c>
      <c r="D39" s="750">
        <v>-924189.41680013901</v>
      </c>
      <c r="E39" s="751">
        <v>-3020719.106800139</v>
      </c>
      <c r="F39" s="750">
        <v>-1399134.81</v>
      </c>
      <c r="G39" s="750">
        <v>-131474.60590004612</v>
      </c>
      <c r="H39" s="751">
        <v>-1530609.4159000462</v>
      </c>
    </row>
    <row r="40" spans="1:8" ht="24.6" customHeight="1">
      <c r="A40" s="430">
        <v>19</v>
      </c>
      <c r="B40" s="414" t="s">
        <v>773</v>
      </c>
      <c r="C40" s="750"/>
      <c r="D40" s="750"/>
      <c r="E40" s="751">
        <v>0</v>
      </c>
      <c r="F40" s="750"/>
      <c r="G40" s="750"/>
      <c r="H40" s="751">
        <v>0</v>
      </c>
    </row>
    <row r="41" spans="1:8" ht="24.95" customHeight="1">
      <c r="A41" s="430">
        <v>20</v>
      </c>
      <c r="B41" s="414" t="s">
        <v>774</v>
      </c>
      <c r="C41" s="750"/>
      <c r="D41" s="750"/>
      <c r="E41" s="751">
        <v>0</v>
      </c>
      <c r="F41" s="750"/>
      <c r="G41" s="750"/>
      <c r="H41" s="751">
        <v>0</v>
      </c>
    </row>
    <row r="42" spans="1:8" ht="33" customHeight="1">
      <c r="A42" s="430">
        <v>21</v>
      </c>
      <c r="B42" s="415" t="s">
        <v>775</v>
      </c>
      <c r="C42" s="750"/>
      <c r="D42" s="750"/>
      <c r="E42" s="751">
        <v>0</v>
      </c>
      <c r="F42" s="750"/>
      <c r="G42" s="750"/>
      <c r="H42" s="751">
        <v>0</v>
      </c>
    </row>
    <row r="43" spans="1:8">
      <c r="A43" s="430">
        <v>22</v>
      </c>
      <c r="B43" s="416" t="s">
        <v>776</v>
      </c>
      <c r="C43" s="750">
        <v>455574.2099999995</v>
      </c>
      <c r="D43" s="750">
        <v>3730323.0512998612</v>
      </c>
      <c r="E43" s="751">
        <v>4185897.2612998607</v>
      </c>
      <c r="F43" s="750">
        <v>671125.21999999951</v>
      </c>
      <c r="G43" s="750">
        <v>2963170.615599954</v>
      </c>
      <c r="H43" s="751">
        <v>3634295.8355999533</v>
      </c>
    </row>
    <row r="44" spans="1:8">
      <c r="A44" s="430">
        <v>23</v>
      </c>
      <c r="B44" s="416" t="s">
        <v>777</v>
      </c>
      <c r="C44" s="750">
        <v>-474748</v>
      </c>
      <c r="D44" s="750"/>
      <c r="E44" s="751">
        <v>-474748</v>
      </c>
      <c r="F44" s="750">
        <v>-699487</v>
      </c>
      <c r="G44" s="750"/>
      <c r="H44" s="751">
        <v>-699487</v>
      </c>
    </row>
    <row r="45" spans="1:8">
      <c r="A45" s="430">
        <v>24</v>
      </c>
      <c r="B45" s="416" t="s">
        <v>778</v>
      </c>
      <c r="C45" s="753">
        <v>-19173.790000000503</v>
      </c>
      <c r="D45" s="753">
        <v>3730323.0512998612</v>
      </c>
      <c r="E45" s="751">
        <v>3711149.2612998607</v>
      </c>
      <c r="F45" s="753">
        <v>-28361.780000000494</v>
      </c>
      <c r="G45" s="753">
        <v>2963170.615599954</v>
      </c>
      <c r="H45" s="751">
        <v>2934808.8355999533</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7"/>
  <sheetViews>
    <sheetView zoomScale="80" zoomScaleNormal="80" workbookViewId="0">
      <selection activeCell="C6" sqref="C6:H43"/>
    </sheetView>
  </sheetViews>
  <sheetFormatPr defaultRowHeight="15"/>
  <cols>
    <col min="1" max="1" width="8.85546875" style="427"/>
    <col min="2" max="2" width="87.5703125" bestFit="1" customWidth="1"/>
    <col min="3" max="8" width="16.140625" customWidth="1"/>
  </cols>
  <sheetData>
    <row r="1" spans="1:8" ht="15.75">
      <c r="A1" s="17" t="s">
        <v>97</v>
      </c>
      <c r="B1" s="263" t="str">
        <f>Info!C2</f>
        <v>სს ზირაათ ბანკი საქართველო</v>
      </c>
      <c r="C1" s="16"/>
      <c r="D1" s="208"/>
      <c r="E1" s="208"/>
      <c r="F1" s="208"/>
      <c r="G1" s="208"/>
    </row>
    <row r="2" spans="1:8" ht="15.75">
      <c r="A2" s="17" t="s">
        <v>98</v>
      </c>
      <c r="B2" s="717">
        <f>'1. key ratios'!B2</f>
        <v>46203</v>
      </c>
      <c r="C2" s="28"/>
      <c r="D2" s="18"/>
      <c r="E2" s="18"/>
      <c r="F2" s="18"/>
      <c r="G2" s="18"/>
      <c r="H2" s="1"/>
    </row>
    <row r="3" spans="1:8" ht="15.75">
      <c r="A3" s="17"/>
      <c r="B3" s="16"/>
      <c r="C3" s="28"/>
      <c r="D3" s="18"/>
      <c r="E3" s="18"/>
      <c r="F3" s="18"/>
      <c r="G3" s="18"/>
      <c r="H3" s="1"/>
    </row>
    <row r="4" spans="1:8" ht="15.75">
      <c r="A4" s="805" t="s">
        <v>25</v>
      </c>
      <c r="B4" s="817" t="s">
        <v>140</v>
      </c>
      <c r="C4" s="818" t="s">
        <v>103</v>
      </c>
      <c r="D4" s="818"/>
      <c r="E4" s="818"/>
      <c r="F4" s="818" t="s">
        <v>104</v>
      </c>
      <c r="G4" s="818"/>
      <c r="H4" s="819"/>
    </row>
    <row r="5" spans="1:8">
      <c r="A5" s="805"/>
      <c r="B5" s="817"/>
      <c r="C5" s="403" t="s">
        <v>26</v>
      </c>
      <c r="D5" s="403" t="s">
        <v>77</v>
      </c>
      <c r="E5" s="403" t="s">
        <v>66</v>
      </c>
      <c r="F5" s="403" t="s">
        <v>26</v>
      </c>
      <c r="G5" s="403" t="s">
        <v>77</v>
      </c>
      <c r="H5" s="417" t="s">
        <v>66</v>
      </c>
    </row>
    <row r="6" spans="1:8">
      <c r="A6" s="418">
        <v>1</v>
      </c>
      <c r="B6" s="419" t="s">
        <v>779</v>
      </c>
      <c r="C6" s="721"/>
      <c r="D6" s="721"/>
      <c r="E6" s="722">
        <v>0</v>
      </c>
      <c r="F6" s="721"/>
      <c r="G6" s="721"/>
      <c r="H6" s="723">
        <v>0</v>
      </c>
    </row>
    <row r="7" spans="1:8">
      <c r="A7" s="418">
        <v>2</v>
      </c>
      <c r="B7" s="419" t="s">
        <v>165</v>
      </c>
      <c r="C7" s="721"/>
      <c r="D7" s="721"/>
      <c r="E7" s="722">
        <v>0</v>
      </c>
      <c r="F7" s="721"/>
      <c r="G7" s="721"/>
      <c r="H7" s="723">
        <v>0</v>
      </c>
    </row>
    <row r="8" spans="1:8">
      <c r="A8" s="418">
        <v>3</v>
      </c>
      <c r="B8" s="419" t="s">
        <v>167</v>
      </c>
      <c r="C8" s="721">
        <v>473307785</v>
      </c>
      <c r="D8" s="721">
        <v>1029805875.0920999</v>
      </c>
      <c r="E8" s="722">
        <v>1503113660.0920999</v>
      </c>
      <c r="F8" s="721">
        <v>431916315</v>
      </c>
      <c r="G8" s="721">
        <v>713470137.30309999</v>
      </c>
      <c r="H8" s="723">
        <v>1145386452.3031001</v>
      </c>
    </row>
    <row r="9" spans="1:8">
      <c r="A9" s="418">
        <v>3.1</v>
      </c>
      <c r="B9" s="420" t="s">
        <v>780</v>
      </c>
      <c r="C9" s="721">
        <v>468992900</v>
      </c>
      <c r="D9" s="721">
        <v>989063557.84949994</v>
      </c>
      <c r="E9" s="722">
        <v>1458056457.8494999</v>
      </c>
      <c r="F9" s="721">
        <v>427900000</v>
      </c>
      <c r="G9" s="721">
        <v>667005606.39999998</v>
      </c>
      <c r="H9" s="723">
        <v>1094905606.4000001</v>
      </c>
    </row>
    <row r="10" spans="1:8">
      <c r="A10" s="418">
        <v>3.2</v>
      </c>
      <c r="B10" s="420" t="s">
        <v>781</v>
      </c>
      <c r="C10" s="721">
        <v>4314885</v>
      </c>
      <c r="D10" s="721">
        <v>40742317.242600001</v>
      </c>
      <c r="E10" s="722">
        <v>45057202.242600001</v>
      </c>
      <c r="F10" s="721">
        <v>4016315</v>
      </c>
      <c r="G10" s="721">
        <v>46464530.903099999</v>
      </c>
      <c r="H10" s="723">
        <v>50480845.903099999</v>
      </c>
    </row>
    <row r="11" spans="1:8" ht="29.25" customHeight="1">
      <c r="A11" s="418">
        <v>4</v>
      </c>
      <c r="B11" s="419" t="s">
        <v>166</v>
      </c>
      <c r="C11" s="721">
        <v>0</v>
      </c>
      <c r="D11" s="721">
        <v>0</v>
      </c>
      <c r="E11" s="722">
        <v>0</v>
      </c>
      <c r="F11" s="721">
        <v>0</v>
      </c>
      <c r="G11" s="721">
        <v>0</v>
      </c>
      <c r="H11" s="723">
        <v>0</v>
      </c>
    </row>
    <row r="12" spans="1:8">
      <c r="A12" s="418">
        <v>4.0999999999999996</v>
      </c>
      <c r="B12" s="420" t="s">
        <v>782</v>
      </c>
      <c r="C12" s="721"/>
      <c r="D12" s="721"/>
      <c r="E12" s="722">
        <v>0</v>
      </c>
      <c r="F12" s="721"/>
      <c r="G12" s="721"/>
      <c r="H12" s="723">
        <v>0</v>
      </c>
    </row>
    <row r="13" spans="1:8">
      <c r="A13" s="418">
        <v>4.2</v>
      </c>
      <c r="B13" s="420" t="s">
        <v>783</v>
      </c>
      <c r="C13" s="721"/>
      <c r="D13" s="721"/>
      <c r="E13" s="722">
        <v>0</v>
      </c>
      <c r="F13" s="721"/>
      <c r="G13" s="721"/>
      <c r="H13" s="723">
        <v>0</v>
      </c>
    </row>
    <row r="14" spans="1:8">
      <c r="A14" s="418">
        <v>5</v>
      </c>
      <c r="B14" s="421" t="s">
        <v>784</v>
      </c>
      <c r="C14" s="721">
        <v>202349331.83999997</v>
      </c>
      <c r="D14" s="721">
        <v>277766899.28049999</v>
      </c>
      <c r="E14" s="722">
        <v>480116231.12049997</v>
      </c>
      <c r="F14" s="721">
        <v>177330406.25999999</v>
      </c>
      <c r="G14" s="721">
        <v>207030515.43279999</v>
      </c>
      <c r="H14" s="723">
        <v>384360921.69279999</v>
      </c>
    </row>
    <row r="15" spans="1:8">
      <c r="A15" s="418">
        <v>5.0999999999999996</v>
      </c>
      <c r="B15" s="422" t="s">
        <v>785</v>
      </c>
      <c r="C15" s="721">
        <v>683014.57</v>
      </c>
      <c r="D15" s="721">
        <v>2975996.2804999999</v>
      </c>
      <c r="E15" s="722">
        <v>3659010.8504999997</v>
      </c>
      <c r="F15" s="721">
        <v>4483628.57</v>
      </c>
      <c r="G15" s="721">
        <v>8429763.6546</v>
      </c>
      <c r="H15" s="723">
        <v>12913392.2246</v>
      </c>
    </row>
    <row r="16" spans="1:8">
      <c r="A16" s="418">
        <v>5.2</v>
      </c>
      <c r="B16" s="422" t="s">
        <v>786</v>
      </c>
      <c r="C16" s="721">
        <v>0</v>
      </c>
      <c r="D16" s="721">
        <v>0</v>
      </c>
      <c r="E16" s="722">
        <v>0</v>
      </c>
      <c r="F16" s="721">
        <v>0</v>
      </c>
      <c r="G16" s="721">
        <v>0</v>
      </c>
      <c r="H16" s="723">
        <v>0</v>
      </c>
    </row>
    <row r="17" spans="1:8">
      <c r="A17" s="418">
        <v>5.3</v>
      </c>
      <c r="B17" s="422" t="s">
        <v>787</v>
      </c>
      <c r="C17" s="721">
        <v>201666317.26999998</v>
      </c>
      <c r="D17" s="721">
        <v>274790903</v>
      </c>
      <c r="E17" s="722">
        <v>476457220.26999998</v>
      </c>
      <c r="F17" s="721">
        <v>172846777.69</v>
      </c>
      <c r="G17" s="721">
        <v>198600751.7782</v>
      </c>
      <c r="H17" s="723">
        <v>371447529.46819997</v>
      </c>
    </row>
    <row r="18" spans="1:8">
      <c r="A18" s="418" t="s">
        <v>168</v>
      </c>
      <c r="B18" s="423" t="s">
        <v>788</v>
      </c>
      <c r="C18" s="721">
        <v>66188746.25</v>
      </c>
      <c r="D18" s="721">
        <v>31180219.1741</v>
      </c>
      <c r="E18" s="722">
        <v>97368965.424099997</v>
      </c>
      <c r="F18" s="721">
        <v>56952964.25</v>
      </c>
      <c r="G18" s="721">
        <v>29834934.527600002</v>
      </c>
      <c r="H18" s="723">
        <v>86787898.777600005</v>
      </c>
    </row>
    <row r="19" spans="1:8">
      <c r="A19" s="418" t="s">
        <v>169</v>
      </c>
      <c r="B19" s="424" t="s">
        <v>789</v>
      </c>
      <c r="C19" s="721">
        <v>65439233.710000001</v>
      </c>
      <c r="D19" s="721">
        <v>120425955.3265</v>
      </c>
      <c r="E19" s="722">
        <v>185865189.03650001</v>
      </c>
      <c r="F19" s="721">
        <v>58594036.530000001</v>
      </c>
      <c r="G19" s="721">
        <v>82157057.0634</v>
      </c>
      <c r="H19" s="723">
        <v>140751093.5934</v>
      </c>
    </row>
    <row r="20" spans="1:8">
      <c r="A20" s="418" t="s">
        <v>170</v>
      </c>
      <c r="B20" s="424" t="s">
        <v>790</v>
      </c>
      <c r="C20" s="721">
        <v>20545582.199999999</v>
      </c>
      <c r="D20" s="721">
        <v>9598783.1953999996</v>
      </c>
      <c r="E20" s="722">
        <v>30144365.395399999</v>
      </c>
      <c r="F20" s="721">
        <v>20491610.199999999</v>
      </c>
      <c r="G20" s="721">
        <v>8681796.3848000001</v>
      </c>
      <c r="H20" s="723">
        <v>29173406.584799998</v>
      </c>
    </row>
    <row r="21" spans="1:8">
      <c r="A21" s="418" t="s">
        <v>171</v>
      </c>
      <c r="B21" s="424" t="s">
        <v>791</v>
      </c>
      <c r="C21" s="721">
        <v>49492755.109999999</v>
      </c>
      <c r="D21" s="721">
        <v>113585945.30400001</v>
      </c>
      <c r="E21" s="722">
        <v>163078700.414</v>
      </c>
      <c r="F21" s="721">
        <v>36808166.710000001</v>
      </c>
      <c r="G21" s="721">
        <v>77926963.802399993</v>
      </c>
      <c r="H21" s="723">
        <v>114735130.5124</v>
      </c>
    </row>
    <row r="22" spans="1:8">
      <c r="A22" s="418" t="s">
        <v>172</v>
      </c>
      <c r="B22" s="424" t="s">
        <v>509</v>
      </c>
      <c r="C22" s="721">
        <v>0</v>
      </c>
      <c r="D22" s="721">
        <v>0</v>
      </c>
      <c r="E22" s="722">
        <v>0</v>
      </c>
      <c r="F22" s="721">
        <v>0</v>
      </c>
      <c r="G22" s="721">
        <v>0</v>
      </c>
      <c r="H22" s="723">
        <v>0</v>
      </c>
    </row>
    <row r="23" spans="1:8">
      <c r="A23" s="418">
        <v>5.4</v>
      </c>
      <c r="B23" s="422" t="s">
        <v>792</v>
      </c>
      <c r="C23" s="721">
        <v>0</v>
      </c>
      <c r="D23" s="721">
        <v>0</v>
      </c>
      <c r="E23" s="722">
        <v>0</v>
      </c>
      <c r="F23" s="721">
        <v>0</v>
      </c>
      <c r="G23" s="721">
        <v>0</v>
      </c>
      <c r="H23" s="723">
        <v>0</v>
      </c>
    </row>
    <row r="24" spans="1:8">
      <c r="A24" s="418">
        <v>5.5</v>
      </c>
      <c r="B24" s="422" t="s">
        <v>793</v>
      </c>
      <c r="C24" s="721">
        <v>0</v>
      </c>
      <c r="D24" s="721">
        <v>0</v>
      </c>
      <c r="E24" s="722">
        <v>0</v>
      </c>
      <c r="F24" s="721">
        <v>0</v>
      </c>
      <c r="G24" s="721">
        <v>0</v>
      </c>
      <c r="H24" s="723">
        <v>0</v>
      </c>
    </row>
    <row r="25" spans="1:8">
      <c r="A25" s="418">
        <v>5.6</v>
      </c>
      <c r="B25" s="422" t="s">
        <v>794</v>
      </c>
      <c r="C25" s="721">
        <v>0</v>
      </c>
      <c r="D25" s="721">
        <v>0</v>
      </c>
      <c r="E25" s="722">
        <v>0</v>
      </c>
      <c r="F25" s="721">
        <v>0</v>
      </c>
      <c r="G25" s="721">
        <v>0</v>
      </c>
      <c r="H25" s="723">
        <v>0</v>
      </c>
    </row>
    <row r="26" spans="1:8">
      <c r="A26" s="418">
        <v>5.7</v>
      </c>
      <c r="B26" s="422" t="s">
        <v>509</v>
      </c>
      <c r="C26" s="721">
        <v>0</v>
      </c>
      <c r="D26" s="721">
        <v>0</v>
      </c>
      <c r="E26" s="722">
        <v>0</v>
      </c>
      <c r="F26" s="721">
        <v>0</v>
      </c>
      <c r="G26" s="721">
        <v>0</v>
      </c>
      <c r="H26" s="723">
        <v>0</v>
      </c>
    </row>
    <row r="27" spans="1:8">
      <c r="A27" s="418">
        <v>6</v>
      </c>
      <c r="B27" s="421" t="s">
        <v>795</v>
      </c>
      <c r="C27" s="721">
        <v>13502662.59</v>
      </c>
      <c r="D27" s="721">
        <v>8869854.5599000007</v>
      </c>
      <c r="E27" s="722">
        <v>22372517.149900001</v>
      </c>
      <c r="F27" s="721">
        <v>2781178.86</v>
      </c>
      <c r="G27" s="721">
        <v>7358144.4395000003</v>
      </c>
      <c r="H27" s="723">
        <v>10139323.2995</v>
      </c>
    </row>
    <row r="28" spans="1:8">
      <c r="A28" s="418">
        <v>7</v>
      </c>
      <c r="B28" s="421" t="s">
        <v>796</v>
      </c>
      <c r="C28" s="721">
        <v>55633415.6505</v>
      </c>
      <c r="D28" s="721">
        <v>15788172.050000001</v>
      </c>
      <c r="E28" s="722">
        <v>71421587.700499997</v>
      </c>
      <c r="F28" s="721">
        <v>18065070.289999999</v>
      </c>
      <c r="G28" s="721">
        <v>38205748.572999999</v>
      </c>
      <c r="H28" s="723">
        <v>56270818.862999998</v>
      </c>
    </row>
    <row r="29" spans="1:8">
      <c r="A29" s="418">
        <v>8</v>
      </c>
      <c r="B29" s="421" t="s">
        <v>797</v>
      </c>
      <c r="C29" s="721">
        <v>0</v>
      </c>
      <c r="D29" s="721">
        <v>1100444.8</v>
      </c>
      <c r="E29" s="722">
        <v>1100444.8</v>
      </c>
      <c r="F29" s="721"/>
      <c r="G29" s="721"/>
      <c r="H29" s="723">
        <v>0</v>
      </c>
    </row>
    <row r="30" spans="1:8">
      <c r="A30" s="418">
        <v>9</v>
      </c>
      <c r="B30" s="419" t="s">
        <v>173</v>
      </c>
      <c r="C30" s="721">
        <v>0</v>
      </c>
      <c r="D30" s="721">
        <v>0</v>
      </c>
      <c r="E30" s="722">
        <v>0</v>
      </c>
      <c r="F30" s="721">
        <v>0</v>
      </c>
      <c r="G30" s="721">
        <v>0</v>
      </c>
      <c r="H30" s="723">
        <v>0</v>
      </c>
    </row>
    <row r="31" spans="1:8" ht="25.5">
      <c r="A31" s="418">
        <v>9.1</v>
      </c>
      <c r="B31" s="420" t="s">
        <v>798</v>
      </c>
      <c r="C31" s="721"/>
      <c r="D31" s="721"/>
      <c r="E31" s="722">
        <v>0</v>
      </c>
      <c r="F31" s="721"/>
      <c r="G31" s="721"/>
      <c r="H31" s="723">
        <v>0</v>
      </c>
    </row>
    <row r="32" spans="1:8" ht="25.5">
      <c r="A32" s="418">
        <v>9.1999999999999993</v>
      </c>
      <c r="B32" s="420" t="s">
        <v>799</v>
      </c>
      <c r="C32" s="721"/>
      <c r="D32" s="721"/>
      <c r="E32" s="722">
        <v>0</v>
      </c>
      <c r="F32" s="721"/>
      <c r="G32" s="721"/>
      <c r="H32" s="723">
        <v>0</v>
      </c>
    </row>
    <row r="33" spans="1:8" ht="28.5" customHeight="1">
      <c r="A33" s="418">
        <v>9.3000000000000007</v>
      </c>
      <c r="B33" s="420" t="s">
        <v>800</v>
      </c>
      <c r="C33" s="721"/>
      <c r="D33" s="721"/>
      <c r="E33" s="722">
        <v>0</v>
      </c>
      <c r="F33" s="721"/>
      <c r="G33" s="721"/>
      <c r="H33" s="723">
        <v>0</v>
      </c>
    </row>
    <row r="34" spans="1:8">
      <c r="A34" s="418">
        <v>9.4</v>
      </c>
      <c r="B34" s="420" t="s">
        <v>801</v>
      </c>
      <c r="C34" s="721"/>
      <c r="D34" s="721"/>
      <c r="E34" s="722">
        <v>0</v>
      </c>
      <c r="F34" s="721"/>
      <c r="G34" s="721"/>
      <c r="H34" s="723">
        <v>0</v>
      </c>
    </row>
    <row r="35" spans="1:8">
      <c r="A35" s="418">
        <v>9.5</v>
      </c>
      <c r="B35" s="420" t="s">
        <v>802</v>
      </c>
      <c r="C35" s="721"/>
      <c r="D35" s="721"/>
      <c r="E35" s="722">
        <v>0</v>
      </c>
      <c r="F35" s="721"/>
      <c r="G35" s="721"/>
      <c r="H35" s="723">
        <v>0</v>
      </c>
    </row>
    <row r="36" spans="1:8" ht="25.5">
      <c r="A36" s="418">
        <v>9.6</v>
      </c>
      <c r="B36" s="420" t="s">
        <v>803</v>
      </c>
      <c r="C36" s="721"/>
      <c r="D36" s="721"/>
      <c r="E36" s="722">
        <v>0</v>
      </c>
      <c r="F36" s="721"/>
      <c r="G36" s="721"/>
      <c r="H36" s="723">
        <v>0</v>
      </c>
    </row>
    <row r="37" spans="1:8" ht="25.5">
      <c r="A37" s="418">
        <v>9.6999999999999993</v>
      </c>
      <c r="B37" s="420" t="s">
        <v>804</v>
      </c>
      <c r="C37" s="721"/>
      <c r="D37" s="721"/>
      <c r="E37" s="722">
        <v>0</v>
      </c>
      <c r="F37" s="721"/>
      <c r="G37" s="721"/>
      <c r="H37" s="723">
        <v>0</v>
      </c>
    </row>
    <row r="38" spans="1:8" ht="15.75">
      <c r="A38" s="418">
        <v>10</v>
      </c>
      <c r="B38" s="425" t="s">
        <v>805</v>
      </c>
      <c r="C38" s="647">
        <v>902405.10000000009</v>
      </c>
      <c r="D38" s="647">
        <v>311538.89970000007</v>
      </c>
      <c r="E38" s="724">
        <v>1213943.9997</v>
      </c>
      <c r="F38" s="647">
        <v>1086014.7600000002</v>
      </c>
      <c r="G38" s="647">
        <v>444624.52500000002</v>
      </c>
      <c r="H38" s="723">
        <v>1530639.2850000001</v>
      </c>
    </row>
    <row r="39" spans="1:8">
      <c r="A39" s="418">
        <v>10.1</v>
      </c>
      <c r="B39" s="420" t="s">
        <v>806</v>
      </c>
      <c r="C39" s="721">
        <v>0</v>
      </c>
      <c r="D39" s="721">
        <v>0</v>
      </c>
      <c r="E39" s="722">
        <v>0</v>
      </c>
      <c r="F39" s="721">
        <v>382554.13</v>
      </c>
      <c r="G39" s="721">
        <v>31096.158299999999</v>
      </c>
      <c r="H39" s="723">
        <v>413650.28830000001</v>
      </c>
    </row>
    <row r="40" spans="1:8" ht="25.5">
      <c r="A40" s="418">
        <v>10.199999999999999</v>
      </c>
      <c r="B40" s="420" t="s">
        <v>807</v>
      </c>
      <c r="C40" s="721">
        <v>0</v>
      </c>
      <c r="D40" s="721">
        <v>0</v>
      </c>
      <c r="E40" s="722">
        <v>0</v>
      </c>
      <c r="F40" s="721">
        <v>0</v>
      </c>
      <c r="G40" s="721">
        <v>618.798</v>
      </c>
      <c r="H40" s="723">
        <v>618.798</v>
      </c>
    </row>
    <row r="41" spans="1:8" ht="25.5">
      <c r="A41" s="418">
        <v>10.3</v>
      </c>
      <c r="B41" s="420" t="s">
        <v>808</v>
      </c>
      <c r="C41" s="721">
        <v>793842.34000000008</v>
      </c>
      <c r="D41" s="721">
        <v>242552.98650000006</v>
      </c>
      <c r="E41" s="722">
        <v>1036395.3265000002</v>
      </c>
      <c r="F41" s="721">
        <v>698758.3600000001</v>
      </c>
      <c r="G41" s="721">
        <v>312734.51370000001</v>
      </c>
      <c r="H41" s="723">
        <v>1011492.8737000001</v>
      </c>
    </row>
    <row r="42" spans="1:8" ht="27.75" customHeight="1">
      <c r="A42" s="418">
        <v>10.4</v>
      </c>
      <c r="B42" s="420" t="s">
        <v>809</v>
      </c>
      <c r="C42" s="721">
        <v>108562.75999999997</v>
      </c>
      <c r="D42" s="721">
        <v>68985.91320000001</v>
      </c>
      <c r="E42" s="722">
        <v>177548.67319999996</v>
      </c>
      <c r="F42" s="721">
        <v>4702.2699999999995</v>
      </c>
      <c r="G42" s="721">
        <v>100175.05500000001</v>
      </c>
      <c r="H42" s="723">
        <v>104877.32500000001</v>
      </c>
    </row>
    <row r="43" spans="1:8">
      <c r="A43" s="418">
        <v>11</v>
      </c>
      <c r="B43" s="426" t="s">
        <v>174</v>
      </c>
      <c r="C43" s="721"/>
      <c r="D43" s="721"/>
      <c r="E43" s="722">
        <v>0</v>
      </c>
      <c r="F43" s="721"/>
      <c r="G43" s="721"/>
      <c r="H43" s="723">
        <v>0</v>
      </c>
    </row>
    <row r="44" spans="1:8" ht="15.75">
      <c r="C44" s="428"/>
      <c r="D44" s="428"/>
      <c r="E44" s="428"/>
      <c r="F44" s="428"/>
      <c r="G44" s="428"/>
      <c r="H44" s="428"/>
    </row>
    <row r="45" spans="1:8" ht="15.75">
      <c r="C45" s="428"/>
      <c r="D45" s="428"/>
      <c r="E45" s="428"/>
      <c r="F45" s="428"/>
      <c r="G45" s="428"/>
      <c r="H45" s="428"/>
    </row>
    <row r="46" spans="1:8" ht="15.75">
      <c r="C46" s="428"/>
      <c r="D46" s="428"/>
      <c r="E46" s="428"/>
      <c r="F46" s="428"/>
      <c r="G46" s="428"/>
      <c r="H46" s="428"/>
    </row>
    <row r="47" spans="1:8" ht="15.75">
      <c r="C47" s="428"/>
      <c r="D47" s="428"/>
      <c r="E47" s="428"/>
      <c r="F47" s="428"/>
      <c r="G47" s="428"/>
      <c r="H47" s="42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C13" sqref="C6:G13"/>
    </sheetView>
  </sheetViews>
  <sheetFormatPr defaultColWidth="9.140625" defaultRowHeight="12.75"/>
  <cols>
    <col min="1" max="1" width="9.5703125" style="2" bestFit="1" customWidth="1"/>
    <col min="2" max="2" width="93.5703125" style="2" customWidth="1"/>
    <col min="3" max="4" width="16.28515625" style="2" customWidth="1"/>
    <col min="5" max="7" width="16.28515625" style="12" customWidth="1"/>
    <col min="8" max="11" width="9.85546875" style="12" customWidth="1"/>
    <col min="12" max="16384" width="9.140625" style="12"/>
  </cols>
  <sheetData>
    <row r="1" spans="1:8" ht="15">
      <c r="A1" s="17" t="s">
        <v>97</v>
      </c>
      <c r="B1" s="16" t="str">
        <f>Info!C2</f>
        <v>სს ზირაათ ბანკი საქართველო</v>
      </c>
      <c r="C1" s="16"/>
      <c r="D1" s="208"/>
    </row>
    <row r="2" spans="1:8" ht="15">
      <c r="A2" s="17" t="s">
        <v>98</v>
      </c>
      <c r="B2" s="717">
        <f>'1. key ratios'!B2</f>
        <v>46203</v>
      </c>
      <c r="C2" s="28"/>
      <c r="D2" s="18"/>
      <c r="E2" s="11"/>
      <c r="F2" s="11"/>
      <c r="G2" s="11"/>
      <c r="H2" s="11"/>
    </row>
    <row r="3" spans="1:8" ht="15">
      <c r="A3" s="17"/>
      <c r="B3" s="16"/>
      <c r="C3" s="28"/>
      <c r="D3" s="18"/>
      <c r="E3" s="11"/>
      <c r="F3" s="11"/>
      <c r="G3" s="11"/>
      <c r="H3" s="11"/>
    </row>
    <row r="4" spans="1:8" ht="15" customHeight="1" thickBot="1">
      <c r="A4" s="132" t="s">
        <v>241</v>
      </c>
      <c r="B4" s="133" t="s">
        <v>96</v>
      </c>
      <c r="C4" s="134" t="s">
        <v>76</v>
      </c>
    </row>
    <row r="5" spans="1:8" ht="15" customHeight="1">
      <c r="A5" s="130" t="s">
        <v>25</v>
      </c>
      <c r="B5" s="131"/>
      <c r="C5" s="285" t="str">
        <f>INT((MONTH($B$2))/3)&amp;"Q"&amp;"-"&amp;YEAR($B$2)</f>
        <v>2Q-2026</v>
      </c>
      <c r="D5" s="285" t="str">
        <f>IF(INT(MONTH($B$2))=3, "4"&amp;"Q"&amp;"-"&amp;YEAR($B$2)-1, IF(INT(MONTH($B$2))=6, "1"&amp;"Q"&amp;"-"&amp;YEAR($B$2), IF(INT(MONTH($B$2))=9, "2"&amp;"Q"&amp;"-"&amp;YEAR($B$2),IF(INT(MONTH($B$2))=12, "3"&amp;"Q"&amp;"-"&amp;YEAR($B$2), 0))))</f>
        <v>1Q-2026</v>
      </c>
      <c r="E5" s="285" t="str">
        <f>IF(INT(MONTH($B$2))=3, "3"&amp;"Q"&amp;"-"&amp;YEAR($B$2)-1, IF(INT(MONTH($B$2))=6, "4"&amp;"Q"&amp;"-"&amp;YEAR($B$2)-1, IF(INT(MONTH($B$2))=9, "1"&amp;"Q"&amp;"-"&amp;YEAR($B$2),IF(INT(MONTH($B$2))=12, "2"&amp;"Q"&amp;"-"&amp;YEAR($B$2), 0))))</f>
        <v>4Q-2025</v>
      </c>
      <c r="F5" s="285" t="str">
        <f>IF(INT(MONTH($B$2))=3, "2"&amp;"Q"&amp;"-"&amp;YEAR($B$2)-1, IF(INT(MONTH($B$2))=6, "3"&amp;"Q"&amp;"-"&amp;YEAR($B$2)-1, IF(INT(MONTH($B$2))=9, "4"&amp;"Q"&amp;"-"&amp;YEAR($B$2)-1,IF(INT(MONTH($B$2))=12, "1"&amp;"Q"&amp;"-"&amp;YEAR($B$2), 0))))</f>
        <v>3Q-2025</v>
      </c>
      <c r="G5" s="285" t="str">
        <f>IF(INT(MONTH($B$2))=3, "1"&amp;"Q"&amp;"-"&amp;YEAR($B$2)-1, IF(INT(MONTH($B$2))=6, "2"&amp;"Q"&amp;"-"&amp;YEAR($B$2)-1, IF(INT(MONTH($B$2))=9, "3"&amp;"Q"&amp;"-"&amp;YEAR($B$2)-1,IF(INT(MONTH($B$2))=12, "4"&amp;"Q"&amp;"-"&amp;YEAR($B$2)-1, 0))))</f>
        <v>2Q-2025</v>
      </c>
    </row>
    <row r="6" spans="1:8" ht="15" customHeight="1">
      <c r="A6" s="248">
        <v>1</v>
      </c>
      <c r="B6" s="270" t="s">
        <v>101</v>
      </c>
      <c r="C6" s="725">
        <v>390028970.81617445</v>
      </c>
      <c r="D6" s="726">
        <v>387686299.72846997</v>
      </c>
      <c r="E6" s="727">
        <v>373021938.76869982</v>
      </c>
      <c r="F6" s="725">
        <v>353236576.34071004</v>
      </c>
      <c r="G6" s="273">
        <v>345111598.05895996</v>
      </c>
    </row>
    <row r="7" spans="1:8" ht="15" customHeight="1">
      <c r="A7" s="248">
        <v>1.1000000000000001</v>
      </c>
      <c r="B7" s="249" t="s">
        <v>994</v>
      </c>
      <c r="C7" s="728">
        <v>349807640.60675001</v>
      </c>
      <c r="D7" s="729">
        <v>351031364.60544997</v>
      </c>
      <c r="E7" s="728">
        <v>334607842.44104999</v>
      </c>
      <c r="F7" s="728">
        <v>318246966.38515002</v>
      </c>
      <c r="G7" s="274">
        <v>312897885.91654998</v>
      </c>
    </row>
    <row r="8" spans="1:8" ht="25.5">
      <c r="A8" s="248" t="s">
        <v>146</v>
      </c>
      <c r="B8" s="250" t="s">
        <v>238</v>
      </c>
      <c r="C8" s="728"/>
      <c r="D8" s="729"/>
      <c r="E8" s="728"/>
      <c r="F8" s="728"/>
      <c r="G8" s="274"/>
    </row>
    <row r="9" spans="1:8" ht="15" customHeight="1">
      <c r="A9" s="248">
        <v>1.2</v>
      </c>
      <c r="B9" s="249" t="s">
        <v>21</v>
      </c>
      <c r="C9" s="728">
        <v>40221330.209424429</v>
      </c>
      <c r="D9" s="729">
        <v>36654935.123020001</v>
      </c>
      <c r="E9" s="728">
        <v>38414096.327649832</v>
      </c>
      <c r="F9" s="728">
        <v>34989609.955559999</v>
      </c>
      <c r="G9" s="274">
        <v>32213712.142409999</v>
      </c>
    </row>
    <row r="10" spans="1:8" ht="15" customHeight="1">
      <c r="A10" s="248">
        <v>1.3</v>
      </c>
      <c r="B10" s="271" t="s">
        <v>73</v>
      </c>
      <c r="C10" s="730">
        <v>0</v>
      </c>
      <c r="D10" s="729">
        <v>0</v>
      </c>
      <c r="E10" s="730">
        <v>0</v>
      </c>
      <c r="F10" s="728">
        <v>0</v>
      </c>
      <c r="G10" s="275">
        <v>0</v>
      </c>
    </row>
    <row r="11" spans="1:8" ht="15" customHeight="1">
      <c r="A11" s="248">
        <v>2</v>
      </c>
      <c r="B11" s="270" t="s">
        <v>102</v>
      </c>
      <c r="C11" s="728">
        <v>1222600.3976720043</v>
      </c>
      <c r="D11" s="729">
        <v>643927.86284802819</v>
      </c>
      <c r="E11" s="728">
        <v>1162188.8540010003</v>
      </c>
      <c r="F11" s="728">
        <v>1703389.2330790064</v>
      </c>
      <c r="G11" s="274">
        <v>432830.08436707774</v>
      </c>
    </row>
    <row r="12" spans="1:8" ht="15" customHeight="1">
      <c r="A12" s="260">
        <v>3</v>
      </c>
      <c r="B12" s="272" t="s">
        <v>100</v>
      </c>
      <c r="C12" s="730">
        <v>31658461</v>
      </c>
      <c r="D12" s="729">
        <v>31658461</v>
      </c>
      <c r="E12" s="730">
        <v>31658461</v>
      </c>
      <c r="F12" s="728">
        <v>28136548</v>
      </c>
      <c r="G12" s="275">
        <v>28136548</v>
      </c>
    </row>
    <row r="13" spans="1:8" ht="15" customHeight="1" thickBot="1">
      <c r="A13" s="73">
        <v>4</v>
      </c>
      <c r="B13" s="278" t="s">
        <v>147</v>
      </c>
      <c r="C13" s="731">
        <v>422910032.21384645</v>
      </c>
      <c r="D13" s="276">
        <v>419988688.59131801</v>
      </c>
      <c r="E13" s="732">
        <v>405842588.62270081</v>
      </c>
      <c r="F13" s="731">
        <v>383076513.57378906</v>
      </c>
      <c r="G13" s="277">
        <v>373680976.14332706</v>
      </c>
    </row>
    <row r="14" spans="1:8">
      <c r="B14" s="23"/>
    </row>
    <row r="15" spans="1:8">
      <c r="B15" s="65"/>
    </row>
    <row r="16" spans="1:8">
      <c r="B16" s="65"/>
    </row>
    <row r="17" spans="2:2">
      <c r="B17" s="65"/>
    </row>
    <row r="18" spans="2:2">
      <c r="B18" s="6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80" zoomScaleNormal="80" workbookViewId="0">
      <pane xSplit="1" ySplit="4" topLeftCell="B5" activePane="bottomRight" state="frozen"/>
      <selection pane="topRight" activeCell="B1" sqref="B1"/>
      <selection pane="bottomLeft" activeCell="A4" sqref="A4"/>
      <selection pane="bottomRight"/>
    </sheetView>
  </sheetViews>
  <sheetFormatPr defaultRowHeight="15"/>
  <cols>
    <col min="1" max="1" width="13.5703125" style="2" customWidth="1"/>
    <col min="2" max="2" width="100.28515625" style="2" customWidth="1"/>
    <col min="3" max="3" width="60.28515625" style="2" bestFit="1" customWidth="1"/>
  </cols>
  <sheetData>
    <row r="1" spans="1:8">
      <c r="A1" s="2" t="s">
        <v>97</v>
      </c>
      <c r="B1" s="208" t="str">
        <f>Info!C2</f>
        <v>სს ზირაათ ბანკი საქართველო</v>
      </c>
    </row>
    <row r="2" spans="1:8">
      <c r="A2" s="2" t="s">
        <v>98</v>
      </c>
      <c r="B2" s="717">
        <f>'1. key ratios'!B2</f>
        <v>46203</v>
      </c>
    </row>
    <row r="4" spans="1:8" ht="25.5" customHeight="1" thickBot="1">
      <c r="A4" s="146" t="s">
        <v>242</v>
      </c>
      <c r="B4" s="30" t="s">
        <v>80</v>
      </c>
      <c r="C4" s="13"/>
    </row>
    <row r="5" spans="1:8" ht="15.75">
      <c r="A5" s="10"/>
      <c r="B5" s="265" t="s">
        <v>81</v>
      </c>
      <c r="C5" s="283" t="s">
        <v>418</v>
      </c>
    </row>
    <row r="6" spans="1:8">
      <c r="A6" s="14">
        <v>1</v>
      </c>
      <c r="B6" s="31" t="s">
        <v>1015</v>
      </c>
      <c r="C6" s="279" t="s">
        <v>1014</v>
      </c>
    </row>
    <row r="7" spans="1:8">
      <c r="A7" s="14">
        <v>2</v>
      </c>
      <c r="B7" s="31" t="s">
        <v>1017</v>
      </c>
      <c r="C7" s="279" t="s">
        <v>1002</v>
      </c>
    </row>
    <row r="8" spans="1:8">
      <c r="A8" s="14">
        <v>3</v>
      </c>
      <c r="B8" s="31" t="s">
        <v>1018</v>
      </c>
      <c r="C8" s="279" t="s">
        <v>1002</v>
      </c>
    </row>
    <row r="9" spans="1:8">
      <c r="A9" s="14">
        <v>4</v>
      </c>
      <c r="B9" s="31" t="s">
        <v>1004</v>
      </c>
      <c r="C9" s="279" t="s">
        <v>1003</v>
      </c>
    </row>
    <row r="10" spans="1:8">
      <c r="A10" s="14">
        <v>5</v>
      </c>
      <c r="B10" s="31" t="s">
        <v>1021</v>
      </c>
      <c r="C10" s="279" t="s">
        <v>1003</v>
      </c>
    </row>
    <row r="11" spans="1:8">
      <c r="A11" s="14">
        <v>6</v>
      </c>
      <c r="B11" s="31"/>
      <c r="C11" s="279"/>
    </row>
    <row r="12" spans="1:8">
      <c r="A12" s="14">
        <v>7</v>
      </c>
      <c r="B12" s="31"/>
      <c r="C12" s="279"/>
      <c r="H12" s="4"/>
    </row>
    <row r="13" spans="1:8">
      <c r="A13" s="14">
        <v>8</v>
      </c>
      <c r="B13" s="31"/>
      <c r="C13" s="279"/>
    </row>
    <row r="14" spans="1:8">
      <c r="A14" s="14">
        <v>9</v>
      </c>
      <c r="B14" s="31"/>
      <c r="C14" s="279"/>
    </row>
    <row r="15" spans="1:8">
      <c r="A15" s="14">
        <v>10</v>
      </c>
      <c r="B15" s="31"/>
      <c r="C15" s="279"/>
    </row>
    <row r="16" spans="1:8">
      <c r="A16" s="14"/>
      <c r="B16" s="820"/>
      <c r="C16" s="821"/>
    </row>
    <row r="17" spans="1:3" ht="30">
      <c r="A17" s="14"/>
      <c r="B17" s="266" t="s">
        <v>82</v>
      </c>
      <c r="C17" s="284" t="s">
        <v>419</v>
      </c>
    </row>
    <row r="18" spans="1:3" ht="15.75">
      <c r="A18" s="14">
        <v>1</v>
      </c>
      <c r="B18" s="26" t="s">
        <v>1000</v>
      </c>
      <c r="C18" s="281" t="s">
        <v>1005</v>
      </c>
    </row>
    <row r="19" spans="1:3" ht="15.75">
      <c r="A19" s="14">
        <v>2</v>
      </c>
      <c r="B19" s="26" t="s">
        <v>1006</v>
      </c>
      <c r="C19" s="281" t="s">
        <v>1007</v>
      </c>
    </row>
    <row r="20" spans="1:3" ht="15.75">
      <c r="A20" s="14">
        <v>3</v>
      </c>
      <c r="B20" s="26" t="s">
        <v>1008</v>
      </c>
      <c r="C20" s="281" t="s">
        <v>1009</v>
      </c>
    </row>
    <row r="21" spans="1:3" ht="15.75">
      <c r="A21" s="14">
        <v>4</v>
      </c>
      <c r="B21" s="26" t="s">
        <v>1010</v>
      </c>
      <c r="C21" s="281" t="s">
        <v>1011</v>
      </c>
    </row>
    <row r="22" spans="1:3" ht="15.75">
      <c r="A22" s="14">
        <v>5</v>
      </c>
      <c r="B22" s="26"/>
      <c r="C22" s="281"/>
    </row>
    <row r="23" spans="1:3" ht="15.75">
      <c r="A23" s="14">
        <v>6</v>
      </c>
      <c r="B23" s="26"/>
      <c r="C23" s="281"/>
    </row>
    <row r="24" spans="1:3" ht="15.75">
      <c r="A24" s="14">
        <v>7</v>
      </c>
      <c r="B24" s="26"/>
      <c r="C24" s="281"/>
    </row>
    <row r="25" spans="1:3" ht="15.75">
      <c r="A25" s="14">
        <v>8</v>
      </c>
      <c r="B25" s="26"/>
      <c r="C25" s="281"/>
    </row>
    <row r="26" spans="1:3" ht="15.75">
      <c r="A26" s="14">
        <v>9</v>
      </c>
      <c r="B26" s="26"/>
      <c r="C26" s="281"/>
    </row>
    <row r="27" spans="1:3" ht="15.75" customHeight="1">
      <c r="A27" s="14">
        <v>10</v>
      </c>
      <c r="B27" s="26"/>
      <c r="C27" s="282"/>
    </row>
    <row r="28" spans="1:3" ht="15.75" customHeight="1">
      <c r="A28" s="14"/>
      <c r="B28" s="26"/>
      <c r="C28" s="27"/>
    </row>
    <row r="29" spans="1:3" ht="30" customHeight="1">
      <c r="A29" s="14"/>
      <c r="B29" s="822" t="s">
        <v>83</v>
      </c>
      <c r="C29" s="823"/>
    </row>
    <row r="30" spans="1:3" ht="15.75">
      <c r="A30" s="14">
        <v>1</v>
      </c>
      <c r="B30" s="710" t="s">
        <v>1012</v>
      </c>
      <c r="C30" s="711">
        <v>1</v>
      </c>
    </row>
    <row r="31" spans="1:3" ht="15.75" customHeight="1">
      <c r="A31" s="14"/>
      <c r="B31" s="31"/>
      <c r="C31" s="32"/>
    </row>
    <row r="32" spans="1:3" ht="29.25" customHeight="1">
      <c r="A32" s="14"/>
      <c r="B32" s="822" t="s">
        <v>162</v>
      </c>
      <c r="C32" s="823"/>
    </row>
    <row r="33" spans="1:3">
      <c r="A33" s="14">
        <v>1</v>
      </c>
      <c r="B33" s="31" t="s">
        <v>1013</v>
      </c>
      <c r="C33" s="712">
        <v>1</v>
      </c>
    </row>
    <row r="34" spans="1:3" ht="16.5" thickBot="1">
      <c r="A34" s="15"/>
      <c r="B34" s="33"/>
      <c r="C34" s="280"/>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53"/>
  <sheetViews>
    <sheetView zoomScale="80" zoomScaleNormal="80" workbookViewId="0">
      <pane xSplit="1" ySplit="5" topLeftCell="B6" activePane="bottomRight" state="frozen"/>
      <selection activeCell="H6" sqref="H6"/>
      <selection pane="topRight" activeCell="H6" sqref="H6"/>
      <selection pane="bottomLeft" activeCell="H6" sqref="H6"/>
      <selection pane="bottomRight" activeCell="C8" sqref="C8:E37"/>
    </sheetView>
  </sheetViews>
  <sheetFormatPr defaultRowHeight="15"/>
  <cols>
    <col min="1" max="1" width="9.5703125" style="2" bestFit="1" customWidth="1"/>
    <col min="2" max="2" width="47.5703125" style="2" customWidth="1"/>
    <col min="3" max="3" width="28" style="2" customWidth="1"/>
    <col min="4" max="4" width="25.5703125" style="2" customWidth="1"/>
    <col min="5" max="5" width="18.85546875" style="2" customWidth="1"/>
    <col min="6" max="6" width="12" bestFit="1" customWidth="1"/>
    <col min="7" max="7" width="12.5703125" bestFit="1" customWidth="1"/>
  </cols>
  <sheetData>
    <row r="1" spans="1:7" ht="15.75">
      <c r="A1" s="17" t="s">
        <v>97</v>
      </c>
      <c r="B1" s="16" t="str">
        <f>Info!C2</f>
        <v>სს ზირაათ ბანკი საქართველო</v>
      </c>
    </row>
    <row r="2" spans="1:7" s="21" customFormat="1" ht="15.75" customHeight="1">
      <c r="A2" s="21" t="s">
        <v>98</v>
      </c>
      <c r="B2" s="717">
        <f>'1. key ratios'!B2</f>
        <v>46203</v>
      </c>
    </row>
    <row r="3" spans="1:7" s="21" customFormat="1" ht="15.75" customHeight="1"/>
    <row r="4" spans="1:7" s="21" customFormat="1" ht="15.75" customHeight="1" thickBot="1">
      <c r="A4" s="147" t="s">
        <v>243</v>
      </c>
      <c r="B4" s="148" t="s">
        <v>156</v>
      </c>
      <c r="C4" s="112"/>
      <c r="D4" s="112"/>
      <c r="E4" s="113" t="s">
        <v>76</v>
      </c>
    </row>
    <row r="5" spans="1:7" s="69" customFormat="1" ht="17.45" customHeight="1">
      <c r="A5" s="225"/>
      <c r="B5" s="226"/>
      <c r="C5" s="111" t="s">
        <v>0</v>
      </c>
      <c r="D5" s="111" t="s">
        <v>1</v>
      </c>
      <c r="E5" s="227" t="s">
        <v>2</v>
      </c>
    </row>
    <row r="6" spans="1:7" s="90" customFormat="1" ht="14.45" customHeight="1">
      <c r="A6" s="228"/>
      <c r="B6" s="824" t="s">
        <v>133</v>
      </c>
      <c r="C6" s="824" t="s">
        <v>823</v>
      </c>
      <c r="D6" s="825" t="s">
        <v>132</v>
      </c>
      <c r="E6" s="826"/>
      <c r="G6"/>
    </row>
    <row r="7" spans="1:7" s="90" customFormat="1" ht="99.6" customHeight="1">
      <c r="A7" s="228"/>
      <c r="B7" s="824"/>
      <c r="C7" s="824"/>
      <c r="D7" s="222" t="s">
        <v>131</v>
      </c>
      <c r="E7" s="223" t="s">
        <v>340</v>
      </c>
      <c r="G7"/>
    </row>
    <row r="8" spans="1:7" s="90" customFormat="1" ht="22.5" customHeight="1">
      <c r="A8" s="430">
        <v>1</v>
      </c>
      <c r="B8" s="375" t="s">
        <v>810</v>
      </c>
      <c r="C8" s="733">
        <v>242378460.7518</v>
      </c>
      <c r="D8" s="733">
        <v>0</v>
      </c>
      <c r="E8" s="733">
        <v>242378460.7518</v>
      </c>
      <c r="G8"/>
    </row>
    <row r="9" spans="1:7" s="90" customFormat="1">
      <c r="A9" s="430">
        <v>1.1000000000000001</v>
      </c>
      <c r="B9" s="376" t="s">
        <v>85</v>
      </c>
      <c r="C9" s="733">
        <v>13400367.9265</v>
      </c>
      <c r="D9" s="733"/>
      <c r="E9" s="733">
        <v>13400367.9265</v>
      </c>
      <c r="G9"/>
    </row>
    <row r="10" spans="1:7" s="90" customFormat="1">
      <c r="A10" s="430">
        <v>1.2</v>
      </c>
      <c r="B10" s="376" t="s">
        <v>86</v>
      </c>
      <c r="C10" s="733">
        <v>197884854.6794</v>
      </c>
      <c r="D10" s="733"/>
      <c r="E10" s="733">
        <v>197884854.6794</v>
      </c>
      <c r="G10"/>
    </row>
    <row r="11" spans="1:7" s="90" customFormat="1">
      <c r="A11" s="430">
        <v>1.3</v>
      </c>
      <c r="B11" s="376" t="s">
        <v>87</v>
      </c>
      <c r="C11" s="733">
        <v>31093238.1459</v>
      </c>
      <c r="D11" s="733"/>
      <c r="E11" s="733">
        <v>31093238.1459</v>
      </c>
      <c r="G11"/>
    </row>
    <row r="12" spans="1:7" s="90" customFormat="1">
      <c r="A12" s="430">
        <v>2</v>
      </c>
      <c r="B12" s="377" t="s">
        <v>697</v>
      </c>
      <c r="C12" s="733">
        <v>0</v>
      </c>
      <c r="D12" s="733"/>
      <c r="E12" s="733">
        <v>0</v>
      </c>
      <c r="G12"/>
    </row>
    <row r="13" spans="1:7" s="90" customFormat="1" ht="21">
      <c r="A13" s="430">
        <v>2.1</v>
      </c>
      <c r="B13" s="378" t="s">
        <v>698</v>
      </c>
      <c r="C13" s="733">
        <v>0</v>
      </c>
      <c r="D13" s="733"/>
      <c r="E13" s="733">
        <v>0</v>
      </c>
      <c r="G13"/>
    </row>
    <row r="14" spans="1:7" s="90" customFormat="1" ht="33.950000000000003" customHeight="1">
      <c r="A14" s="430">
        <v>3</v>
      </c>
      <c r="B14" s="379" t="s">
        <v>699</v>
      </c>
      <c r="C14" s="733">
        <v>0</v>
      </c>
      <c r="D14" s="733"/>
      <c r="E14" s="733">
        <v>0</v>
      </c>
      <c r="G14"/>
    </row>
    <row r="15" spans="1:7" s="90" customFormat="1" ht="32.450000000000003" customHeight="1">
      <c r="A15" s="430">
        <v>4</v>
      </c>
      <c r="B15" s="380" t="s">
        <v>700</v>
      </c>
      <c r="C15" s="733">
        <v>0</v>
      </c>
      <c r="D15" s="733"/>
      <c r="E15" s="733">
        <v>0</v>
      </c>
      <c r="G15"/>
    </row>
    <row r="16" spans="1:7" s="90" customFormat="1" ht="23.1" customHeight="1">
      <c r="A16" s="430">
        <v>5</v>
      </c>
      <c r="B16" s="380" t="s">
        <v>701</v>
      </c>
      <c r="C16" s="733">
        <v>0</v>
      </c>
      <c r="D16" s="733">
        <v>0</v>
      </c>
      <c r="E16" s="733">
        <v>0</v>
      </c>
      <c r="G16"/>
    </row>
    <row r="17" spans="1:7" s="90" customFormat="1">
      <c r="A17" s="430">
        <v>5.0999999999999996</v>
      </c>
      <c r="B17" s="381" t="s">
        <v>702</v>
      </c>
      <c r="C17" s="733">
        <v>0</v>
      </c>
      <c r="D17" s="733"/>
      <c r="E17" s="733">
        <v>0</v>
      </c>
      <c r="G17"/>
    </row>
    <row r="18" spans="1:7" s="90" customFormat="1">
      <c r="A18" s="430">
        <v>5.2</v>
      </c>
      <c r="B18" s="381" t="s">
        <v>537</v>
      </c>
      <c r="C18" s="733">
        <v>0</v>
      </c>
      <c r="D18" s="733"/>
      <c r="E18" s="733">
        <v>0</v>
      </c>
      <c r="G18"/>
    </row>
    <row r="19" spans="1:7" s="90" customFormat="1">
      <c r="A19" s="430">
        <v>5.3</v>
      </c>
      <c r="B19" s="381" t="s">
        <v>703</v>
      </c>
      <c r="C19" s="733">
        <v>0</v>
      </c>
      <c r="D19" s="733"/>
      <c r="E19" s="733">
        <v>0</v>
      </c>
      <c r="G19"/>
    </row>
    <row r="20" spans="1:7" s="90" customFormat="1" ht="21">
      <c r="A20" s="430">
        <v>6</v>
      </c>
      <c r="B20" s="379" t="s">
        <v>704</v>
      </c>
      <c r="C20" s="733">
        <v>267512920.3996</v>
      </c>
      <c r="D20" s="733">
        <v>0</v>
      </c>
      <c r="E20" s="733">
        <v>267512920.3996</v>
      </c>
      <c r="G20"/>
    </row>
    <row r="21" spans="1:7">
      <c r="A21" s="430">
        <v>6.1</v>
      </c>
      <c r="B21" s="381" t="s">
        <v>537</v>
      </c>
      <c r="C21" s="733">
        <v>0</v>
      </c>
      <c r="D21" s="733"/>
      <c r="E21" s="733">
        <v>0</v>
      </c>
    </row>
    <row r="22" spans="1:7">
      <c r="A22" s="430">
        <v>6.2</v>
      </c>
      <c r="B22" s="381" t="s">
        <v>703</v>
      </c>
      <c r="C22" s="733">
        <v>267512920.3996</v>
      </c>
      <c r="D22" s="733"/>
      <c r="E22" s="733">
        <v>267512920.3996</v>
      </c>
    </row>
    <row r="23" spans="1:7" ht="21">
      <c r="A23" s="430">
        <v>7</v>
      </c>
      <c r="B23" s="382" t="s">
        <v>705</v>
      </c>
      <c r="C23" s="733">
        <v>0</v>
      </c>
      <c r="D23" s="733"/>
      <c r="E23" s="733">
        <v>0</v>
      </c>
    </row>
    <row r="24" spans="1:7" ht="21">
      <c r="A24" s="430">
        <v>8</v>
      </c>
      <c r="B24" s="383" t="s">
        <v>706</v>
      </c>
      <c r="C24" s="733">
        <v>0</v>
      </c>
      <c r="D24" s="733"/>
      <c r="E24" s="733">
        <v>0</v>
      </c>
    </row>
    <row r="25" spans="1:7">
      <c r="A25" s="430">
        <v>9</v>
      </c>
      <c r="B25" s="380" t="s">
        <v>707</v>
      </c>
      <c r="C25" s="733">
        <v>4835683.79</v>
      </c>
      <c r="D25" s="733">
        <v>0</v>
      </c>
      <c r="E25" s="733">
        <v>4835683.79</v>
      </c>
    </row>
    <row r="26" spans="1:7">
      <c r="A26" s="430">
        <v>9.1</v>
      </c>
      <c r="B26" s="384" t="s">
        <v>708</v>
      </c>
      <c r="C26" s="733">
        <v>4835683.79</v>
      </c>
      <c r="D26" s="733"/>
      <c r="E26" s="733">
        <v>4835683.79</v>
      </c>
    </row>
    <row r="27" spans="1:7">
      <c r="A27" s="430">
        <v>9.1999999999999993</v>
      </c>
      <c r="B27" s="384" t="s">
        <v>709</v>
      </c>
      <c r="C27" s="733">
        <v>0</v>
      </c>
      <c r="D27" s="733"/>
      <c r="E27" s="733">
        <v>0</v>
      </c>
    </row>
    <row r="28" spans="1:7">
      <c r="A28" s="430">
        <v>10</v>
      </c>
      <c r="B28" s="380" t="s">
        <v>36</v>
      </c>
      <c r="C28" s="733">
        <v>948905.03</v>
      </c>
      <c r="D28" s="733">
        <v>948905.03</v>
      </c>
      <c r="E28" s="733">
        <v>0</v>
      </c>
    </row>
    <row r="29" spans="1:7">
      <c r="A29" s="430">
        <v>10.1</v>
      </c>
      <c r="B29" s="384" t="s">
        <v>710</v>
      </c>
      <c r="C29" s="733">
        <v>0</v>
      </c>
      <c r="D29" s="733"/>
      <c r="E29" s="733">
        <v>0</v>
      </c>
    </row>
    <row r="30" spans="1:7">
      <c r="A30" s="430">
        <v>10.199999999999999</v>
      </c>
      <c r="B30" s="384" t="s">
        <v>711</v>
      </c>
      <c r="C30" s="733">
        <v>948905.03</v>
      </c>
      <c r="D30" s="733">
        <v>948905.03</v>
      </c>
      <c r="E30" s="733">
        <v>0</v>
      </c>
    </row>
    <row r="31" spans="1:7">
      <c r="A31" s="430">
        <v>11</v>
      </c>
      <c r="B31" s="380" t="s">
        <v>712</v>
      </c>
      <c r="C31" s="733">
        <v>361604.48</v>
      </c>
      <c r="D31" s="733">
        <v>0</v>
      </c>
      <c r="E31" s="733">
        <v>361604.48</v>
      </c>
    </row>
    <row r="32" spans="1:7">
      <c r="A32" s="430">
        <v>11.1</v>
      </c>
      <c r="B32" s="384" t="s">
        <v>713</v>
      </c>
      <c r="C32" s="733">
        <v>361604.48</v>
      </c>
      <c r="D32" s="733"/>
      <c r="E32" s="733">
        <v>361604.48</v>
      </c>
    </row>
    <row r="33" spans="1:7">
      <c r="A33" s="430">
        <v>11.2</v>
      </c>
      <c r="B33" s="384" t="s">
        <v>714</v>
      </c>
      <c r="C33" s="733">
        <v>0</v>
      </c>
      <c r="D33" s="733"/>
      <c r="E33" s="733">
        <v>0</v>
      </c>
    </row>
    <row r="34" spans="1:7">
      <c r="A34" s="430">
        <v>13</v>
      </c>
      <c r="B34" s="380" t="s">
        <v>88</v>
      </c>
      <c r="C34" s="733">
        <v>3221023.0388000002</v>
      </c>
      <c r="D34" s="733"/>
      <c r="E34" s="733">
        <v>3221023.0388000002</v>
      </c>
    </row>
    <row r="35" spans="1:7">
      <c r="A35" s="430">
        <v>13.1</v>
      </c>
      <c r="B35" s="385" t="s">
        <v>715</v>
      </c>
      <c r="C35" s="733">
        <v>1098986.3799999999</v>
      </c>
      <c r="D35" s="733"/>
      <c r="E35" s="733">
        <v>1098986.3799999999</v>
      </c>
    </row>
    <row r="36" spans="1:7">
      <c r="A36" s="430">
        <v>13.2</v>
      </c>
      <c r="B36" s="385" t="s">
        <v>716</v>
      </c>
      <c r="C36" s="733">
        <v>0</v>
      </c>
      <c r="D36" s="733"/>
      <c r="E36" s="733">
        <v>0</v>
      </c>
    </row>
    <row r="37" spans="1:7" ht="39" thickBot="1">
      <c r="A37" s="229"/>
      <c r="B37" s="230" t="s">
        <v>307</v>
      </c>
      <c r="C37" s="734">
        <v>519258597.49019998</v>
      </c>
      <c r="D37" s="734">
        <v>948905.03</v>
      </c>
      <c r="E37" s="734">
        <v>518309692.46020001</v>
      </c>
    </row>
    <row r="38" spans="1:7">
      <c r="A38"/>
      <c r="B38"/>
      <c r="C38"/>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Normal="100" workbookViewId="0">
      <pane xSplit="1" ySplit="4" topLeftCell="B5" activePane="bottomRight" state="frozen"/>
      <selection activeCell="H6" sqref="H6"/>
      <selection pane="topRight" activeCell="H6" sqref="H6"/>
      <selection pane="bottomLeft" activeCell="H6" sqref="H6"/>
      <selection pane="bottomRight" activeCell="C5" sqref="C5:C13"/>
    </sheetView>
  </sheetViews>
  <sheetFormatPr defaultRowHeight="15" outlineLevelRow="1"/>
  <cols>
    <col min="1" max="1" width="9.5703125" style="2" bestFit="1" customWidth="1"/>
    <col min="2" max="2" width="114.140625" style="2" customWidth="1"/>
    <col min="3" max="3" width="18.85546875" customWidth="1"/>
    <col min="4" max="4" width="25.42578125" customWidth="1"/>
    <col min="5" max="5" width="24.140625" customWidth="1"/>
    <col min="6" max="6" width="24" customWidth="1"/>
    <col min="7" max="7" width="10" bestFit="1" customWidth="1"/>
    <col min="8" max="8" width="12" bestFit="1" customWidth="1"/>
    <col min="9" max="9" width="12.5703125" bestFit="1" customWidth="1"/>
  </cols>
  <sheetData>
    <row r="1" spans="1:6" ht="15.75">
      <c r="A1" s="17" t="s">
        <v>97</v>
      </c>
      <c r="B1" s="16" t="str">
        <f>Info!C2</f>
        <v>სს ზირაათ ბანკი საქართველო</v>
      </c>
    </row>
    <row r="2" spans="1:6" s="21" customFormat="1" ht="15.75" customHeight="1">
      <c r="A2" s="21" t="s">
        <v>98</v>
      </c>
      <c r="B2" s="717">
        <f>'1. key ratios'!B2</f>
        <v>46203</v>
      </c>
      <c r="C2"/>
      <c r="D2"/>
      <c r="E2"/>
      <c r="F2"/>
    </row>
    <row r="3" spans="1:6" s="21" customFormat="1" ht="15.75" customHeight="1">
      <c r="C3"/>
      <c r="D3"/>
      <c r="E3"/>
      <c r="F3"/>
    </row>
    <row r="4" spans="1:6" s="21" customFormat="1" ht="26.25" thickBot="1">
      <c r="A4" s="21" t="s">
        <v>244</v>
      </c>
      <c r="B4" s="119" t="s">
        <v>159</v>
      </c>
      <c r="C4" s="113" t="s">
        <v>76</v>
      </c>
      <c r="D4"/>
      <c r="E4"/>
      <c r="F4"/>
    </row>
    <row r="5" spans="1:6">
      <c r="A5" s="114">
        <v>1</v>
      </c>
      <c r="B5" s="115" t="s">
        <v>694</v>
      </c>
      <c r="C5" s="735">
        <v>518309692.46020001</v>
      </c>
    </row>
    <row r="6" spans="1:6" s="104" customFormat="1">
      <c r="A6" s="68">
        <v>2.1</v>
      </c>
      <c r="B6" s="121" t="s">
        <v>828</v>
      </c>
      <c r="C6" s="736">
        <v>94525885.076372147</v>
      </c>
    </row>
    <row r="7" spans="1:6" s="4" customFormat="1" ht="25.5" outlineLevel="1">
      <c r="A7" s="120">
        <v>2.2000000000000002</v>
      </c>
      <c r="B7" s="116" t="s">
        <v>829</v>
      </c>
      <c r="C7" s="737"/>
    </row>
    <row r="8" spans="1:6" s="4" customFormat="1" ht="26.25">
      <c r="A8" s="120">
        <v>3</v>
      </c>
      <c r="B8" s="117" t="s">
        <v>695</v>
      </c>
      <c r="C8" s="738">
        <v>612835577.53657222</v>
      </c>
    </row>
    <row r="9" spans="1:6" s="104" customFormat="1">
      <c r="A9" s="68">
        <v>4</v>
      </c>
      <c r="B9" s="124" t="s">
        <v>157</v>
      </c>
      <c r="C9" s="736">
        <v>0</v>
      </c>
    </row>
    <row r="10" spans="1:6" s="4" customFormat="1" ht="25.5" outlineLevel="1">
      <c r="A10" s="120">
        <v>5.0999999999999996</v>
      </c>
      <c r="B10" s="116" t="s">
        <v>163</v>
      </c>
      <c r="C10" s="737">
        <v>-54304554.866947718</v>
      </c>
    </row>
    <row r="11" spans="1:6" s="4" customFormat="1" ht="25.5" outlineLevel="1">
      <c r="A11" s="120">
        <v>5.2</v>
      </c>
      <c r="B11" s="116" t="s">
        <v>164</v>
      </c>
      <c r="C11" s="737"/>
    </row>
    <row r="12" spans="1:6" s="4" customFormat="1">
      <c r="A12" s="120">
        <v>6</v>
      </c>
      <c r="B12" s="122" t="s">
        <v>995</v>
      </c>
      <c r="C12" s="737">
        <v>0</v>
      </c>
    </row>
    <row r="13" spans="1:6" s="4" customFormat="1" ht="15.75" thickBot="1">
      <c r="A13" s="123">
        <v>7</v>
      </c>
      <c r="B13" s="118" t="s">
        <v>158</v>
      </c>
      <c r="C13" s="739">
        <v>558531022.66962445</v>
      </c>
    </row>
    <row r="15" spans="1:6">
      <c r="B15" s="23"/>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2026-07-30T14:40:40Z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