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15" i="114" l="1"/>
  <c r="E9" i="92" l="1"/>
  <c r="D37" i="88" l="1"/>
  <c r="E37" i="88" l="1"/>
  <c r="C37" i="88"/>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69"/>
  <c r="B1" i="94"/>
  <c r="B1" i="89"/>
  <c r="B1" i="73"/>
  <c r="B1" i="88"/>
  <c r="B1" i="52"/>
  <c r="B1" i="86"/>
  <c r="G5" i="86"/>
  <c r="F5" i="86"/>
  <c r="E5" i="86"/>
  <c r="D5" i="86"/>
  <c r="G5" i="84"/>
  <c r="F5" i="84"/>
  <c r="E5" i="84"/>
  <c r="D5" i="84"/>
  <c r="C5" i="84"/>
  <c r="E6" i="86" l="1"/>
  <c r="E13" i="86" s="1"/>
  <c r="F6" i="86"/>
  <c r="F13" i="86" s="1"/>
  <c r="G6" i="86"/>
  <c r="G13" i="86" s="1"/>
  <c r="B1" i="91" l="1"/>
  <c r="B1" i="84"/>
  <c r="D6" i="86" l="1"/>
  <c r="D13" i="86" s="1"/>
  <c r="C6" i="86" l="1"/>
  <c r="C13" i="86" s="1"/>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G22" i="91"/>
  <c r="F22" i="91"/>
  <c r="E22" i="91"/>
  <c r="D22" i="91"/>
  <c r="C22" i="91"/>
  <c r="H21" i="91"/>
  <c r="H20" i="91"/>
  <c r="H19" i="91"/>
  <c r="H18" i="91"/>
  <c r="H17" i="91"/>
  <c r="H16" i="91"/>
  <c r="H15" i="91"/>
  <c r="H14" i="91"/>
  <c r="H13" i="91"/>
  <c r="H12" i="91"/>
  <c r="H11" i="91"/>
  <c r="H10" i="91"/>
  <c r="H9" i="91"/>
  <c r="H8" i="91"/>
  <c r="H22" i="91" l="1"/>
  <c r="K22" i="90"/>
  <c r="L22" i="90"/>
  <c r="M22" i="90"/>
  <c r="N22" i="90"/>
  <c r="O22" i="90"/>
  <c r="P22" i="90"/>
  <c r="Q22" i="90"/>
  <c r="R22" i="90"/>
  <c r="S22" i="90"/>
  <c r="C22" i="90" l="1"/>
  <c r="D22" i="90" l="1"/>
  <c r="E22" i="90"/>
  <c r="F22" i="90"/>
  <c r="G22" i="90"/>
  <c r="H22" i="90"/>
  <c r="I22" i="90"/>
  <c r="J22" i="90"/>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<sst xmlns="http://schemas.openxmlformats.org/spreadsheetml/2006/main" count="1192" uniqueCount="741">
  <si>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</si>
  <si>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</si>
  <si>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</si>
  <si>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</si>
  <si>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</si>
  <si>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</si>
  <si>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</si>
  <si>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</si>
  <si>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</si>
  <si>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</si>
  <si>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</si>
  <si>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</si>
  <si>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</si>
  <si>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</si>
  <si>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</si>
  <si>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</si>
  <si>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</si>
  <si>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</si>
  <si>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</si>
  <si>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</si>
  <si>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</si>
  <si>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</si>
  <si>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</si>
  <si>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</si>
  <si>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</si>
  <si>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</si>
  <si>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</si>
  <si>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</si>
  <si>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</si>
  <si>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</si>
  <si>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</si>
  <si>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</si>
  <si>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</si>
  <si>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</si>
  <si>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</si>
  <si>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</si>
  <si>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</si>
  <si>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</si>
  <si>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</si>
  <si>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</si>
  <si>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</si>
  <si>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</si>
  <si>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</si>
  <si>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</si>
  <si>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</si>
  <si>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</si>
  <si>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</si>
  <si>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</si>
  <si>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</si>
  <si>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</si>
  <si>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</si>
  <si>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</si>
  <si>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</si>
  <si>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</si>
  <si>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</si>
  <si>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</si>
  <si>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</si>
  <si>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</si>
  <si>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</si>
  <si>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</si>
  <si>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</si>
  <si>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</si>
  <si>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</si>
  <si>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</si>
  <si>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</si>
  <si>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</si>
  <si>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</si>
  <si>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</si>
  <si>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</si>
  <si>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</si>
  <si>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</si>
  <si>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</si>
  <si>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</si>
  <si>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</si>
  <si>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</si>
  <si>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</si>
  <si>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</si>
  <si>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</si>
  <si>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</si>
  <si>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</si>
  <si>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</si>
  <si>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</si>
  <si>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</si>
  <si>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</si>
  <si>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</si>
  <si>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</si>
  <si>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</si>
  <si>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</si>
  <si>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</si>
  <si>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</si>
  <si>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</si>
  <si>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</si>
  <si>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</si>
  <si>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</si>
  <si>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</si>
  <si>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</si>
  <si>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</si>
  <si>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</si>
  <si>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</si>
  <si>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</si>
  <si>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</si>
  <si>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</si>
  <si>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</si>
  <si>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</si>
  <si>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</si>
  <si>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</si>
  <si>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</si>
  <si>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</si>
  <si>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</si>
  <si>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</si>
  <si>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</si>
  <si>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</si>
  <si>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</si>
  <si>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</si>
  <si>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</si>
  <si>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</si>
  <si>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</si>
  <si>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</si>
  <si>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</si>
  <si>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</si>
  <si>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</si>
  <si>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</si>
  <si>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</si>
  <si>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</si>
  <si>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</si>
  <si>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</si>
  <si>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</si>
  <si>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</si>
  <si>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</si>
  <si>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</si>
  <si>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</si>
  <si>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</si>
  <si>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</si>
  <si>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</si>
  <si>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</si>
  <si>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</si>
  <si>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</si>
  <si>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</si>
  <si>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</si>
  <si>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</si>
  <si>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</si>
  <si>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</si>
  <si>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</si>
  <si>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</si>
  <si>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</si>
  <si>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</si>
  <si>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</si>
  <si>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</si>
  <si>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</si>
  <si>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</si>
  <si>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</si>
  <si>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</si>
  <si>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</si>
  <si>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</si>
  <si>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</si>
  <si>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</si>
  <si>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</si>
  <si>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</si>
  <si>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</si>
  <si>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</si>
  <si>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</si>
  <si>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</si>
  <si>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</si>
  <si>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</si>
  <si>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</si>
  <si>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</si>
  <si>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</si>
  <si>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</si>
  <si>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</si>
  <si>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</si>
  <si>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</si>
  <si>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</si>
  <si>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</si>
  <si>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</si>
  <si>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</si>
  <si>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</si>
  <si>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</si>
  <si>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</si>
  <si>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</si>
  <si>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</si>
  <si>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</si>
  <si>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</si>
  <si>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</si>
  <si>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</si>
  <si>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</si>
  <si>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</si>
  <si>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</si>
  <si>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</si>
  <si>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</si>
  <si>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</si>
  <si>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</si>
  <si>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</si>
  <si>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</si>
  <si>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</si>
  <si>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</si>
  <si>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</si>
  <si>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</si>
  <si>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</si>
  <si>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</si>
  <si>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</si>
  <si>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</si>
  <si>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</si>
  <si>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</si>
  <si>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</si>
  <si>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</si>
  <si>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</si>
  <si>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</si>
  <si>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</si>
  <si>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</si>
  <si>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</si>
  <si>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</si>
  <si>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</si>
  <si>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</si>
  <si>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</si>
  <si>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</si>
  <si>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</si>
  <si>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</si>
  <si>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</si>
  <si>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</si>
  <si>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</si>
  <si>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</si>
  <si>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</si>
  <si>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</si>
  <si>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</si>
  <si>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</si>
  <si>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</si>
  <si>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</si>
  <si>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</si>
  <si>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</si>
  <si>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</si>
  <si>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</si>
  <si>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</si>
  <si>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</si>
  <si>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</si>
  <si>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</si>
  <si>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</si>
  <si>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</si>
  <si>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</si>
  <si>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</si>
  <si>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</si>
  <si>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</si>
  <si>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</si>
  <si>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</si>
  <si>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</si>
  <si>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</si>
  <si>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</si>
  <si>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</si>
  <si>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</si>
  <si>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</si>
  <si>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</si>
  <si>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</si>
  <si>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</si>
  <si>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</si>
  <si>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</si>
  <si>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</si>
  <si>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</si>
  <si>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</si>
  <si>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</si>
  <si>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</si>
  <si>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</si>
  <si>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</si>
  <si>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</si>
  <si>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</si>
  <si>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</si>
  <si>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</si>
  <si>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</si>
  <si>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</si>
  <si>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</si>
  <si>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</si>
  <si>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</si>
  <si>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</si>
  <si>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</si>
  <si>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</si>
  <si>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</si>
  <si>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</si>
  <si>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</si>
  <si>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</si>
  <si>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</si>
  <si>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</si>
  <si>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</si>
  <si>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</si>
  <si>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</si>
  <si>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</si>
  <si>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</si>
  <si>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</si>
  <si>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</si>
  <si>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</si>
  <si>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</si>
  <si>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</si>
  <si>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</si>
  <si>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</si>
  <si>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</si>
  <si>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</si>
  <si>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</si>
  <si>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</si>
  <si>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</si>
  <si>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</si>
  <si>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</si>
  <si>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</si>
  <si>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</si>
  <si>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</si>
  <si>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</si>
  <si>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</si>
  <si>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</si>
  <si>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</si>
  <si>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</si>
  <si>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</si>
  <si>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</si>
  <si>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</si>
  <si>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</si>
  <si>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</si>
  <si>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</si>
  <si>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</si>
  <si>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</si>
  <si>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</si>
  <si>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</si>
  <si>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</si>
  <si>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</si>
  <si>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</si>
  <si>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</si>
  <si>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</si>
  <si>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</si>
  <si>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</si>
  <si>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</si>
  <si>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</si>
  <si>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</si>
  <si>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</si>
  <si>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</si>
  <si>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</si>
  <si>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</si>
  <si>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</si>
  <si>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</si>
  <si>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</si>
  <si>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</si>
  <si>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</si>
  <si>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</si>
  <si>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</si>
  <si>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</si>
  <si>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</si>
  <si>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</si>
  <si>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</si>
  <si>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</si>
  <si>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</si>
  <si>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</si>
  <si>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</si>
  <si>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</si>
  <si>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</si>
  <si>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</si>
  <si>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</si>
  <si>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</si>
  <si>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</si>
  <si>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</si>
  <si>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</si>
  <si>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</si>
  <si>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</si>
  <si>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</si>
  <si>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</si>
  <si>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</si>
  <si>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</si>
  <si>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</si>
  <si>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</si>
  <si>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</si>
  <si>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</si>
  <si>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</si>
  <si>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</si>
  <si>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</si>
  <si>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</si>
  <si>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</si>
  <si>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</si>
  <si>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</si>
  <si>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</si>
  <si>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</si>
  <si>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</si>
  <si>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</si>
  <si>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</si>
  <si>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</si>
  <si>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</si>
  <si>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</si>
  <si>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</si>
  <si>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</si>
  <si>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</si>
  <si>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</si>
  <si>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</si>
  <si>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</si>
  <si>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</si>
  <si>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</si>
  <si>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</si>
  <si>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</si>
  <si>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</si>
  <si>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</si>
  <si>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</si>
  <si>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</si>
  <si>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</si>
  <si>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</si>
  <si>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</si>
  <si>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</si>
  <si>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</si>
  <si>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</si>
  <si>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</si>
  <si>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</si>
  <si>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</si>
  <si>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</si>
  <si>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</si>
  <si>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</si>
  <si>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</si>
  <si>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</si>
  <si>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</si>
  <si>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</si>
  <si>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</si>
  <si>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</si>
  <si>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</si>
  <si>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</si>
  <si>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</si>
  <si>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</si>
  <si>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</si>
  <si>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</si>
  <si>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</si>
  <si>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</si>
  <si>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</si>
  <si>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</si>
  <si>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</si>
  <si>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</si>
  <si>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</si>
  <si>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</si>
  <si>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</si>
  <si>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</si>
  <si>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</si>
  <si>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</si>
  <si>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</si>
  <si>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</si>
  <si>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</si>
  <si>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</si>
  <si>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</si>
  <si>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</si>
  <si>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</si>
  <si>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</si>
  <si>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</si>
  <si>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</si>
  <si>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</si>
  <si>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</si>
  <si>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</si>
  <si>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</si>
  <si>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</si>
  <si>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</si>
  <si>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</si>
  <si>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</si>
  <si>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</si>
  <si>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</si>
  <si>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</si>
  <si>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</si>
  <si>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</si>
  <si>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</si>
  <si>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</si>
  <si>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</si>
  <si>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</si>
  <si>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</si>
  <si>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</si>
  <si>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</si>
  <si>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</si>
  <si>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</si>
  <si>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</si>
  <si>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</si>
  <si>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</si>
  <si>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</si>
  <si>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</si>
  <si>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</si>
  <si>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</si>
  <si>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</si>
  <si>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</si>
  <si>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</si>
  <si>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</si>
  <si>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</si>
  <si>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</si>
  <si>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</si>
  <si>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</si>
  <si>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</si>
  <si>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</si>
  <si>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</si>
  <si>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</si>
  <si>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</si>
  <si>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</si>
  <si>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</si>
  <si>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</si>
  <si>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</si>
  <si>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</si>
  <si>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</si>
  <si>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</si>
  <si>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</si>
  <si>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</si>
  <si>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</si>
  <si>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</si>
  <si>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</si>
  <si>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</si>
  <si>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</si>
  <si>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</si>
  <si>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</si>
  <si>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</si>
  <si>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</si>
  <si>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</si>
  <si>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</si>
  <si>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</si>
  <si>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</si>
  <si>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</si>
  <si>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</si>
  <si>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</si>
  <si>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</si>
  <si>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</si>
  <si>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</si>
  <si>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</si>
  <si>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</si>
  <si>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</si>
  <si>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</si>
  <si>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</si>
  <si>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</si>
  <si>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</si>
  <si>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</si>
  <si>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</si>
  <si>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</si>
  <si>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</si>
  <si>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</si>
  <si>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</si>
  <si>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</si>
  <si>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</si>
  <si>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</si>
  <si>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</si>
  <si>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</si>
  <si>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</si>
  <si>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</si>
  <si>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</si>
  <si>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</si>
  <si>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</si>
  <si>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</si>
  <si>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</si>
  <si>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</si>
  <si>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</si>
  <si>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</si>
  <si>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</si>
  <si>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</si>
  <si>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</si>
  <si>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</si>
  <si>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</si>
  <si>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</si>
  <si>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</si>
  <si>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</si>
  <si>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</si>
  <si>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</si>
  <si>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</si>
  <si>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</si>
  <si>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</si>
  <si>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</si>
  <si>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</si>
  <si>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</si>
  <si>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</si>
  <si>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</si>
  <si>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</si>
  <si>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</si>
  <si>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</si>
  <si>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</si>
  <si>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</si>
  <si>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</si>
  <si>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</si>
  <si>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</si>
  <si>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</si>
  <si>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</si>
  <si>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</si>
  <si>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</si>
  <si>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</si>
  <si>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</si>
  <si>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</si>
  <si>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</si>
  <si>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</si>
  <si>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</si>
  <si>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</si>
  <si>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</si>
  <si>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</si>
  <si>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</si>
  <si>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</si>
  <si>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</si>
  <si>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</si>
  <si>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</si>
  <si>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</si>
  <si>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</si>
  <si>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</si>
  <si>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</si>
  <si>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</si>
  <si>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</si>
  <si>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</si>
  <si>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</si>
  <si>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</si>
  <si>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</si>
  <si>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</si>
  <si>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</si>
  <si>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</si>
  <si>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</si>
  <si>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</si>
  <si>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</si>
  <si>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</si>
  <si>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</si>
  <si>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</si>
  <si>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</si>
  <si>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</si>
  <si>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</si>
  <si>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</si>
  <si>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</si>
  <si>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</si>
  <si>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</si>
  <si>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</si>
  <si>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</si>
  <si>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</si>
  <si>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</si>
  <si>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</si>
  <si>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</si>
  <si>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</si>
  <si>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</si>
  <si>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</si>
  <si>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</si>
  <si>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</si>
  <si>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</si>
  <si>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</si>
  <si>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</si>
  <si>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</si>
  <si>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</si>
  <si>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</si>
  <si>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</si>
  <si>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</si>
  <si>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</si>
  <si>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</si>
  <si>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</si>
  <si>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</si>
  <si>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</si>
  <si>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</si>
  <si>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</si>
  <si>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</si>
  <si>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</si>
  <si>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</si>
  <si>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</si>
  <si>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</si>
  <si>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</si>
  <si>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</si>
  <si>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</si>
  <si>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</si>
  <si>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</si>
  <si>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</si>
  <si>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</si>
  <si>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</si>
  <si>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</si>
  <si>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</si>
  <si>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</si>
  <si>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</si>
  <si>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</si>
  <si>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</si>
  <si>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</si>
  <si>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</si>
  <si>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</si>
  <si>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</si>
  <si>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</si>
  <si>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</si>
  <si>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</si>
  <si>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</si>
  <si>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</si>
  <si>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</si>
  <si>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</si>
  <si>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</si>
  <si>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</si>
  <si>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</si>
  <si>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</si>
  <si>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</si>
  <si>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</si>
  <si>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</si>
  <si>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</si>
  <si>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</si>
  <si>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</si>
  <si>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</si>
  <si>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</si>
  <si>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</si>
  <si>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</si>
  <si>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</si>
  <si>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</si>
  <si>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</si>
  <si>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</si>
  <si>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</si>
  <si>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</si>
  <si>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</si>
  <si>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</si>
  <si>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</si>
  <si>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</si>
  <si>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</si>
  <si>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</si>
  <si>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</si>
  <si>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</si>
  <si>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</si>
  <si>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</si>
  <si>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</si>
  <si>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</si>
  <si>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</si>
  <si>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</si>
  <si>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</si>
  <si>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</si>
  <si>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</si>
  <si>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</si>
  <si>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</si>
  <si>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</si>
  <si>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</si>
  <si>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</si>
  <si>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</si>
  <si>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</si>
  <si>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</si>
  <si>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</si>
  <si>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</si>
  <si>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</si>
  <si>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</si>
  <si>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</si>
  <si>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Ziraat Bank Georgia</t>
  </si>
  <si>
    <t>Omer AYDIN</t>
  </si>
  <si>
    <t>www.ziraatbank.ge</t>
  </si>
  <si>
    <t>Non-independent chair</t>
  </si>
  <si>
    <t>Harun ÖZMEN</t>
  </si>
  <si>
    <t>Non-independent member</t>
  </si>
  <si>
    <t>Dimitri JAPARIDZE</t>
  </si>
  <si>
    <t>Independent member</t>
  </si>
  <si>
    <t>Ketevan TKAVADZE</t>
  </si>
  <si>
    <t>General Director</t>
  </si>
  <si>
    <t>Haluk CENGIZ</t>
  </si>
  <si>
    <t>Deputy General Director (Finance and Operations)</t>
  </si>
  <si>
    <t>Mert KOZACIOGLU</t>
  </si>
  <si>
    <t>Director (Credit and Marcketing)</t>
  </si>
  <si>
    <t>Archil ZHIZHAVADZE</t>
  </si>
  <si>
    <t>Director (Compliance and Risk)</t>
  </si>
  <si>
    <t>JSC  Ziraat Bank Turkey</t>
  </si>
  <si>
    <t>Table 9 (Capital), N2</t>
  </si>
  <si>
    <t>Table 9 (Capital), N6</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</si>
  <si>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</si>
  <si>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</si>
  <si>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 xml:space="preserve">                                                                                                    On Balance Assets                                                                                                                   
                                                                                                                                                                                                                                                                                                            Risk classes</t>
  </si>
  <si>
    <t>Özlem MELEK SEZER</t>
  </si>
  <si>
    <t>2Q-2023</t>
  </si>
  <si>
    <t>1Q-2023</t>
  </si>
  <si>
    <t>4Q-2022</t>
  </si>
  <si>
    <t>3Q-2022</t>
  </si>
  <si>
    <t>კოეფიციენტი</t>
  </si>
  <si>
    <t>თანხა (ლარი)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</si>
</sst>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s>
  <fonts count="143">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
      <sz val="10"/>
      <color rgb="FF333333"/>
      <name val="Sylfaen"/>
      <family val="1"/>
    </font>
    <font>
      <sz val="10"/>
      <color rgb="FFC00000"/>
      <name val="Calibri"/>
      <family val="2"/>
      <scheme val="minor"/>
    </font>
    <font>
      <sz val="11"/>
      <color theme="1"/>
      <name val="Sylfaen"/>
      <family val="1"/>
    </font>
    <font>
      <b/>
      <sz val="10"/>
      <color theme="1"/>
      <name val="Sylfaen"/>
      <family val="1"/>
    </font>
    <font>
      <sz val="10"/>
      <color theme="1"/>
      <name val="Sylfaen"/>
      <family val="1"/>
    </font>
    <font>
      <b/>
      <i/>
      <sz val="10"/>
      <color theme="1"/>
      <name val="Sylfaen"/>
      <family val="1"/>
    </font>
    <font>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69696"/>
        <bgColor indexed="64"/>
      </patternFill>
    </fill>
  </fills>
  <borders count="13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96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9" fontId="23"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2" fillId="9" borderId="30"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0" fontId="21"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168" fontId="23" fillId="64" borderId="37" applyNumberFormat="0" applyAlignment="0" applyProtection="0"/>
    <xf numFmtId="169" fontId="23" fillId="64" borderId="37" applyNumberFormat="0" applyAlignment="0" applyProtection="0"/>
    <xf numFmtId="168" fontId="23" fillId="64" borderId="37" applyNumberFormat="0" applyAlignment="0" applyProtection="0"/>
    <xf numFmtId="0" fontId="21" fillId="64" borderId="37" applyNumberFormat="0" applyAlignment="0" applyProtection="0"/>
    <xf numFmtId="0" fontId="24"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0" fontId="25" fillId="10" borderId="33"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169" fontId="26" fillId="65" borderId="38" applyNumberFormat="0" applyAlignment="0" applyProtection="0"/>
    <xf numFmtId="168" fontId="26" fillId="65" borderId="38" applyNumberFormat="0" applyAlignment="0" applyProtection="0"/>
    <xf numFmtId="0" fontId="24"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39">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68"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0" applyNumberFormat="0" applyFill="0" applyAlignment="0" applyProtection="0"/>
    <xf numFmtId="169" fontId="38" fillId="0" borderId="40" applyNumberFormat="0" applyFill="0" applyAlignment="0" applyProtection="0"/>
    <xf numFmtId="0"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168" fontId="38" fillId="0" borderId="40" applyNumberFormat="0" applyFill="0" applyAlignment="0" applyProtection="0"/>
    <xf numFmtId="169" fontId="38" fillId="0" borderId="40" applyNumberFormat="0" applyFill="0" applyAlignment="0" applyProtection="0"/>
    <xf numFmtId="168" fontId="38" fillId="0" borderId="40" applyNumberFormat="0" applyFill="0" applyAlignment="0" applyProtection="0"/>
    <xf numFmtId="0" fontId="38" fillId="0" borderId="40" applyNumberFormat="0" applyFill="0" applyAlignment="0" applyProtection="0"/>
    <xf numFmtId="0" fontId="39" fillId="0" borderId="41" applyNumberFormat="0" applyFill="0" applyAlignment="0" applyProtection="0"/>
    <xf numFmtId="169" fontId="39" fillId="0" borderId="41" applyNumberFormat="0" applyFill="0" applyAlignment="0" applyProtection="0"/>
    <xf numFmtId="0"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168" fontId="39" fillId="0" borderId="41" applyNumberFormat="0" applyFill="0" applyAlignment="0" applyProtection="0"/>
    <xf numFmtId="169" fontId="39" fillId="0" borderId="41" applyNumberFormat="0" applyFill="0" applyAlignment="0" applyProtection="0"/>
    <xf numFmtId="168" fontId="39" fillId="0" borderId="41" applyNumberFormat="0" applyFill="0" applyAlignment="0" applyProtection="0"/>
    <xf numFmtId="0" fontId="39" fillId="0" borderId="41" applyNumberFormat="0" applyFill="0" applyAlignment="0" applyProtection="0"/>
    <xf numFmtId="0" fontId="40" fillId="0" borderId="42" applyNumberFormat="0" applyFill="0" applyAlignment="0" applyProtection="0"/>
    <xf numFmtId="169"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168" fontId="40" fillId="0" borderId="42" applyNumberFormat="0" applyFill="0" applyAlignment="0" applyProtection="0"/>
    <xf numFmtId="169" fontId="40" fillId="0" borderId="42" applyNumberFormat="0" applyFill="0" applyAlignment="0" applyProtection="0"/>
    <xf numFmtId="168" fontId="40" fillId="0" borderId="42" applyNumberFormat="0" applyFill="0" applyAlignment="0" applyProtection="0"/>
    <xf numFmtId="0" fontId="40" fillId="0" borderId="42"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9" fontId="51"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50" fillId="8" borderId="30"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0" fontId="49"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168" fontId="51" fillId="43" borderId="37" applyNumberFormat="0" applyAlignment="0" applyProtection="0"/>
    <xf numFmtId="169" fontId="51" fillId="43" borderId="37" applyNumberFormat="0" applyAlignment="0" applyProtection="0"/>
    <xf numFmtId="168" fontId="51" fillId="43" borderId="37" applyNumberFormat="0" applyAlignment="0" applyProtection="0"/>
    <xf numFmtId="0" fontId="49" fillId="43" borderId="37"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3"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0" fontId="52" fillId="0" borderId="43"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168" fontId="54" fillId="0" borderId="43" applyNumberFormat="0" applyFill="0" applyAlignment="0" applyProtection="0"/>
    <xf numFmtId="169" fontId="54" fillId="0" borderId="43" applyNumberFormat="0" applyFill="0" applyAlignment="0" applyProtection="0"/>
    <xf numFmtId="168" fontId="54" fillId="0" borderId="43" applyNumberFormat="0" applyFill="0" applyAlignment="0" applyProtection="0"/>
    <xf numFmtId="0" fontId="52"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4"/>
    <xf numFmtId="169" fontId="9" fillId="0" borderId="44"/>
    <xf numFmtId="168" fontId="9"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168" fontId="2" fillId="0" borderId="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169"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0" borderId="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1" fillId="11" borderId="34"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10"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9" fontId="68"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7" fillId="9" borderId="31"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0" fontId="66"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168" fontId="68" fillId="64" borderId="46" applyNumberFormat="0" applyAlignment="0" applyProtection="0"/>
    <xf numFmtId="169" fontId="68" fillId="64" borderId="46" applyNumberFormat="0" applyAlignment="0" applyProtection="0"/>
    <xf numFmtId="168" fontId="68" fillId="64" borderId="46" applyNumberFormat="0" applyAlignment="0" applyProtection="0"/>
    <xf numFmtId="0" fontId="66" fillId="64" borderId="46"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9" fontId="77"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4" fillId="0" borderId="35"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0" fontId="30"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168" fontId="77" fillId="0" borderId="47" applyNumberFormat="0" applyFill="0" applyAlignment="0" applyProtection="0"/>
    <xf numFmtId="169" fontId="77" fillId="0" borderId="47" applyNumberFormat="0" applyFill="0" applyAlignment="0" applyProtection="0"/>
    <xf numFmtId="168" fontId="77" fillId="0" borderId="47" applyNumberFormat="0" applyFill="0" applyAlignment="0" applyProtection="0"/>
    <xf numFmtId="0" fontId="30" fillId="0" borderId="47" applyNumberFormat="0" applyFill="0" applyAlignment="0" applyProtection="0"/>
    <xf numFmtId="0" fontId="8" fillId="0" borderId="48"/>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xf numFmtId="43" fontId="1" fillId="0" borderId="0"/>
  </cellStyleXfs>
  <cellXfs count="835">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2" fillId="0" borderId="3" xfId="0" applyFont="1" applyFill="1" applyBorder="1" applyAlignment="1">
      <alignment horizontal="center" vertical="center" wrapText="1"/>
    </xf>
    <xf numFmtId="0" fontId="88" fillId="0" borderId="0" xfId="0" applyFont="1" applyBorder="1"/>
    <xf numFmtId="0" fontId="46" fillId="0" borderId="0" xfId="0" applyFont="1" applyFill="1" applyAlignment="1">
      <alignment horizontal="center"/>
    </xf>
    <xf numFmtId="0" fontId="84" fillId="0" borderId="17" xfId="0" applyFont="1" applyBorder="1" applyAlignment="1">
      <alignment horizontal="center" vertical="center" wrapText="1"/>
    </xf>
    <xf numFmtId="0" fontId="84" fillId="0" borderId="3" xfId="0" applyFont="1" applyFill="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4" xfId="0" applyFont="1" applyBorder="1"/>
    <xf numFmtId="0" fontId="2" fillId="0" borderId="17" xfId="0" applyFont="1" applyBorder="1" applyAlignment="1">
      <alignment vertical="center"/>
    </xf>
    <xf numFmtId="0" fontId="2" fillId="0" borderId="8" xfId="0" applyFont="1" applyBorder="1" applyAlignment="1">
      <alignment wrapText="1"/>
    </xf>
    <xf numFmtId="0" fontId="84" fillId="0" borderId="19" xfId="0" applyFont="1" applyBorder="1" applyAlignment="1"/>
    <xf numFmtId="0" fontId="85" fillId="0" borderId="0" xfId="0" applyFont="1" applyAlignment="1">
      <alignment wrapText="1"/>
    </xf>
    <xf numFmtId="0" fontId="2" fillId="0" borderId="19" xfId="0" applyFont="1" applyBorder="1" applyAlignment="1"/>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84" fillId="0" borderId="36"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5" xfId="11" applyFont="1" applyFill="1" applyBorder="1" applyAlignment="1" applyProtection="1">
      <alignment horizontal="center" vertical="center"/>
    </xf>
    <xf numFmtId="0" fontId="45" fillId="0" borderId="16"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7"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4"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6" xfId="2" applyNumberFormat="1" applyFont="1" applyFill="1" applyBorder="1" applyAlignment="1" applyProtection="1">
      <alignment horizontal="center" vertical="center"/>
      <protection locked="0"/>
    </xf>
    <xf numFmtId="0" fontId="2" fillId="0" borderId="17"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7"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1"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7"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58" xfId="0" applyNumberFormat="1" applyFont="1" applyBorder="1" applyAlignment="1">
      <alignment horizontal="center"/>
    </xf>
    <xf numFmtId="167" fontId="85" fillId="0" borderId="0" xfId="0" applyNumberFormat="1" applyFont="1" applyBorder="1" applyAlignment="1">
      <alignment horizontal="center"/>
    </xf>
    <xf numFmtId="167" fontId="84" fillId="0" borderId="56" xfId="0" applyNumberFormat="1" applyFont="1" applyBorder="1" applyAlignment="1">
      <alignment horizontal="center"/>
    </xf>
    <xf numFmtId="167" fontId="91" fillId="0" borderId="0" xfId="0" applyNumberFormat="1" applyFont="1" applyBorder="1" applyAlignment="1">
      <alignment horizontal="center"/>
    </xf>
    <xf numFmtId="167" fontId="84" fillId="0" borderId="59" xfId="0" applyNumberFormat="1" applyFont="1" applyBorder="1" applyAlignment="1">
      <alignment horizontal="center"/>
    </xf>
    <xf numFmtId="167" fontId="89" fillId="0" borderId="0" xfId="0" applyNumberFormat="1" applyFont="1" applyFill="1" applyBorder="1" applyAlignment="1">
      <alignment horizontal="center"/>
    </xf>
    <xf numFmtId="167" fontId="84" fillId="0" borderId="60" xfId="0" applyNumberFormat="1" applyFont="1" applyBorder="1" applyAlignment="1">
      <alignment horizontal="center"/>
    </xf>
    <xf numFmtId="0" fontId="84" fillId="0" borderId="17"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0" xfId="9" applyFont="1" applyFill="1" applyBorder="1" applyAlignment="1" applyProtection="1">
      <alignment horizontal="left" vertical="center"/>
      <protection locked="0"/>
    </xf>
    <xf numFmtId="0" fontId="45" fillId="3" borderId="21" xfId="16" applyFont="1" applyFill="1" applyBorder="1" applyAlignment="1" applyProtection="1">
      <protection locked="0"/>
    </xf>
    <xf numFmtId="193" fontId="84" fillId="36"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4" fontId="2" fillId="3" borderId="17"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8" xfId="1" applyNumberFormat="1" applyFont="1" applyFill="1" applyBorder="1" applyAlignment="1" applyProtection="1">
      <alignment horizontal="center" vertical="center" wrapText="1"/>
      <protection locked="0"/>
    </xf>
    <xf numFmtId="0" fontId="2" fillId="3" borderId="17" xfId="5" applyFont="1" applyFill="1" applyBorder="1" applyAlignment="1" applyProtection="1">
      <alignment horizontal="right" vertical="center"/>
      <protection locked="0"/>
    </xf>
    <xf numFmtId="193" fontId="84" fillId="0" borderId="17" xfId="0" applyNumberFormat="1" applyFont="1" applyBorder="1" applyAlignment="1"/>
    <xf numFmtId="193" fontId="84" fillId="0" borderId="18" xfId="0" applyNumberFormat="1" applyFont="1" applyBorder="1" applyAlignment="1"/>
    <xf numFmtId="193" fontId="84" fillId="36" borderId="50" xfId="0" applyNumberFormat="1" applyFont="1" applyFill="1" applyBorder="1" applyAlignment="1"/>
    <xf numFmtId="0" fontId="45" fillId="3" borderId="22" xfId="16" applyFont="1" applyFill="1" applyBorder="1" applyAlignment="1" applyProtection="1">
      <protection locked="0"/>
    </xf>
    <xf numFmtId="193" fontId="84" fillId="36" borderId="20" xfId="0" applyNumberFormat="1" applyFont="1" applyFill="1" applyBorder="1"/>
    <xf numFmtId="193" fontId="84" fillId="36" borderId="22" xfId="0" applyNumberFormat="1" applyFont="1" applyFill="1" applyBorder="1"/>
    <xf numFmtId="193" fontId="84" fillId="36" borderId="51" xfId="0" applyNumberFormat="1" applyFont="1" applyFill="1" applyBorder="1"/>
    <xf numFmtId="0" fontId="84" fillId="0" borderId="0" xfId="0" applyFont="1" applyBorder="1" applyAlignment="1">
      <alignment vertical="center"/>
    </xf>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1" xfId="0" applyFont="1" applyBorder="1" applyAlignment="1">
      <alignment wrapText="1"/>
    </xf>
    <xf numFmtId="0" fontId="84" fillId="0" borderId="20" xfId="0" applyFont="1" applyBorder="1"/>
    <xf numFmtId="0" fontId="86" fillId="0" borderId="21" xfId="0" applyFont="1" applyBorder="1"/>
    <xf numFmtId="193" fontId="45" fillId="36" borderId="21" xfId="16" applyNumberFormat="1" applyFont="1" applyFill="1" applyBorder="1" applyAlignment="1" applyProtection="1">
      <protection locked="0"/>
    </xf>
    <xf numFmtId="0" fontId="84" fillId="0" borderId="52" xfId="0" applyFont="1" applyBorder="1" applyAlignment="1">
      <alignment horizontal="center"/>
    </xf>
    <xf numFmtId="0" fontId="84" fillId="0" borderId="53" xfId="0" applyFont="1" applyBorder="1" applyAlignment="1">
      <alignment horizontal="center"/>
    </xf>
    <xf numFmtId="0" fontId="84" fillId="0" borderId="15" xfId="0" applyFont="1" applyBorder="1" applyAlignment="1">
      <alignment horizontal="center"/>
    </xf>
    <xf numFmtId="0" fontId="84" fillId="0" borderId="16" xfId="0" applyFont="1" applyBorder="1" applyAlignment="1">
      <alignment horizontal="center"/>
    </xf>
    <xf numFmtId="0" fontId="88" fillId="0" borderId="0" xfId="0" applyFont="1" applyAlignment="1">
      <alignment horizontal="center"/>
    </xf>
    <xf numFmtId="0" fontId="2" fillId="3" borderId="17"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8"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1" xfId="16" applyNumberFormat="1" applyFont="1" applyFill="1" applyBorder="1" applyAlignment="1" applyProtection="1">
      <protection locked="0"/>
    </xf>
    <xf numFmtId="193" fontId="45" fillId="36" borderId="21" xfId="1" applyNumberFormat="1" applyFont="1" applyFill="1" applyBorder="1" applyAlignment="1" applyProtection="1">
      <protection locked="0"/>
    </xf>
    <xf numFmtId="193" fontId="2" fillId="3" borderId="21" xfId="5" applyNumberFormat="1" applyFont="1" applyFill="1" applyBorder="1" applyProtection="1">
      <protection locked="0"/>
    </xf>
    <xf numFmtId="164" fontId="45" fillId="36" borderId="22" xfId="1" applyNumberFormat="1" applyFont="1" applyFill="1" applyBorder="1" applyAlignment="1" applyProtection="1">
      <protection locked="0"/>
    </xf>
    <xf numFmtId="193" fontId="84" fillId="0" borderId="0" xfId="0" applyNumberFormat="1" applyFont="1"/>
    <xf numFmtId="0" fontId="45" fillId="0" borderId="24"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1" xfId="0" applyFont="1" applyBorder="1" applyAlignment="1">
      <alignment vertical="center" wrapText="1"/>
    </xf>
    <xf numFmtId="0" fontId="2" fillId="0" borderId="14" xfId="11" applyFont="1" applyFill="1" applyBorder="1" applyAlignment="1" applyProtection="1">
      <alignment vertical="center"/>
    </xf>
    <xf numFmtId="0" fontId="2" fillId="0" borderId="15"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1" xfId="0" applyFont="1" applyFill="1" applyBorder="1" applyAlignment="1">
      <alignment wrapText="1"/>
    </xf>
    <xf numFmtId="0" fontId="84" fillId="0" borderId="14" xfId="0" applyFont="1" applyBorder="1" applyAlignment="1">
      <alignment horizontal="center" vertical="center"/>
    </xf>
    <xf numFmtId="193" fontId="84" fillId="36" borderId="16" xfId="0" applyNumberFormat="1" applyFont="1" applyFill="1" applyBorder="1" applyAlignment="1">
      <alignment horizontal="center" vertical="center"/>
    </xf>
    <xf numFmtId="0" fontId="84" fillId="0" borderId="0" xfId="0" applyFont="1" applyAlignment="1"/>
    <xf numFmtId="193" fontId="84" fillId="36" borderId="18" xfId="0" applyNumberFormat="1" applyFont="1" applyFill="1" applyBorder="1" applyAlignment="1">
      <alignment horizontal="center" vertical="center" wrapText="1"/>
    </xf>
    <xf numFmtId="193" fontId="84" fillId="36" borderId="22"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2" xfId="0" applyFont="1" applyBorder="1"/>
    <xf numFmtId="0" fontId="3" fillId="0" borderId="53"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7" fillId="0" borderId="0" xfId="0" applyFont="1"/>
    <xf numFmtId="0" fontId="3" fillId="0" borderId="61" xfId="0" applyFont="1" applyBorder="1"/>
    <xf numFmtId="193" fontId="84" fillId="0" borderId="19" xfId="0" applyNumberFormat="1" applyFont="1" applyBorder="1" applyAlignment="1"/>
    <xf numFmtId="0" fontId="3" fillId="0" borderId="0" xfId="0" applyFont="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Fill="1" applyBorder="1" applyAlignment="1">
      <alignment horizontal="center" vertical="center" wrapText="1"/>
    </xf>
    <xf numFmtId="193" fontId="3" fillId="36" borderId="21" xfId="0" applyNumberFormat="1" applyFont="1" applyFill="1" applyBorder="1"/>
    <xf numFmtId="9" fontId="3" fillId="0" borderId="18" xfId="20962" applyFont="1" applyBorder="1"/>
    <xf numFmtId="9" fontId="3" fillId="36" borderId="22" xfId="20962" applyFont="1" applyFill="1" applyBorder="1"/>
    <xf numFmtId="0" fontId="86" fillId="0" borderId="0" xfId="0" applyFont="1" applyFill="1" applyBorder="1" applyAlignment="1">
      <alignment horizontal="center" wrapText="1"/>
    </xf>
    <xf numFmtId="167" fontId="84" fillId="36" borderId="21" xfId="0" applyNumberFormat="1" applyFont="1" applyFill="1" applyBorder="1"/>
    <xf numFmtId="0" fontId="84" fillId="0" borderId="0" xfId="0" applyFont="1" applyFill="1" applyBorder="1" applyAlignment="1">
      <alignment vertical="center" wrapText="1"/>
    </xf>
    <xf numFmtId="0" fontId="84" fillId="0" borderId="66" xfId="0" applyFont="1" applyFill="1" applyBorder="1" applyAlignment="1">
      <alignment vertical="center" wrapText="1"/>
    </xf>
    <xf numFmtId="0" fontId="84" fillId="0" borderId="17" xfId="0" applyFont="1" applyFill="1" applyBorder="1"/>
    <xf numFmtId="193" fontId="86" fillId="36"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4"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6" xfId="0" applyFont="1" applyFill="1" applyBorder="1" applyAlignment="1">
      <alignment horizontal="left"/>
    </xf>
    <xf numFmtId="0" fontId="99" fillId="3" borderId="77" xfId="0" applyFont="1" applyFill="1" applyBorder="1" applyAlignment="1">
      <alignment horizontal="left"/>
    </xf>
    <xf numFmtId="0" fontId="4" fillId="3" borderId="80" xfId="0" applyFont="1" applyFill="1" applyBorder="1" applyAlignment="1">
      <alignment vertical="center"/>
    </xf>
    <xf numFmtId="0" fontId="3" fillId="3" borderId="81" xfId="0" applyFont="1" applyFill="1" applyBorder="1" applyAlignment="1">
      <alignment vertical="center"/>
    </xf>
    <xf numFmtId="0" fontId="3" fillId="3" borderId="82" xfId="0" applyFont="1" applyFill="1" applyBorder="1" applyAlignment="1">
      <alignment vertical="center"/>
    </xf>
    <xf numFmtId="0" fontId="3" fillId="0" borderId="65" xfId="0" applyFont="1" applyFill="1" applyBorder="1" applyAlignment="1">
      <alignment horizontal="center" vertical="center"/>
    </xf>
    <xf numFmtId="0" fontId="3" fillId="0" borderId="7" xfId="0" applyFont="1" applyFill="1" applyBorder="1" applyAlignment="1">
      <alignment vertical="center"/>
    </xf>
    <xf numFmtId="0" fontId="3" fillId="0" borderId="83" xfId="0" applyFont="1" applyFill="1" applyBorder="1" applyAlignment="1">
      <alignment vertical="center"/>
    </xf>
    <xf numFmtId="0" fontId="3" fillId="0" borderId="62" xfId="0" applyFont="1" applyFill="1" applyBorder="1" applyAlignment="1">
      <alignment vertical="center"/>
    </xf>
    <xf numFmtId="0" fontId="3" fillId="0" borderId="17" xfId="0" applyFont="1" applyFill="1" applyBorder="1" applyAlignment="1">
      <alignment horizontal="center" vertical="center"/>
    </xf>
    <xf numFmtId="0" fontId="3" fillId="0" borderId="78" xfId="0" applyFont="1" applyFill="1" applyBorder="1" applyAlignment="1">
      <alignment vertical="center"/>
    </xf>
    <xf numFmtId="0" fontId="3" fillId="0" borderId="79" xfId="0" applyFont="1" applyFill="1" applyBorder="1" applyAlignment="1">
      <alignment vertical="center"/>
    </xf>
    <xf numFmtId="0" fontId="4" fillId="0" borderId="78" xfId="0" applyFont="1" applyFill="1" applyBorder="1" applyAlignment="1">
      <alignment vertical="center"/>
    </xf>
    <xf numFmtId="0" fontId="3" fillId="0" borderId="20" xfId="0" applyFont="1" applyFill="1" applyBorder="1" applyAlignment="1">
      <alignment horizontal="center" vertical="center"/>
    </xf>
    <xf numFmtId="0" fontId="4" fillId="0" borderId="21" xfId="0" applyFont="1" applyFill="1" applyBorder="1" applyAlignment="1">
      <alignment vertical="center"/>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vertical="center"/>
    </xf>
    <xf numFmtId="0" fontId="3" fillId="3" borderId="61" xfId="0" applyFont="1" applyFill="1" applyBorder="1" applyAlignment="1">
      <alignment horizontal="center" vertical="center"/>
    </xf>
    <xf numFmtId="0" fontId="3" fillId="3" borderId="0"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3" fillId="0" borderId="84" xfId="0" applyFont="1" applyFill="1" applyBorder="1" applyAlignment="1">
      <alignment horizontal="center" vertical="center"/>
    </xf>
    <xf numFmtId="0" fontId="3" fillId="0" borderId="85" xfId="0" applyFont="1" applyFill="1" applyBorder="1" applyAlignment="1">
      <alignment vertical="center"/>
    </xf>
    <xf numFmtId="0" fontId="3" fillId="0" borderId="87" xfId="0" applyFont="1" applyFill="1" applyBorder="1" applyAlignment="1">
      <alignment vertical="center"/>
    </xf>
    <xf numFmtId="0" fontId="3" fillId="0" borderId="88" xfId="0" applyFont="1" applyFill="1" applyBorder="1" applyAlignment="1">
      <alignment horizontal="center" vertical="center"/>
    </xf>
    <xf numFmtId="0" fontId="3" fillId="0" borderId="89" xfId="0" applyFont="1" applyFill="1" applyBorder="1" applyAlignment="1">
      <alignment vertical="center"/>
    </xf>
    <xf numFmtId="0" fontId="4" fillId="0" borderId="0" xfId="0" applyFont="1" applyFill="1" applyAlignment="1">
      <alignment horizontal="center"/>
    </xf>
    <xf numFmtId="0" fontId="86" fillId="0" borderId="78" xfId="0" applyFont="1" applyFill="1" applyBorder="1" applyAlignment="1">
      <alignment horizontal="center" vertical="center" wrapText="1"/>
    </xf>
    <xf numFmtId="0" fontId="86" fillId="0" borderId="79" xfId="0" applyFont="1" applyFill="1" applyBorder="1" applyAlignment="1">
      <alignment horizontal="center" vertical="center" wrapText="1"/>
    </xf>
    <xf numFmtId="0" fontId="94" fillId="0" borderId="0" xfId="11" applyFont="1" applyFill="1" applyBorder="1" applyProtection="1"/>
    <xf numFmtId="0" fontId="4" fillId="36" borderId="15" xfId="0" applyFont="1" applyFill="1" applyBorder="1" applyAlignment="1">
      <alignment horizontal="center" vertical="center" wrapText="1"/>
    </xf>
    <xf numFmtId="0" fontId="4" fillId="36" borderId="16" xfId="0" applyFont="1" applyFill="1" applyBorder="1" applyAlignment="1">
      <alignment horizontal="center" vertical="center" wrapText="1"/>
    </xf>
    <xf numFmtId="0" fontId="4" fillId="36" borderId="17" xfId="0" applyFont="1" applyFill="1" applyBorder="1" applyAlignment="1">
      <alignment horizontal="left" vertical="center" wrapText="1"/>
    </xf>
    <xf numFmtId="0" fontId="4" fillId="36" borderId="79" xfId="0" applyFont="1" applyFill="1" applyBorder="1" applyAlignment="1">
      <alignment horizontal="left" vertical="center" wrapText="1"/>
    </xf>
    <xf numFmtId="0" fontId="3" fillId="0" borderId="17" xfId="0" applyFont="1" applyFill="1" applyBorder="1" applyAlignment="1">
      <alignment horizontal="right" vertical="center" wrapText="1"/>
    </xf>
    <xf numFmtId="0" fontId="100" fillId="0" borderId="17" xfId="0" applyFont="1" applyFill="1" applyBorder="1" applyAlignment="1">
      <alignment horizontal="right" vertical="center" wrapText="1"/>
    </xf>
    <xf numFmtId="0" fontId="4" fillId="0" borderId="17"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0" xfId="5" applyNumberFormat="1" applyFont="1" applyFill="1" applyBorder="1" applyAlignment="1" applyProtection="1">
      <alignment horizontal="left" vertical="center"/>
      <protection locked="0"/>
    </xf>
    <xf numFmtId="0" fontId="102" fillId="0" borderId="21" xfId="9" applyFont="1" applyFill="1" applyBorder="1" applyAlignment="1" applyProtection="1">
      <alignment horizontal="left" vertical="center" wrapText="1"/>
      <protection locked="0"/>
    </xf>
    <xf numFmtId="0" fontId="84" fillId="0" borderId="78" xfId="0" applyFont="1" applyBorder="1" applyAlignment="1">
      <alignment vertical="center" wrapText="1"/>
    </xf>
    <xf numFmtId="14" fontId="2" fillId="3" borderId="78" xfId="8" quotePrefix="1" applyNumberFormat="1" applyFont="1" applyFill="1" applyBorder="1" applyAlignment="1" applyProtection="1">
      <alignment horizontal="left"/>
      <protection locked="0"/>
    </xf>
    <xf numFmtId="3" fontId="103" fillId="36" borderId="79" xfId="0" applyNumberFormat="1" applyFont="1" applyFill="1" applyBorder="1" applyAlignment="1">
      <alignment vertical="center" wrapText="1"/>
    </xf>
    <xf numFmtId="3" fontId="103" fillId="36" borderId="21" xfId="0" applyNumberFormat="1" applyFont="1" applyFill="1" applyBorder="1" applyAlignment="1">
      <alignment vertical="center" wrapText="1"/>
    </xf>
    <xf numFmtId="3" fontId="103" fillId="36" borderId="22" xfId="0" applyNumberFormat="1" applyFont="1" applyFill="1" applyBorder="1" applyAlignment="1">
      <alignment vertical="center" wrapText="1"/>
    </xf>
    <xf numFmtId="0" fontId="6" fillId="0" borderId="78" xfId="17" applyFill="1" applyBorder="1" applyAlignment="1" applyProtection="1"/>
    <xf numFmtId="49" fontId="84" fillId="0" borderId="7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6" xfId="20964" applyFont="1" applyFill="1" applyBorder="1" applyAlignment="1">
      <alignment vertical="center"/>
    </xf>
    <xf numFmtId="0" fontId="45" fillId="76" borderId="97" xfId="20964" applyFont="1" applyFill="1" applyBorder="1" applyAlignment="1">
      <alignment vertical="center"/>
    </xf>
    <xf numFmtId="0" fontId="45" fillId="76" borderId="94" xfId="20964" applyFont="1" applyFill="1" applyBorder="1" applyAlignment="1">
      <alignment vertical="center"/>
    </xf>
    <xf numFmtId="0" fontId="105" fillId="70" borderId="93" xfId="20964" applyFont="1" applyFill="1" applyBorder="1" applyAlignment="1">
      <alignment horizontal="center" vertical="center"/>
    </xf>
    <xf numFmtId="0" fontId="105" fillId="70" borderId="94" xfId="20964" applyFont="1" applyFill="1" applyBorder="1" applyAlignment="1">
      <alignment horizontal="left" vertical="center" wrapText="1"/>
    </xf>
    <xf numFmtId="0" fontId="104" fillId="77" borderId="95" xfId="20964" applyFont="1" applyFill="1" applyBorder="1" applyAlignment="1">
      <alignment horizontal="center" vertical="center"/>
    </xf>
    <xf numFmtId="0" fontId="104" fillId="77" borderId="97" xfId="20964" applyFont="1" applyFill="1" applyBorder="1" applyAlignment="1">
      <alignment vertical="top" wrapText="1"/>
    </xf>
    <xf numFmtId="0" fontId="106" fillId="70" borderId="93" xfId="20964" applyFont="1" applyFill="1" applyBorder="1" applyAlignment="1">
      <alignment horizontal="center" vertical="center"/>
    </xf>
    <xf numFmtId="0" fontId="105" fillId="70" borderId="97" xfId="20964" applyFont="1" applyFill="1" applyBorder="1" applyAlignment="1">
      <alignment vertical="center" wrapText="1"/>
    </xf>
    <xf numFmtId="0" fontId="105" fillId="70" borderId="94" xfId="20964" applyFont="1" applyFill="1" applyBorder="1" applyAlignment="1">
      <alignment horizontal="left" vertical="center"/>
    </xf>
    <xf numFmtId="0" fontId="106" fillId="3" borderId="93" xfId="20964" applyFont="1" applyFill="1" applyBorder="1" applyAlignment="1">
      <alignment horizontal="center" vertical="center"/>
    </xf>
    <xf numFmtId="0" fontId="105" fillId="3" borderId="94" xfId="20964" applyFont="1" applyFill="1" applyBorder="1" applyAlignment="1">
      <alignment horizontal="left" vertical="center"/>
    </xf>
    <xf numFmtId="0" fontId="106" fillId="0" borderId="93" xfId="20964" applyFont="1" applyFill="1" applyBorder="1" applyAlignment="1">
      <alignment horizontal="center" vertical="center"/>
    </xf>
    <xf numFmtId="0" fontId="105" fillId="0" borderId="94" xfId="20964" applyFont="1" applyFill="1" applyBorder="1" applyAlignment="1">
      <alignment horizontal="left" vertical="center"/>
    </xf>
    <xf numFmtId="0" fontId="107" fillId="77" borderId="95" xfId="20964" applyFont="1" applyFill="1" applyBorder="1" applyAlignment="1">
      <alignment horizontal="center" vertical="center"/>
    </xf>
    <xf numFmtId="0" fontId="104" fillId="77" borderId="97" xfId="20964" applyFont="1" applyFill="1" applyBorder="1" applyAlignment="1">
      <alignment vertical="center"/>
    </xf>
    <xf numFmtId="0" fontId="104" fillId="76" borderId="96" xfId="20964" applyFont="1" applyFill="1" applyBorder="1" applyAlignment="1">
      <alignment vertical="center"/>
    </xf>
    <xf numFmtId="0" fontId="104" fillId="76" borderId="97" xfId="20964" applyFont="1" applyFill="1" applyBorder="1" applyAlignment="1">
      <alignment vertical="center"/>
    </xf>
    <xf numFmtId="0" fontId="109" fillId="3" borderId="93" xfId="20964" applyFont="1" applyFill="1" applyBorder="1" applyAlignment="1">
      <alignment horizontal="center" vertical="center"/>
    </xf>
    <xf numFmtId="0" fontId="110" fillId="77" borderId="95" xfId="20964" applyFont="1" applyFill="1" applyBorder="1" applyAlignment="1">
      <alignment horizontal="center" vertical="center"/>
    </xf>
    <xf numFmtId="0" fontId="45" fillId="77" borderId="97" xfId="20964" applyFont="1" applyFill="1" applyBorder="1" applyAlignment="1">
      <alignment vertical="center"/>
    </xf>
    <xf numFmtId="0" fontId="109" fillId="70" borderId="93" xfId="20964" applyFont="1" applyFill="1" applyBorder="1" applyAlignment="1">
      <alignment horizontal="center" vertical="center"/>
    </xf>
    <xf numFmtId="0" fontId="110" fillId="3" borderId="95" xfId="20964" applyFont="1" applyFill="1" applyBorder="1" applyAlignment="1">
      <alignment horizontal="center" vertical="center"/>
    </xf>
    <xf numFmtId="0" fontId="45" fillId="3" borderId="97" xfId="20964" applyFont="1" applyFill="1" applyBorder="1" applyAlignment="1">
      <alignment vertical="center"/>
    </xf>
    <xf numFmtId="0" fontId="106" fillId="70" borderId="95" xfId="20964" applyFont="1" applyFill="1" applyBorder="1" applyAlignment="1">
      <alignment horizontal="center" vertical="center"/>
    </xf>
    <xf numFmtId="0" fontId="19" fillId="70" borderId="95" xfId="20964" applyFont="1" applyFill="1" applyBorder="1" applyAlignment="1">
      <alignment horizontal="center" vertical="center"/>
    </xf>
    <xf numFmtId="0" fontId="100" fillId="0" borderId="95" xfId="0" applyFont="1" applyFill="1" applyBorder="1" applyAlignment="1">
      <alignment horizontal="left" vertical="center" wrapText="1"/>
    </xf>
    <xf numFmtId="10" fontId="96" fillId="0" borderId="95" xfId="20962" applyNumberFormat="1" applyFont="1" applyFill="1" applyBorder="1" applyAlignment="1">
      <alignment horizontal="left" vertical="center" wrapText="1"/>
    </xf>
    <xf numFmtId="1" fontId="3" fillId="0" borderId="79" xfId="0" applyNumberFormat="1" applyFont="1" applyFill="1" applyBorder="1" applyAlignment="1">
      <alignment horizontal="right" vertical="center" wrapText="1"/>
    </xf>
    <xf numFmtId="10" fontId="3" fillId="0"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left" vertical="center" wrapText="1"/>
    </xf>
    <xf numFmtId="10" fontId="100" fillId="0" borderId="95" xfId="20962" applyNumberFormat="1" applyFont="1" applyFill="1" applyBorder="1" applyAlignment="1">
      <alignment horizontal="left" vertical="center" wrapText="1"/>
    </xf>
    <xf numFmtId="10" fontId="4" fillId="36" borderId="95" xfId="20962" applyNumberFormat="1" applyFont="1" applyFill="1" applyBorder="1" applyAlignment="1">
      <alignment horizontal="left" vertical="center" wrapText="1"/>
    </xf>
    <xf numFmtId="10" fontId="4" fillId="36" borderId="95" xfId="0" applyNumberFormat="1" applyFont="1" applyFill="1" applyBorder="1" applyAlignment="1">
      <alignment horizontal="center" vertical="center" wrapText="1"/>
    </xf>
    <xf numFmtId="10" fontId="102" fillId="0" borderId="21" xfId="20962" applyNumberFormat="1" applyFont="1" applyFill="1" applyBorder="1" applyAlignment="1" applyProtection="1">
      <alignment horizontal="left" vertical="center"/>
    </xf>
    <xf numFmtId="0" fontId="4" fillId="36" borderId="95" xfId="0" applyFont="1" applyFill="1" applyBorder="1" applyAlignment="1">
      <alignment horizontal="left" vertical="center" wrapText="1"/>
    </xf>
    <xf numFmtId="0" fontId="3" fillId="0" borderId="95" xfId="0" applyFont="1" applyFill="1" applyBorder="1" applyAlignment="1">
      <alignment horizontal="left" vertical="center" wrapText="1"/>
    </xf>
    <xf numFmtId="10" fontId="4" fillId="36" borderId="79" xfId="0" applyNumberFormat="1" applyFont="1" applyFill="1" applyBorder="1" applyAlignment="1">
      <alignment horizontal="left" vertical="center" wrapText="1"/>
    </xf>
    <xf numFmtId="10" fontId="4" fillId="36" borderId="79" xfId="20962" applyNumberFormat="1" applyFont="1" applyFill="1" applyBorder="1" applyAlignment="1">
      <alignment horizontal="left" vertical="center" wrapText="1"/>
    </xf>
    <xf numFmtId="0" fontId="4" fillId="36" borderId="79" xfId="0" applyFont="1" applyFill="1" applyBorder="1" applyAlignment="1">
      <alignment horizontal="center" vertical="center" wrapText="1"/>
    </xf>
    <xf numFmtId="0" fontId="4" fillId="36" borderId="80" xfId="0" applyFont="1" applyFill="1" applyBorder="1" applyAlignment="1">
      <alignment vertical="center" wrapText="1"/>
    </xf>
    <xf numFmtId="0" fontId="4" fillId="36" borderId="94" xfId="0" applyFont="1" applyFill="1" applyBorder="1" applyAlignment="1">
      <alignment vertical="center" wrapText="1"/>
    </xf>
    <xf numFmtId="0" fontId="4" fillId="36" borderId="67" xfId="0" applyFont="1" applyFill="1" applyBorder="1" applyAlignment="1">
      <alignment vertical="center" wrapText="1"/>
    </xf>
    <xf numFmtId="0" fontId="4" fillId="36"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84" fillId="0" borderId="95" xfId="0" applyFont="1" applyFill="1" applyBorder="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5" xfId="0" applyFont="1" applyBorder="1" applyAlignment="1">
      <alignment horizontal="center" vertical="center" wrapText="1"/>
    </xf>
    <xf numFmtId="0" fontId="45" fillId="0" borderId="16" xfId="0" applyFont="1" applyBorder="1" applyAlignment="1">
      <alignment horizontal="center" vertical="center" wrapText="1"/>
    </xf>
    <xf numFmtId="3" fontId="103" fillId="36" borderId="95" xfId="0" applyNumberFormat="1" applyFont="1" applyFill="1" applyBorder="1" applyAlignment="1">
      <alignment vertical="center" wrapText="1"/>
    </xf>
    <xf numFmtId="3" fontId="103" fillId="36" borderId="96" xfId="0" applyNumberFormat="1" applyFont="1" applyFill="1" applyBorder="1" applyAlignment="1">
      <alignment vertical="center" wrapText="1"/>
    </xf>
    <xf numFmtId="3" fontId="103" fillId="36" borderId="23" xfId="0" applyNumberFormat="1" applyFont="1" applyFill="1" applyBorder="1" applyAlignment="1">
      <alignment vertical="center" wrapText="1"/>
    </xf>
    <xf numFmtId="3" fontId="103" fillId="36" borderId="82" xfId="0" applyNumberFormat="1" applyFont="1" applyFill="1" applyBorder="1" applyAlignment="1">
      <alignment vertical="center" wrapText="1"/>
    </xf>
    <xf numFmtId="3" fontId="103" fillId="0" borderId="82" xfId="0" applyNumberFormat="1" applyFont="1" applyFill="1" applyBorder="1" applyAlignment="1">
      <alignment vertical="center" wrapText="1"/>
    </xf>
    <xf numFmtId="3" fontId="103" fillId="36" borderId="36" xfId="0" applyNumberFormat="1" applyFont="1" applyFill="1" applyBorder="1" applyAlignment="1">
      <alignment vertical="center" wrapText="1"/>
    </xf>
    <xf numFmtId="0" fontId="2" fillId="0" borderId="15" xfId="0" applyNumberFormat="1" applyFont="1" applyFill="1" applyBorder="1" applyAlignment="1">
      <alignment horizontal="left" vertical="center" wrapText="1" indent="1"/>
    </xf>
    <xf numFmtId="0" fontId="2" fillId="0" borderId="16"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2" xfId="20" applyFont="1" applyBorder="1"/>
    <xf numFmtId="0" fontId="2" fillId="0" borderId="17" xfId="0" applyFont="1" applyFill="1" applyBorder="1" applyAlignment="1">
      <alignment horizontal="right" vertical="center" wrapText="1"/>
    </xf>
    <xf numFmtId="0" fontId="2" fillId="2" borderId="17" xfId="0" applyFont="1" applyFill="1" applyBorder="1" applyAlignment="1">
      <alignment horizontal="right" vertical="center"/>
    </xf>
    <xf numFmtId="0" fontId="45" fillId="0" borderId="17" xfId="0" applyFont="1" applyFill="1" applyBorder="1" applyAlignment="1">
      <alignment horizontal="center" vertical="center" wrapText="1"/>
    </xf>
    <xf numFmtId="0" fontId="2" fillId="2" borderId="20"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2"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3" xfId="0" applyFont="1" applyFill="1" applyBorder="1" applyAlignment="1">
      <alignment horizontal="center" wrapText="1"/>
    </xf>
    <xf numFmtId="0" fontId="3" fillId="0" borderId="95" xfId="0" applyFont="1" applyFill="1" applyBorder="1" applyAlignment="1">
      <alignment horizontal="center"/>
    </xf>
    <xf numFmtId="0" fontId="3" fillId="0" borderId="95" xfId="0" applyFont="1" applyBorder="1" applyAlignment="1">
      <alignment horizontal="center"/>
    </xf>
    <xf numFmtId="0" fontId="3" fillId="3" borderId="61"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0" fontId="99" fillId="0" borderId="95" xfId="0" applyFont="1" applyBorder="1" applyAlignment="1">
      <alignment horizontal="left" wrapText="1" indent="2"/>
    </xf>
    <xf numFmtId="0" fontId="4" fillId="0" borderId="17" xfId="0" applyFont="1" applyBorder="1"/>
    <xf numFmtId="0" fontId="4" fillId="0" borderId="95" xfId="0" applyFont="1" applyBorder="1" applyAlignment="1">
      <alignment wrapText="1"/>
    </xf>
    <xf numFmtId="0" fontId="111" fillId="3" borderId="61"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2" xfId="7" applyNumberFormat="1" applyFont="1" applyFill="1" applyBorder="1"/>
    <xf numFmtId="0" fontId="99" fillId="0" borderId="95"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2" xfId="0" applyFont="1" applyFill="1" applyBorder="1"/>
    <xf numFmtId="0" fontId="4" fillId="0" borderId="20" xfId="0" applyFont="1" applyBorder="1"/>
    <xf numFmtId="0" fontId="4" fillId="0" borderId="21" xfId="0" applyFont="1" applyBorder="1" applyAlignment="1">
      <alignment wrapText="1"/>
    </xf>
    <xf numFmtId="0" fontId="2" fillId="2" borderId="84" xfId="0" applyFont="1" applyFill="1" applyBorder="1" applyAlignment="1">
      <alignment horizontal="right" vertical="center"/>
    </xf>
    <xf numFmtId="0" fontId="2" fillId="0" borderId="93"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6" xfId="0" applyNumberFormat="1" applyFont="1" applyFill="1" applyBorder="1" applyAlignment="1">
      <alignment horizontal="left" vertical="center" wrapText="1"/>
    </xf>
    <xf numFmtId="0" fontId="6" fillId="0" borderId="110" xfId="17" applyBorder="1" applyAlignment="1" applyProtection="1"/>
    <xf numFmtId="0" fontId="113" fillId="0" borderId="0" xfId="0" applyFont="1" applyFill="1" applyAlignment="1">
      <alignment horizontal="left" vertical="top" wrapText="1"/>
    </xf>
    <xf numFmtId="0" fontId="2" fillId="0" borderId="110" xfId="0" applyFont="1" applyFill="1" applyBorder="1" applyAlignment="1" applyProtection="1">
      <alignment horizontal="center" vertical="center" wrapText="1"/>
    </xf>
    <xf numFmtId="0" fontId="111" fillId="0" borderId="110" xfId="0" applyFont="1" applyBorder="1" applyAlignment="1">
      <alignment horizontal="center" vertical="center"/>
    </xf>
    <xf numFmtId="0" fontId="0" fillId="0" borderId="110" xfId="0" applyBorder="1" applyAlignment="1">
      <alignment horizontal="center"/>
    </xf>
    <xf numFmtId="0" fontId="124" fillId="3" borderId="110" xfId="20966" applyFont="1" applyFill="1" applyBorder="1" applyAlignment="1">
      <alignment horizontal="left" vertical="center" wrapText="1"/>
    </xf>
    <xf numFmtId="0" fontId="125" fillId="0" borderId="110" xfId="20966" applyFont="1" applyFill="1" applyBorder="1" applyAlignment="1">
      <alignment horizontal="left" vertical="center" wrapText="1" indent="1"/>
    </xf>
    <xf numFmtId="0" fontId="126" fillId="3" borderId="120" xfId="0" applyFont="1" applyFill="1" applyBorder="1" applyAlignment="1">
      <alignment horizontal="left" vertical="center" wrapText="1"/>
    </xf>
    <xf numFmtId="0" fontId="125" fillId="3" borderId="110" xfId="20966" applyFont="1" applyFill="1" applyBorder="1" applyAlignment="1">
      <alignment horizontal="left" vertical="center" wrapText="1" indent="1"/>
    </xf>
    <xf numFmtId="0" fontId="124" fillId="0" borderId="120" xfId="0" applyFont="1" applyFill="1" applyBorder="1" applyAlignment="1">
      <alignment horizontal="left" vertical="center" wrapText="1"/>
    </xf>
    <xf numFmtId="0" fontId="126" fillId="0" borderId="120" xfId="0" applyFont="1" applyFill="1" applyBorder="1" applyAlignment="1">
      <alignment horizontal="left" vertical="center" wrapText="1"/>
    </xf>
    <xf numFmtId="0" fontId="126" fillId="0" borderId="120" xfId="0" applyFont="1" applyFill="1" applyBorder="1" applyAlignment="1">
      <alignment vertical="center" wrapText="1"/>
    </xf>
    <xf numFmtId="0" fontId="127" fillId="0" borderId="120" xfId="0" applyFont="1" applyFill="1" applyBorder="1" applyAlignment="1">
      <alignment horizontal="left" vertical="center" wrapText="1" indent="1"/>
    </xf>
    <xf numFmtId="0" fontId="127" fillId="3" borderId="120" xfId="0" applyFont="1" applyFill="1" applyBorder="1" applyAlignment="1">
      <alignment horizontal="left" vertical="center" wrapText="1" indent="1"/>
    </xf>
    <xf numFmtId="0" fontId="126" fillId="3" borderId="121" xfId="0" applyFont="1" applyFill="1" applyBorder="1" applyAlignment="1">
      <alignment horizontal="left" vertical="center" wrapText="1"/>
    </xf>
    <xf numFmtId="0" fontId="127" fillId="0" borderId="110" xfId="20966" applyFont="1" applyFill="1" applyBorder="1" applyAlignment="1">
      <alignment horizontal="left" vertical="center" wrapText="1" indent="1"/>
    </xf>
    <xf numFmtId="0" fontId="126" fillId="0" borderId="110" xfId="0" applyFont="1" applyFill="1" applyBorder="1" applyAlignment="1">
      <alignment horizontal="left" vertical="center" wrapText="1"/>
    </xf>
    <xf numFmtId="0" fontId="128" fillId="0" borderId="110" xfId="20966" applyFont="1" applyFill="1" applyBorder="1" applyAlignment="1">
      <alignment horizontal="center" vertical="center" wrapText="1"/>
    </xf>
    <xf numFmtId="0" fontId="126" fillId="3" borderId="122" xfId="0" applyFont="1" applyFill="1" applyBorder="1" applyAlignment="1">
      <alignment horizontal="left" vertical="center" wrapText="1"/>
    </xf>
    <xf numFmtId="0" fontId="0" fillId="0" borderId="123" xfId="0" applyBorder="1" applyAlignment="1">
      <alignment horizontal="center"/>
    </xf>
    <xf numFmtId="0" fontId="125" fillId="3" borderId="123" xfId="20966" applyFont="1" applyFill="1" applyBorder="1" applyAlignment="1">
      <alignment horizontal="left" vertical="center" wrapText="1" indent="1"/>
    </xf>
    <xf numFmtId="0" fontId="125" fillId="3" borderId="120" xfId="0" applyFont="1" applyFill="1" applyBorder="1" applyAlignment="1">
      <alignment horizontal="left" vertical="center" wrapText="1" indent="1"/>
    </xf>
    <xf numFmtId="0" fontId="125" fillId="0" borderId="123" xfId="20966" applyFont="1" applyFill="1" applyBorder="1" applyAlignment="1">
      <alignment horizontal="left" vertical="center" wrapText="1" indent="1"/>
    </xf>
    <xf numFmtId="0" fontId="126" fillId="0" borderId="120" xfId="0" applyFont="1" applyBorder="1" applyAlignment="1">
      <alignment horizontal="left" vertical="center" wrapText="1"/>
    </xf>
    <xf numFmtId="0" fontId="125" fillId="0" borderId="120" xfId="0" applyFont="1" applyBorder="1" applyAlignment="1">
      <alignment horizontal="left" vertical="center" wrapText="1" indent="1"/>
    </xf>
    <xf numFmtId="0" fontId="125" fillId="0" borderId="121" xfId="0" applyFont="1" applyBorder="1" applyAlignment="1">
      <alignment horizontal="left" vertical="center" wrapText="1" indent="1"/>
    </xf>
    <xf numFmtId="0" fontId="126" fillId="0" borderId="123" xfId="20966" applyFont="1" applyFill="1" applyBorder="1" applyAlignment="1">
      <alignment horizontal="left" vertical="center" wrapText="1"/>
    </xf>
    <xf numFmtId="0" fontId="126" fillId="0" borderId="123" xfId="0" applyFont="1" applyFill="1" applyBorder="1" applyAlignment="1">
      <alignment vertical="center" wrapText="1"/>
    </xf>
    <xf numFmtId="0" fontId="128" fillId="0" borderId="123" xfId="20966" applyFont="1" applyFill="1" applyBorder="1" applyAlignment="1">
      <alignment horizontal="center" vertical="center" wrapText="1"/>
    </xf>
    <xf numFmtId="0" fontId="126" fillId="3" borderId="123" xfId="20966" applyFont="1" applyFill="1" applyBorder="1" applyAlignment="1">
      <alignment horizontal="left" vertical="center" wrapText="1"/>
    </xf>
    <xf numFmtId="0" fontId="129" fillId="0" borderId="0" xfId="0" applyFont="1" applyAlignment="1">
      <alignment horizontal="justify"/>
    </xf>
    <xf numFmtId="0" fontId="126" fillId="0" borderId="123"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Fill="1" applyBorder="1" applyAlignment="1" applyProtection="1">
      <alignment horizontal="center" vertical="center" wrapText="1"/>
    </xf>
    <xf numFmtId="0" fontId="0" fillId="0" borderId="123" xfId="0" applyBorder="1" applyAlignment="1">
      <alignment horizontal="center" vertical="center"/>
    </xf>
    <xf numFmtId="0" fontId="126" fillId="0" borderId="128" xfId="0" applyFont="1" applyFill="1" applyBorder="1" applyAlignment="1">
      <alignment horizontal="justify" vertical="center" wrapText="1"/>
    </xf>
    <xf numFmtId="0" fontId="125" fillId="0" borderId="120" xfId="0" applyFont="1" applyFill="1" applyBorder="1" applyAlignment="1">
      <alignment horizontal="left" vertical="center" wrapText="1" indent="1"/>
    </xf>
    <xf numFmtId="0" fontId="125" fillId="0" borderId="121" xfId="0" applyFont="1" applyFill="1" applyBorder="1" applyAlignment="1">
      <alignment horizontal="left" vertical="center" wrapText="1" indent="1"/>
    </xf>
    <xf numFmtId="0" fontId="126" fillId="0" borderId="120" xfId="0" applyFont="1" applyFill="1" applyBorder="1" applyAlignment="1">
      <alignment horizontal="justify" vertical="center" wrapText="1"/>
    </xf>
    <xf numFmtId="0" fontId="124" fillId="0" borderId="120" xfId="0" applyFont="1" applyFill="1" applyBorder="1" applyAlignment="1">
      <alignment horizontal="justify" vertical="center" wrapText="1"/>
    </xf>
    <xf numFmtId="0" fontId="126" fillId="3" borderId="120" xfId="0" applyFont="1" applyFill="1" applyBorder="1" applyAlignment="1">
      <alignment horizontal="justify" vertical="center" wrapText="1"/>
    </xf>
    <xf numFmtId="0" fontId="126" fillId="0" borderId="121" xfId="0" applyFont="1" applyFill="1" applyBorder="1" applyAlignment="1">
      <alignment horizontal="justify" vertical="center" wrapText="1"/>
    </xf>
    <xf numFmtId="0" fontId="126" fillId="0" borderId="122" xfId="0" applyFont="1" applyFill="1" applyBorder="1" applyAlignment="1">
      <alignment horizontal="justify" vertical="center" wrapText="1"/>
    </xf>
    <xf numFmtId="0" fontId="124" fillId="0" borderId="120" xfId="0" applyFont="1" applyFill="1" applyBorder="1" applyAlignment="1">
      <alignment vertical="center" wrapText="1"/>
    </xf>
    <xf numFmtId="0" fontId="125" fillId="0" borderId="120" xfId="0" applyFont="1" applyFill="1" applyBorder="1" applyAlignment="1">
      <alignment horizontal="left" vertical="center" wrapText="1"/>
    </xf>
    <xf numFmtId="0" fontId="126" fillId="0" borderId="129" xfId="0" applyFont="1" applyFill="1" applyBorder="1" applyAlignment="1">
      <alignment vertical="center" wrapText="1"/>
    </xf>
    <xf numFmtId="0" fontId="126" fillId="3" borderId="120" xfId="0" applyFont="1" applyFill="1" applyBorder="1" applyAlignment="1">
      <alignment vertical="center" wrapText="1"/>
    </xf>
    <xf numFmtId="0" fontId="104" fillId="0" borderId="126" xfId="0" applyNumberFormat="1" applyFont="1" applyFill="1" applyBorder="1" applyAlignment="1">
      <alignment vertical="center" wrapText="1"/>
    </xf>
    <xf numFmtId="0" fontId="2" fillId="0" borderId="126" xfId="0" applyNumberFormat="1" applyFont="1" applyFill="1" applyBorder="1" applyAlignment="1">
      <alignment horizontal="left" vertical="center" wrapText="1" indent="4"/>
    </xf>
    <xf numFmtId="0" fontId="45" fillId="0" borderId="126" xfId="0" applyNumberFormat="1" applyFont="1" applyFill="1" applyBorder="1" applyAlignment="1">
      <alignment vertical="center" wrapText="1"/>
    </xf>
    <xf numFmtId="0" fontId="2" fillId="0" borderId="123" xfId="0" applyFont="1" applyFill="1" applyBorder="1" applyAlignment="1" applyProtection="1">
      <alignment horizontal="left" vertical="center" indent="11"/>
      <protection locked="0"/>
    </xf>
    <xf numFmtId="0" fontId="46" fillId="0" borderId="123" xfId="0" applyFont="1" applyFill="1" applyBorder="1" applyAlignment="1" applyProtection="1">
      <alignment horizontal="left" vertical="center" indent="17"/>
      <protection locked="0"/>
    </xf>
    <xf numFmtId="0" fontId="111" fillId="0" borderId="123" xfId="0" applyFont="1" applyBorder="1" applyAlignment="1">
      <alignment vertical="center"/>
    </xf>
    <xf numFmtId="0" fontId="95" fillId="0" borderId="123" xfId="0" applyNumberFormat="1" applyFont="1" applyFill="1" applyBorder="1" applyAlignment="1">
      <alignment vertical="center" wrapText="1"/>
    </xf>
    <xf numFmtId="0" fontId="96" fillId="0" borderId="126" xfId="0" applyNumberFormat="1" applyFont="1" applyFill="1" applyBorder="1" applyAlignment="1">
      <alignment horizontal="left" vertical="center" wrapText="1"/>
    </xf>
    <xf numFmtId="0" fontId="2" fillId="0" borderId="126" xfId="0" applyNumberFormat="1" applyFont="1" applyFill="1" applyBorder="1" applyAlignment="1">
      <alignment horizontal="left" vertical="center" wrapText="1"/>
    </xf>
    <xf numFmtId="193" fontId="94" fillId="0" borderId="0" xfId="0" applyNumberFormat="1" applyFont="1" applyFill="1" applyBorder="1" applyAlignment="1" applyProtection="1">
      <alignment horizontal="right"/>
    </xf>
    <xf numFmtId="0" fontId="125" fillId="3" borderId="121" xfId="0" applyFont="1" applyFill="1" applyBorder="1" applyAlignment="1">
      <alignment horizontal="left" vertical="center" wrapText="1" indent="1"/>
    </xf>
    <xf numFmtId="0" fontId="125" fillId="3" borderId="123" xfId="0" applyFont="1" applyFill="1" applyBorder="1" applyAlignment="1">
      <alignment horizontal="left" vertical="center" wrapText="1" indent="1"/>
    </xf>
    <xf numFmtId="167" fontId="84" fillId="0" borderId="123" xfId="0" applyNumberFormat="1" applyFont="1" applyBorder="1" applyAlignment="1">
      <alignment horizontal="center"/>
    </xf>
    <xf numFmtId="0" fontId="126" fillId="0" borderId="123" xfId="0" applyFont="1" applyBorder="1" applyAlignment="1">
      <alignment horizontal="left" vertical="center" wrapText="1"/>
    </xf>
    <xf numFmtId="0" fontId="84" fillId="0" borderId="123" xfId="0" applyFont="1" applyBorder="1"/>
    <xf numFmtId="0" fontId="125" fillId="0" borderId="123" xfId="0" applyFont="1" applyBorder="1" applyAlignment="1">
      <alignment horizontal="left" vertical="center" wrapText="1" indent="1"/>
    </xf>
    <xf numFmtId="0" fontId="126" fillId="3" borderId="123" xfId="0" applyFont="1" applyFill="1" applyBorder="1" applyAlignment="1">
      <alignment horizontal="left" vertical="center" wrapText="1"/>
    </xf>
    <xf numFmtId="0" fontId="127" fillId="3" borderId="123" xfId="0" applyFont="1" applyFill="1" applyBorder="1" applyAlignment="1">
      <alignment horizontal="left" vertical="center" wrapText="1" indent="1"/>
    </xf>
    <xf numFmtId="0" fontId="129" fillId="0" borderId="123" xfId="0" applyFont="1" applyBorder="1" applyAlignment="1">
      <alignment horizontal="justify"/>
    </xf>
    <xf numFmtId="167" fontId="86" fillId="0" borderId="123" xfId="0" applyNumberFormat="1" applyFont="1" applyFill="1" applyBorder="1" applyAlignment="1">
      <alignment horizontal="center"/>
    </xf>
    <xf numFmtId="167" fontId="86" fillId="0" borderId="54" xfId="0" applyNumberFormat="1" applyFont="1" applyFill="1" applyBorder="1" applyAlignment="1">
      <alignment horizontal="center"/>
    </xf>
    <xf numFmtId="167" fontId="84" fillId="0" borderId="56" xfId="0" applyNumberFormat="1" applyFont="1" applyFill="1" applyBorder="1" applyAlignment="1">
      <alignment horizontal="center"/>
    </xf>
    <xf numFmtId="167" fontId="87" fillId="0" borderId="56" xfId="0" applyNumberFormat="1" applyFont="1" applyFill="1" applyBorder="1" applyAlignment="1">
      <alignment horizontal="center"/>
    </xf>
    <xf numFmtId="167" fontId="46" fillId="0" borderId="56" xfId="0" applyNumberFormat="1" applyFont="1" applyFill="1" applyBorder="1" applyAlignment="1">
      <alignment horizontal="center"/>
    </xf>
    <xf numFmtId="167" fontId="84" fillId="0" borderId="59" xfId="0" applyNumberFormat="1" applyFont="1" applyFill="1" applyBorder="1" applyAlignment="1">
      <alignment horizontal="center"/>
    </xf>
    <xf numFmtId="0" fontId="125" fillId="0" borderId="123" xfId="0" applyFont="1" applyFill="1" applyBorder="1" applyAlignment="1">
      <alignment horizontal="left" vertical="center" wrapText="1" indent="1"/>
    </xf>
    <xf numFmtId="0" fontId="113" fillId="0" borderId="0" xfId="0" applyFont="1"/>
    <xf numFmtId="0" fontId="116" fillId="0" borderId="123" xfId="0" applyFont="1" applyBorder="1"/>
    <xf numFmtId="49" fontId="118" fillId="0" borderId="123" xfId="5" applyNumberFormat="1" applyFont="1" applyFill="1" applyBorder="1" applyAlignment="1" applyProtection="1">
      <alignment horizontal="right" vertical="center"/>
      <protection locked="0"/>
    </xf>
    <xf numFmtId="0" fontId="117" fillId="3" borderId="123" xfId="13" applyFont="1" applyFill="1" applyBorder="1" applyAlignment="1" applyProtection="1">
      <alignment horizontal="left" vertical="center" wrapText="1"/>
      <protection locked="0"/>
    </xf>
    <xf numFmtId="49" fontId="117" fillId="3" borderId="123" xfId="5" applyNumberFormat="1" applyFont="1" applyFill="1" applyBorder="1" applyAlignment="1" applyProtection="1">
      <alignment horizontal="right" vertical="center"/>
      <protection locked="0"/>
    </xf>
    <xf numFmtId="0" fontId="117" fillId="0" borderId="123" xfId="13" applyFont="1" applyFill="1" applyBorder="1" applyAlignment="1" applyProtection="1">
      <alignment horizontal="left" vertical="center" wrapText="1"/>
      <protection locked="0"/>
    </xf>
    <xf numFmtId="49" fontId="117" fillId="0" borderId="123" xfId="5" applyNumberFormat="1" applyFont="1" applyFill="1" applyBorder="1" applyAlignment="1" applyProtection="1">
      <alignment horizontal="right" vertical="center"/>
      <protection locked="0"/>
    </xf>
    <xf numFmtId="0" fontId="119" fillId="0" borderId="123" xfId="13" applyFont="1" applyFill="1" applyBorder="1" applyAlignment="1" applyProtection="1">
      <alignment horizontal="left" vertical="center" wrapText="1"/>
      <protection locked="0"/>
    </xf>
    <xf numFmtId="0" fontId="116" fillId="0" borderId="123" xfId="0" applyFont="1" applyFill="1" applyBorder="1" applyAlignment="1">
      <alignment horizontal="center" vertical="center" wrapText="1"/>
    </xf>
    <xf numFmtId="43" fontId="96" fillId="0" borderId="0" xfId="7" applyFont="1"/>
    <xf numFmtId="0" fontId="113" fillId="0" borderId="0" xfId="0" applyFont="1" applyAlignment="1">
      <alignment wrapText="1"/>
    </xf>
    <xf numFmtId="166" fontId="112" fillId="36" borderId="123" xfId="20965" applyFont="1" applyFill="1" applyBorder="1"/>
    <xf numFmtId="0" fontId="112" fillId="0" borderId="123" xfId="0" applyFont="1" applyBorder="1"/>
    <xf numFmtId="0" fontId="112" fillId="0" borderId="123" xfId="0" applyFont="1" applyFill="1" applyBorder="1"/>
    <xf numFmtId="0" fontId="112" fillId="0" borderId="123" xfId="0" applyFont="1" applyBorder="1" applyAlignment="1">
      <alignment horizontal="left" indent="8"/>
    </xf>
    <xf numFmtId="0" fontId="112" fillId="0" borderId="123" xfId="0" applyFont="1" applyBorder="1" applyAlignment="1">
      <alignment wrapText="1"/>
    </xf>
    <xf numFmtId="0" fontId="116" fillId="0" borderId="0" xfId="0" applyFont="1"/>
    <xf numFmtId="0" fontId="115" fillId="0" borderId="123" xfId="0" applyFont="1" applyBorder="1"/>
    <xf numFmtId="49" fontId="118" fillId="0" borderId="123" xfId="5" applyNumberFormat="1" applyFont="1" applyFill="1" applyBorder="1" applyAlignment="1" applyProtection="1">
      <alignment horizontal="right" vertical="center" wrapText="1"/>
      <protection locked="0"/>
    </xf>
    <xf numFmtId="49" fontId="117" fillId="3" borderId="123" xfId="5" applyNumberFormat="1" applyFont="1" applyFill="1" applyBorder="1" applyAlignment="1" applyProtection="1">
      <alignment horizontal="right" vertical="center" wrapText="1"/>
      <protection locked="0"/>
    </xf>
    <xf numFmtId="49" fontId="117" fillId="0" borderId="123" xfId="5" applyNumberFormat="1" applyFont="1" applyFill="1" applyBorder="1" applyAlignment="1" applyProtection="1">
      <alignment horizontal="right" vertical="center" wrapText="1"/>
      <protection locked="0"/>
    </xf>
    <xf numFmtId="0" fontId="112" fillId="0" borderId="123" xfId="0" applyFont="1" applyBorder="1" applyAlignment="1">
      <alignment horizontal="center" vertical="center" wrapText="1"/>
    </xf>
    <xf numFmtId="0" fontId="112" fillId="0" borderId="127" xfId="0" applyFont="1" applyFill="1" applyBorder="1" applyAlignment="1">
      <alignment horizontal="center" vertical="center" wrapText="1"/>
    </xf>
    <xf numFmtId="0" fontId="112" fillId="0" borderId="123"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3" xfId="0" applyFont="1" applyFill="1" applyBorder="1"/>
    <xf numFmtId="0" fontId="112" fillId="0" borderId="123" xfId="0" applyNumberFormat="1" applyFont="1" applyFill="1" applyBorder="1" applyAlignment="1">
      <alignment horizontal="left" vertical="center" wrapText="1"/>
    </xf>
    <xf numFmtId="0" fontId="115" fillId="0" borderId="123" xfId="0" applyFont="1" applyFill="1" applyBorder="1" applyAlignment="1">
      <alignment horizontal="left" wrapText="1" indent="1"/>
    </xf>
    <xf numFmtId="0" fontId="115" fillId="0" borderId="123" xfId="0" applyFont="1" applyFill="1" applyBorder="1" applyAlignment="1">
      <alignment horizontal="left" vertical="center" indent="1"/>
    </xf>
    <xf numFmtId="0" fontId="112" fillId="0" borderId="123" xfId="0" applyFont="1" applyFill="1" applyBorder="1" applyAlignment="1">
      <alignment horizontal="left" wrapText="1" indent="1"/>
    </xf>
    <xf numFmtId="0" fontId="112" fillId="0" borderId="123" xfId="0" applyFont="1" applyFill="1" applyBorder="1" applyAlignment="1">
      <alignment horizontal="left" indent="1"/>
    </xf>
    <xf numFmtId="0" fontId="112" fillId="0" borderId="123" xfId="0" applyFont="1" applyFill="1" applyBorder="1" applyAlignment="1">
      <alignment horizontal="left" wrapText="1" indent="4"/>
    </xf>
    <xf numFmtId="0" fontId="112" fillId="0" borderId="123" xfId="0" applyNumberFormat="1" applyFont="1" applyFill="1" applyBorder="1" applyAlignment="1">
      <alignment horizontal="left" indent="3"/>
    </xf>
    <xf numFmtId="0" fontId="115" fillId="0" borderId="123" xfId="0" applyFont="1" applyFill="1" applyBorder="1" applyAlignment="1">
      <alignment horizontal="left" indent="1"/>
    </xf>
    <xf numFmtId="0" fontId="113" fillId="78" borderId="123" xfId="0" applyFont="1" applyFill="1" applyBorder="1"/>
    <xf numFmtId="0" fontId="116" fillId="0" borderId="7" xfId="0" applyFont="1" applyBorder="1"/>
    <xf numFmtId="0" fontId="116" fillId="0" borderId="123" xfId="0" applyFont="1" applyFill="1" applyBorder="1"/>
    <xf numFmtId="0" fontId="113" fillId="0" borderId="123" xfId="0" applyFont="1" applyFill="1" applyBorder="1" applyAlignment="1">
      <alignment horizontal="left" wrapText="1" indent="2"/>
    </xf>
    <xf numFmtId="0" fontId="113" fillId="0" borderId="123" xfId="0" applyFont="1" applyFill="1" applyBorder="1"/>
    <xf numFmtId="0" fontId="113" fillId="0" borderId="123" xfId="0" applyFont="1" applyFill="1" applyBorder="1" applyAlignment="1">
      <alignment horizontal="left" wrapText="1"/>
    </xf>
    <xf numFmtId="0" fontId="112" fillId="0" borderId="0" xfId="0" applyFont="1" applyBorder="1"/>
    <xf numFmtId="0" fontId="112" fillId="0" borderId="123" xfId="0" applyFont="1" applyBorder="1" applyAlignment="1">
      <alignment horizontal="left" indent="1"/>
    </xf>
    <xf numFmtId="0" fontId="112" fillId="0" borderId="123" xfId="0" applyFont="1" applyBorder="1" applyAlignment="1">
      <alignment horizontal="center"/>
    </xf>
    <xf numFmtId="0" fontId="112" fillId="0" borderId="0" xfId="0" applyFont="1" applyBorder="1" applyAlignment="1">
      <alignment horizontal="center" vertical="center"/>
    </xf>
    <xf numFmtId="0" fontId="112" fillId="0" borderId="123"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2"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6" xfId="0" applyFont="1" applyFill="1" applyBorder="1" applyAlignment="1">
      <alignment horizontal="center" vertical="center" wrapText="1"/>
    </xf>
    <xf numFmtId="0" fontId="112" fillId="0" borderId="103" xfId="0" applyFont="1" applyFill="1" applyBorder="1" applyAlignment="1">
      <alignment horizontal="center" vertical="center" wrapText="1"/>
    </xf>
    <xf numFmtId="0" fontId="112" fillId="0" borderId="0" xfId="0" applyFont="1" applyFill="1"/>
    <xf numFmtId="0" fontId="112" fillId="0" borderId="22" xfId="0" applyFont="1" applyFill="1" applyBorder="1"/>
    <xf numFmtId="0" fontId="112" fillId="0" borderId="21" xfId="0" applyFont="1" applyFill="1" applyBorder="1"/>
    <xf numFmtId="0" fontId="112" fillId="0" borderId="24" xfId="0" applyFont="1" applyFill="1" applyBorder="1"/>
    <xf numFmtId="49" fontId="112" fillId="0" borderId="22" xfId="0" applyNumberFormat="1" applyFont="1" applyFill="1" applyBorder="1" applyAlignment="1">
      <alignment horizontal="left" wrapText="1" indent="1"/>
    </xf>
    <xf numFmtId="0" fontId="112" fillId="0" borderId="20" xfId="0" applyNumberFormat="1" applyFont="1" applyFill="1" applyBorder="1" applyAlignment="1">
      <alignment horizontal="left" wrapText="1" indent="1"/>
    </xf>
    <xf numFmtId="0" fontId="112" fillId="0" borderId="79" xfId="0" applyFont="1" applyFill="1" applyBorder="1"/>
    <xf numFmtId="0" fontId="112" fillId="0" borderId="126" xfId="0" applyFont="1" applyFill="1" applyBorder="1"/>
    <xf numFmtId="49" fontId="112" fillId="0" borderId="79" xfId="0" applyNumberFormat="1" applyFont="1" applyFill="1" applyBorder="1" applyAlignment="1">
      <alignment horizontal="left" wrapText="1" indent="1"/>
    </xf>
    <xf numFmtId="0" fontId="112" fillId="0" borderId="17" xfId="0" applyNumberFormat="1" applyFont="1" applyFill="1" applyBorder="1" applyAlignment="1">
      <alignment horizontal="left" wrapText="1" indent="1"/>
    </xf>
    <xf numFmtId="49" fontId="112" fillId="0" borderId="17"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3"/>
    </xf>
    <xf numFmtId="49" fontId="112" fillId="0" borderId="79" xfId="0" applyNumberFormat="1" applyFont="1" applyFill="1" applyBorder="1" applyAlignment="1">
      <alignment horizontal="left" wrapText="1" indent="2"/>
    </xf>
    <xf numFmtId="49" fontId="112" fillId="0" borderId="17" xfId="0" applyNumberFormat="1" applyFont="1" applyBorder="1" applyAlignment="1">
      <alignment horizontal="left" wrapText="1" indent="2"/>
    </xf>
    <xf numFmtId="49" fontId="112" fillId="0" borderId="79" xfId="0" applyNumberFormat="1" applyFont="1" applyFill="1" applyBorder="1" applyAlignment="1">
      <alignment horizontal="left" vertical="top" wrapText="1" indent="2"/>
    </xf>
    <xf numFmtId="0" fontId="112" fillId="79" borderId="79" xfId="0" applyFont="1" applyFill="1" applyBorder="1"/>
    <xf numFmtId="0" fontId="112" fillId="79" borderId="123" xfId="0" applyFont="1" applyFill="1" applyBorder="1"/>
    <xf numFmtId="0" fontId="112" fillId="79" borderId="126" xfId="0" applyFont="1" applyFill="1" applyBorder="1"/>
    <xf numFmtId="49" fontId="112" fillId="0" borderId="79" xfId="0" applyNumberFormat="1" applyFont="1" applyFill="1" applyBorder="1" applyAlignment="1">
      <alignment horizontal="left" indent="1"/>
    </xf>
    <xf numFmtId="0" fontId="112" fillId="0" borderId="17" xfId="0" applyNumberFormat="1" applyFont="1" applyBorder="1" applyAlignment="1">
      <alignment horizontal="left" indent="1"/>
    </xf>
    <xf numFmtId="0" fontId="112" fillId="0" borderId="79" xfId="0" applyFont="1" applyBorder="1"/>
    <xf numFmtId="0" fontId="112" fillId="0" borderId="126" xfId="0" applyFont="1" applyBorder="1"/>
    <xf numFmtId="49" fontId="112" fillId="0" borderId="17" xfId="0" applyNumberFormat="1" applyFont="1" applyBorder="1" applyAlignment="1">
      <alignment horizontal="left" indent="1"/>
    </xf>
    <xf numFmtId="49" fontId="112" fillId="0" borderId="79" xfId="0" applyNumberFormat="1" applyFont="1" applyFill="1" applyBorder="1" applyAlignment="1">
      <alignment horizontal="left" indent="3"/>
    </xf>
    <xf numFmtId="49" fontId="112" fillId="0" borderId="17" xfId="0" applyNumberFormat="1" applyFont="1" applyBorder="1" applyAlignment="1">
      <alignment horizontal="left" indent="3"/>
    </xf>
    <xf numFmtId="0" fontId="112" fillId="0" borderId="17" xfId="0" applyFont="1" applyBorder="1" applyAlignment="1">
      <alignment horizontal="left" indent="2"/>
    </xf>
    <xf numFmtId="0" fontId="112" fillId="0" borderId="79" xfId="0" applyFont="1" applyBorder="1" applyAlignment="1">
      <alignment horizontal="left" indent="2"/>
    </xf>
    <xf numFmtId="0" fontId="112" fillId="0" borderId="17" xfId="0" applyFont="1" applyBorder="1" applyAlignment="1">
      <alignment horizontal="left" indent="1"/>
    </xf>
    <xf numFmtId="0" fontId="112" fillId="0" borderId="79" xfId="0" applyFont="1" applyBorder="1" applyAlignment="1">
      <alignment horizontal="left" indent="1"/>
    </xf>
    <xf numFmtId="0" fontId="115" fillId="0" borderId="62" xfId="0" applyFont="1" applyBorder="1"/>
    <xf numFmtId="0" fontId="112" fillId="0" borderId="65" xfId="0" applyFont="1" applyBorder="1"/>
    <xf numFmtId="0" fontId="112" fillId="0" borderId="73" xfId="0" applyFont="1" applyBorder="1" applyAlignment="1">
      <alignment horizontal="center" vertical="center" wrapText="1"/>
    </xf>
    <xf numFmtId="0" fontId="112" fillId="0" borderId="79"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3"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5" fillId="0" borderId="123"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8" xfId="0" applyNumberFormat="1" applyFont="1" applyFill="1" applyBorder="1" applyAlignment="1">
      <alignment horizontal="left" vertical="center" wrapText="1" indent="1" readingOrder="1"/>
    </xf>
    <xf numFmtId="0" fontId="133" fillId="0" borderId="123" xfId="0" applyFont="1" applyBorder="1" applyAlignment="1">
      <alignment horizontal="left" indent="3"/>
    </xf>
    <xf numFmtId="0" fontId="115" fillId="0" borderId="123" xfId="0" applyNumberFormat="1" applyFont="1" applyFill="1" applyBorder="1" applyAlignment="1">
      <alignment vertical="center" wrapText="1" readingOrder="1"/>
    </xf>
    <xf numFmtId="0" fontId="133" fillId="0" borderId="123" xfId="0" applyFont="1" applyFill="1" applyBorder="1" applyAlignment="1">
      <alignment horizontal="left" indent="2"/>
    </xf>
    <xf numFmtId="0" fontId="112" fillId="0" borderId="119" xfId="0" applyNumberFormat="1" applyFont="1" applyFill="1" applyBorder="1" applyAlignment="1">
      <alignment vertical="center" wrapText="1" readingOrder="1"/>
    </xf>
    <xf numFmtId="0" fontId="133" fillId="0" borderId="127" xfId="0" applyFont="1" applyBorder="1" applyAlignment="1">
      <alignment horizontal="left" indent="2"/>
    </xf>
    <xf numFmtId="0" fontId="112" fillId="0" borderId="118" xfId="0" applyNumberFormat="1" applyFont="1" applyFill="1" applyBorder="1" applyAlignment="1">
      <alignment vertical="center" wrapText="1" readingOrder="1"/>
    </xf>
    <xf numFmtId="0" fontId="133" fillId="0" borderId="123" xfId="0" applyFont="1" applyBorder="1" applyAlignment="1">
      <alignment horizontal="left" indent="2"/>
    </xf>
    <xf numFmtId="0" fontId="112" fillId="0" borderId="117" xfId="0" applyNumberFormat="1" applyFont="1" applyFill="1" applyBorder="1" applyAlignment="1">
      <alignment vertical="center" wrapText="1" readingOrder="1"/>
    </xf>
    <xf numFmtId="0" fontId="133" fillId="0" borderId="7" xfId="0" applyFont="1" applyBorder="1"/>
    <xf numFmtId="0" fontId="2" fillId="0" borderId="14" xfId="0" applyNumberFormat="1" applyFont="1" applyFill="1" applyBorder="1" applyAlignment="1">
      <alignment horizontal="left" vertical="center" wrapText="1" indent="1"/>
    </xf>
    <xf numFmtId="169" fontId="2" fillId="37" borderId="61" xfId="20" applyFont="1" applyBorder="1"/>
    <xf numFmtId="167" fontId="135" fillId="80" borderId="55" xfId="0" applyNumberFormat="1" applyFont="1" applyFill="1" applyBorder="1" applyAlignment="1">
      <alignment horizontal="center"/>
    </xf>
    <xf numFmtId="193" fontId="96" fillId="0" borderId="123" xfId="0" applyNumberFormat="1" applyFont="1" applyFill="1" applyBorder="1" applyAlignment="1" applyProtection="1">
      <alignment vertical="center" wrapText="1"/>
      <protection locked="0"/>
    </xf>
    <xf numFmtId="193" fontId="3" fillId="0" borderId="123" xfId="0" applyNumberFormat="1" applyFont="1" applyFill="1" applyBorder="1" applyAlignment="1" applyProtection="1">
      <alignment vertical="center" wrapText="1"/>
      <protection locked="0"/>
    </xf>
    <xf numFmtId="193" fontId="3" fillId="0" borderId="79" xfId="0" applyNumberFormat="1" applyFont="1" applyFill="1" applyBorder="1" applyAlignment="1" applyProtection="1">
      <alignment vertical="center" wrapText="1"/>
      <protection locked="0"/>
    </xf>
    <xf numFmtId="169" fontId="9" fillId="37" borderId="0" xfId="20" applyNumberFormat="1" applyFont="1" applyFill="1" applyBorder="1"/>
    <xf numFmtId="193" fontId="96" fillId="0" borderId="127" xfId="0" applyNumberFormat="1" applyFont="1" applyFill="1" applyBorder="1" applyAlignment="1" applyProtection="1">
      <alignment horizontal="right" vertical="center" wrapText="1"/>
      <protection locked="0"/>
    </xf>
    <xf numFmtId="193" fontId="3" fillId="0" borderId="127" xfId="0" applyNumberFormat="1" applyFont="1" applyFill="1" applyBorder="1" applyAlignment="1" applyProtection="1">
      <alignment vertical="center" wrapText="1"/>
      <protection locked="0"/>
    </xf>
    <xf numFmtId="193" fontId="3" fillId="0" borderId="87" xfId="0" applyNumberFormat="1" applyFont="1" applyFill="1" applyBorder="1" applyAlignment="1" applyProtection="1">
      <alignment vertical="center" wrapText="1"/>
      <protection locked="0"/>
    </xf>
    <xf numFmtId="169" fontId="9" fillId="37" borderId="102" xfId="20" applyNumberFormat="1" applyFont="1" applyFill="1" applyBorder="1"/>
    <xf numFmtId="169" fontId="9" fillId="37" borderId="103" xfId="20" applyNumberFormat="1" applyFont="1" applyFill="1" applyBorder="1"/>
    <xf numFmtId="169" fontId="9" fillId="37" borderId="104" xfId="20" applyNumberFormat="1" applyFont="1" applyFill="1" applyBorder="1"/>
    <xf numFmtId="169" fontId="9" fillId="37" borderId="83" xfId="20" applyNumberFormat="1" applyFont="1" applyFill="1" applyBorder="1"/>
    <xf numFmtId="169" fontId="9" fillId="37" borderId="107" xfId="20" applyNumberFormat="1" applyFont="1" applyFill="1" applyBorder="1"/>
    <xf numFmtId="169" fontId="9" fillId="37" borderId="73" xfId="20" applyNumberFormat="1" applyFont="1" applyFill="1" applyBorder="1"/>
    <xf numFmtId="10" fontId="3" fillId="0" borderId="7" xfId="20962" applyNumberFormat="1" applyFont="1" applyFill="1" applyBorder="1" applyAlignment="1" applyProtection="1">
      <alignment horizontal="right" vertical="center" wrapText="1"/>
      <protection locked="0"/>
    </xf>
    <xf numFmtId="10" fontId="3" fillId="0" borderId="7" xfId="20962" applyNumberFormat="1" applyFont="1" applyFill="1" applyBorder="1" applyAlignment="1" applyProtection="1">
      <alignment vertical="center" wrapText="1"/>
      <protection locked="0"/>
    </xf>
    <xf numFmtId="10" fontId="3" fillId="0" borderId="62" xfId="20962" applyNumberFormat="1" applyFont="1" applyFill="1" applyBorder="1" applyAlignment="1" applyProtection="1">
      <alignment vertical="center" wrapText="1"/>
      <protection locked="0"/>
    </xf>
    <xf numFmtId="10" fontId="3" fillId="0" borderId="123" xfId="20962" applyNumberFormat="1" applyFont="1" applyFill="1" applyBorder="1" applyAlignment="1" applyProtection="1">
      <alignment horizontal="right" vertical="center" wrapText="1"/>
      <protection locked="0"/>
    </xf>
    <xf numFmtId="10" fontId="3" fillId="0" borderId="123" xfId="20962" applyNumberFormat="1" applyFont="1" applyFill="1" applyBorder="1" applyAlignment="1" applyProtection="1">
      <alignment vertical="center" wrapText="1"/>
      <protection locked="0"/>
    </xf>
    <xf numFmtId="10" fontId="3" fillId="0" borderId="79" xfId="20962" applyNumberFormat="1" applyFont="1" applyFill="1" applyBorder="1" applyAlignment="1" applyProtection="1">
      <alignment vertical="center" wrapText="1"/>
      <protection locked="0"/>
    </xf>
    <xf numFmtId="169" fontId="9" fillId="0" borderId="0" xfId="20" applyNumberFormat="1" applyFont="1" applyFill="1" applyBorder="1"/>
    <xf numFmtId="169" fontId="9" fillId="37" borderId="92" xfId="20" applyNumberFormat="1" applyFont="1" applyFill="1" applyBorder="1"/>
    <xf numFmtId="10" fontId="3" fillId="0" borderId="123" xfId="20962" applyNumberFormat="1" applyFont="1" applyBorder="1"/>
    <xf numFmtId="193" fontId="94" fillId="2" borderId="123" xfId="0" applyNumberFormat="1" applyFont="1" applyFill="1" applyBorder="1" applyAlignment="1" applyProtection="1">
      <alignment vertical="center"/>
      <protection locked="0"/>
    </xf>
    <xf numFmtId="193" fontId="94" fillId="2" borderId="79" xfId="0" applyNumberFormat="1" applyFont="1" applyFill="1" applyBorder="1" applyAlignment="1" applyProtection="1">
      <alignment vertical="center"/>
      <protection locked="0"/>
    </xf>
    <xf numFmtId="193" fontId="136" fillId="2" borderId="123" xfId="0" applyNumberFormat="1" applyFont="1" applyFill="1" applyBorder="1" applyAlignment="1" applyProtection="1">
      <alignment vertical="center"/>
      <protection locked="0"/>
    </xf>
    <xf numFmtId="193" fontId="136" fillId="2" borderId="79" xfId="0" applyNumberFormat="1" applyFont="1" applyFill="1" applyBorder="1" applyAlignment="1" applyProtection="1">
      <alignment vertical="center"/>
      <protection locked="0"/>
    </xf>
    <xf numFmtId="10" fontId="3" fillId="0" borderId="21" xfId="20962" applyNumberFormat="1" applyFont="1" applyBorder="1"/>
    <xf numFmtId="193" fontId="3" fillId="0" borderId="17" xfId="0" applyNumberFormat="1" applyFont="1" applyFill="1" applyBorder="1" applyAlignment="1" applyProtection="1">
      <alignment horizontal="center" vertical="center" wrapText="1"/>
      <protection locked="0"/>
    </xf>
    <xf numFmtId="193" fontId="3" fillId="0" borderId="123" xfId="0" applyNumberFormat="1" applyFont="1" applyFill="1" applyBorder="1" applyAlignment="1" applyProtection="1">
      <alignment horizontal="center" vertical="center" wrapText="1"/>
      <protection locked="0"/>
    </xf>
    <xf numFmtId="193" fontId="3" fillId="0" borderId="79" xfId="0" applyNumberFormat="1" applyFont="1" applyFill="1" applyBorder="1" applyAlignment="1" applyProtection="1">
      <alignment horizontal="center" vertical="center" wrapText="1"/>
      <protection locked="0"/>
    </xf>
    <xf numFmtId="169" fontId="9" fillId="37" borderId="61" xfId="20" applyNumberFormat="1" applyFont="1" applyFill="1" applyBorder="1" applyAlignment="1">
      <alignment horizontal="center"/>
    </xf>
    <xf numFmtId="169" fontId="9" fillId="37" borderId="0" xfId="20" applyNumberFormat="1" applyFont="1" applyFill="1" applyBorder="1" applyAlignment="1">
      <alignment horizontal="center"/>
    </xf>
    <xf numFmtId="169" fontId="9" fillId="37" borderId="92" xfId="20" applyNumberFormat="1" applyFont="1" applyFill="1" applyBorder="1" applyAlignment="1">
      <alignment horizontal="center"/>
    </xf>
    <xf numFmtId="10" fontId="3" fillId="0" borderId="17" xfId="20962" applyNumberFormat="1" applyFont="1" applyFill="1" applyBorder="1" applyAlignment="1" applyProtection="1">
      <alignment horizontal="center" vertical="center" wrapText="1"/>
      <protection locked="0"/>
    </xf>
    <xf numFmtId="10" fontId="3" fillId="0" borderId="123" xfId="20962" applyNumberFormat="1" applyFont="1" applyFill="1" applyBorder="1" applyAlignment="1" applyProtection="1">
      <alignment horizontal="center" vertical="center" wrapText="1"/>
      <protection locked="0"/>
    </xf>
    <xf numFmtId="10" fontId="3" fillId="0" borderId="79" xfId="20962" applyNumberFormat="1" applyFont="1" applyFill="1" applyBorder="1" applyAlignment="1" applyProtection="1">
      <alignment horizontal="center" vertical="center" wrapText="1"/>
      <protection locked="0"/>
    </xf>
    <xf numFmtId="193" fontId="3" fillId="0" borderId="14" xfId="0" applyNumberFormat="1" applyFont="1" applyFill="1" applyBorder="1" applyAlignment="1" applyProtection="1">
      <alignment horizontal="center" vertical="center" wrapText="1"/>
      <protection locked="0"/>
    </xf>
    <xf numFmtId="193" fontId="3" fillId="0" borderId="15" xfId="0" applyNumberFormat="1" applyFont="1" applyFill="1" applyBorder="1" applyAlignment="1" applyProtection="1">
      <alignment horizontal="center" vertical="center" wrapText="1"/>
      <protection locked="0"/>
    </xf>
    <xf numFmtId="193" fontId="3" fillId="0" borderId="16" xfId="0" applyNumberFormat="1" applyFont="1" applyFill="1" applyBorder="1" applyAlignment="1" applyProtection="1">
      <alignment horizontal="center" vertical="center" wrapText="1"/>
      <protection locked="0"/>
    </xf>
    <xf numFmtId="10" fontId="1" fillId="0" borderId="20" xfId="20962" applyNumberFormat="1" applyBorder="1" applyAlignment="1">
      <alignment horizontal="center"/>
    </xf>
    <xf numFmtId="10" fontId="1" fillId="0" borderId="21" xfId="20962" applyNumberFormat="1" applyBorder="1" applyAlignment="1">
      <alignment horizontal="center"/>
    </xf>
    <xf numFmtId="10" fontId="1" fillId="0" borderId="22" xfId="20962" applyNumberFormat="1" applyBorder="1" applyAlignment="1">
      <alignment horizontal="center"/>
    </xf>
    <xf numFmtId="3" fontId="0" fillId="0" borderId="123" xfId="0" applyNumberFormat="1" applyFont="1" applyFill="1" applyBorder="1"/>
    <xf numFmtId="3" fontId="0" fillId="36" borderId="123" xfId="0" applyNumberFormat="1" applyFont="1" applyFill="1" applyBorder="1"/>
    <xf numFmtId="3" fontId="0" fillId="0" borderId="123" xfId="0" applyNumberFormat="1" applyFont="1" applyFill="1" applyBorder="1" applyAlignment="1">
      <alignment vertical="center"/>
    </xf>
    <xf numFmtId="3" fontId="0" fillId="36" borderId="123" xfId="0" applyNumberFormat="1" applyFont="1" applyFill="1" applyBorder="1" applyAlignment="1">
      <alignment vertical="center"/>
    </xf>
    <xf numFmtId="193" fontId="94" fillId="0" borderId="123" xfId="0" applyNumberFormat="1" applyFont="1" applyFill="1" applyBorder="1" applyAlignment="1">
      <alignment horizontal="right"/>
    </xf>
    <xf numFmtId="193" fontId="94" fillId="36" borderId="123" xfId="0" applyNumberFormat="1" applyFont="1" applyFill="1" applyBorder="1" applyAlignment="1">
      <alignment horizontal="right"/>
    </xf>
    <xf numFmtId="193" fontId="94" fillId="36" borderId="79" xfId="0" applyNumberFormat="1" applyFont="1" applyFill="1" applyBorder="1" applyAlignment="1">
      <alignment horizontal="right"/>
    </xf>
    <xf numFmtId="3" fontId="103" fillId="0" borderId="123" xfId="0" applyNumberFormat="1" applyFont="1" applyFill="1" applyBorder="1" applyAlignment="1">
      <alignment vertical="center" wrapText="1"/>
    </xf>
    <xf numFmtId="3" fontId="103" fillId="0" borderId="124" xfId="0" applyNumberFormat="1" applyFont="1" applyFill="1" applyBorder="1" applyAlignment="1">
      <alignment vertical="center" wrapText="1"/>
    </xf>
    <xf numFmtId="167" fontId="4" fillId="36" borderId="21" xfId="0" applyNumberFormat="1" applyFont="1" applyFill="1" applyBorder="1" applyAlignment="1">
      <alignment horizontal="center" vertical="center"/>
    </xf>
    <xf numFmtId="167" fontId="4" fillId="36" borderId="22" xfId="0" applyNumberFormat="1" applyFont="1" applyFill="1" applyBorder="1" applyAlignment="1">
      <alignment horizontal="center" vertical="center"/>
    </xf>
    <xf numFmtId="193" fontId="96" fillId="36" borderId="79" xfId="2" applyNumberFormat="1" applyFont="1" applyFill="1" applyBorder="1" applyAlignment="1">
      <alignment vertical="top"/>
    </xf>
    <xf numFmtId="193" fontId="96" fillId="3" borderId="79" xfId="2" applyNumberFormat="1" applyFont="1" applyFill="1" applyBorder="1" applyAlignment="1" applyProtection="1">
      <alignment vertical="top"/>
      <protection locked="0"/>
    </xf>
    <xf numFmtId="193" fontId="96" fillId="36" borderId="79" xfId="2" applyNumberFormat="1" applyFont="1" applyFill="1" applyBorder="1" applyAlignment="1">
      <alignment vertical="top" wrapText="1"/>
    </xf>
    <xf numFmtId="193" fontId="96" fillId="3" borderId="79" xfId="2" applyNumberFormat="1" applyFont="1" applyFill="1" applyBorder="1" applyAlignment="1" applyProtection="1">
      <alignment vertical="top" wrapText="1"/>
      <protection locked="0"/>
    </xf>
    <xf numFmtId="193" fontId="137" fillId="3" borderId="79" xfId="2" applyNumberFormat="1" applyFont="1" applyFill="1" applyBorder="1" applyAlignment="1" applyProtection="1">
      <alignment vertical="top" wrapText="1"/>
      <protection locked="0"/>
    </xf>
    <xf numFmtId="193" fontId="96" fillId="36" borderId="79" xfId="2" applyNumberFormat="1" applyFont="1" applyFill="1" applyBorder="1" applyAlignment="1" applyProtection="1">
      <alignment vertical="top" wrapText="1"/>
      <protection locked="0"/>
    </xf>
    <xf numFmtId="193" fontId="96" fillId="36" borderId="22" xfId="2" applyNumberFormat="1" applyFont="1" applyFill="1" applyBorder="1" applyAlignment="1">
      <alignment vertical="top" wrapText="1"/>
    </xf>
    <xf numFmtId="3" fontId="3" fillId="0" borderId="79" xfId="0" applyNumberFormat="1" applyFont="1" applyFill="1" applyBorder="1" applyAlignment="1">
      <alignment horizontal="right" vertical="center" wrapText="1"/>
    </xf>
    <xf numFmtId="10" fontId="100" fillId="0" borderId="123" xfId="20962" applyNumberFormat="1" applyFont="1" applyFill="1" applyBorder="1" applyAlignment="1">
      <alignment horizontal="left" vertical="center" wrapText="1"/>
    </xf>
    <xf numFmtId="3" fontId="3" fillId="0" borderId="22" xfId="0" applyNumberFormat="1" applyFont="1" applyFill="1" applyBorder="1" applyAlignment="1">
      <alignment horizontal="right" vertical="center" wrapText="1"/>
    </xf>
    <xf numFmtId="0" fontId="45" fillId="0" borderId="0" xfId="0" applyFont="1"/>
    <xf numFmtId="0" fontId="138" fillId="0" borderId="123" xfId="0" applyFont="1" applyBorder="1"/>
    <xf numFmtId="0" fontId="2" fillId="0" borderId="124" xfId="0" applyFont="1" applyBorder="1" applyAlignment="1">
      <alignment wrapText="1"/>
    </xf>
    <xf numFmtId="0" fontId="84" fillId="0" borderId="82" xfId="0" applyFont="1" applyBorder="1" applyAlignment="1">
      <alignment horizontal="left"/>
    </xf>
    <xf numFmtId="0" fontId="2" fillId="0" borderId="123" xfId="0" applyFont="1" applyBorder="1" applyAlignment="1">
      <alignment wrapText="1"/>
    </xf>
    <xf numFmtId="0" fontId="84" fillId="0" borderId="79" xfId="0" applyFont="1" applyBorder="1" applyAlignment="1"/>
    <xf numFmtId="0" fontId="45" fillId="0" borderId="123" xfId="0" applyFont="1" applyBorder="1" applyAlignment="1">
      <alignment horizontal="center" vertical="center" wrapText="1"/>
    </xf>
    <xf numFmtId="0" fontId="45" fillId="0" borderId="79" xfId="0" applyFont="1" applyBorder="1" applyAlignment="1">
      <alignment horizontal="center" vertical="center" wrapText="1"/>
    </xf>
    <xf numFmtId="0" fontId="2" fillId="0" borderId="82" xfId="0" applyFont="1" applyBorder="1" applyAlignment="1"/>
    <xf numFmtId="14" fontId="2" fillId="0" borderId="0" xfId="0" applyNumberFormat="1" applyFont="1" applyAlignment="1">
      <alignment horizontal="left"/>
    </xf>
    <xf numFmtId="9" fontId="84" fillId="0" borderId="82" xfId="0" applyNumberFormat="1" applyFont="1" applyBorder="1" applyAlignment="1">
      <alignment horizontal="left"/>
    </xf>
    <xf numFmtId="3" fontId="139" fillId="0" borderId="13" xfId="0" applyNumberFormat="1" applyFont="1" applyFill="1" applyBorder="1" applyAlignment="1">
      <alignment horizontal="center" vertical="center"/>
    </xf>
    <xf numFmtId="3" fontId="140" fillId="0" borderId="11" xfId="0" applyNumberFormat="1" applyFont="1" applyFill="1" applyBorder="1" applyAlignment="1">
      <alignment horizontal="center" vertical="center"/>
    </xf>
    <xf numFmtId="3" fontId="141" fillId="0" borderId="11" xfId="0" applyNumberFormat="1" applyFont="1" applyFill="1" applyBorder="1" applyAlignment="1">
      <alignment horizontal="center" vertical="center"/>
    </xf>
    <xf numFmtId="3" fontId="139" fillId="0" borderId="11" xfId="0" applyNumberFormat="1" applyFont="1" applyFill="1" applyBorder="1" applyAlignment="1">
      <alignment horizontal="center" vertical="center"/>
    </xf>
    <xf numFmtId="3" fontId="139" fillId="0" borderId="12" xfId="0" applyNumberFormat="1" applyFont="1" applyFill="1" applyBorder="1" applyAlignment="1">
      <alignment horizontal="center" vertical="center"/>
    </xf>
    <xf numFmtId="3" fontId="139" fillId="0" borderId="123" xfId="0" applyNumberFormat="1" applyFont="1" applyFill="1" applyBorder="1" applyAlignment="1">
      <alignment horizontal="center"/>
    </xf>
    <xf numFmtId="3" fontId="139" fillId="0" borderId="123" xfId="0" applyNumberFormat="1" applyFont="1" applyFill="1" applyBorder="1" applyAlignment="1">
      <alignment horizontal="center" vertical="center"/>
    </xf>
    <xf numFmtId="3" fontId="139" fillId="0" borderId="21" xfId="0" applyNumberFormat="1" applyFont="1" applyFill="1" applyBorder="1" applyAlignment="1">
      <alignment horizontal="center" vertical="center"/>
    </xf>
    <xf numFmtId="193" fontId="3" fillId="0" borderId="123" xfId="0" applyNumberFormat="1" applyFont="1" applyFill="1" applyBorder="1"/>
    <xf numFmtId="193" fontId="3" fillId="0" borderId="124" xfId="0" applyNumberFormat="1" applyFont="1" applyFill="1" applyBorder="1"/>
    <xf numFmtId="164" fontId="105" fillId="0" borderId="123" xfId="948" applyNumberFormat="1" applyFont="1" applyFill="1" applyBorder="1" applyAlignment="1" applyProtection="1">
      <alignment horizontal="right" vertical="center"/>
      <protection locked="0"/>
    </xf>
    <xf numFmtId="164" fontId="105" fillId="77" borderId="123" xfId="948" applyNumberFormat="1" applyFont="1" applyFill="1" applyBorder="1" applyAlignment="1">
      <alignment horizontal="right" vertical="center"/>
    </xf>
    <xf numFmtId="164" fontId="45" fillId="76" borderId="126" xfId="948" applyNumberFormat="1" applyFont="1" applyFill="1" applyBorder="1" applyAlignment="1" applyProtection="1">
      <alignment horizontal="right" vertical="center"/>
      <protection locked="0"/>
    </xf>
    <xf numFmtId="164" fontId="104" fillId="76" borderId="126" xfId="948" applyNumberFormat="1" applyFont="1" applyFill="1" applyBorder="1" applyAlignment="1" applyProtection="1">
      <alignment horizontal="right" vertical="center"/>
      <protection locked="0"/>
    </xf>
    <xf numFmtId="164" fontId="105" fillId="3" borderId="123" xfId="948" applyNumberFormat="1" applyFont="1" applyFill="1" applyBorder="1" applyAlignment="1" applyProtection="1">
      <alignment horizontal="right" vertical="center"/>
      <protection locked="0"/>
    </xf>
    <xf numFmtId="194" fontId="105" fillId="77" borderId="123" xfId="948" applyNumberFormat="1" applyFont="1" applyFill="1" applyBorder="1" applyAlignment="1">
      <alignment horizontal="right" vertical="center"/>
    </xf>
    <xf numFmtId="0" fontId="3" fillId="3" borderId="125" xfId="0" applyFont="1" applyFill="1" applyBorder="1" applyAlignment="1">
      <alignment vertical="center"/>
    </xf>
    <xf numFmtId="0" fontId="3" fillId="0" borderId="123" xfId="0" applyFont="1" applyFill="1" applyBorder="1" applyAlignment="1">
      <alignment vertical="center"/>
    </xf>
    <xf numFmtId="0" fontId="3" fillId="0" borderId="124" xfId="0" applyFont="1" applyFill="1" applyBorder="1" applyAlignment="1">
      <alignment vertical="center"/>
    </xf>
    <xf numFmtId="169" fontId="9" fillId="37" borderId="53" xfId="20" applyNumberFormat="1" applyFont="1" applyFill="1" applyBorder="1"/>
    <xf numFmtId="169" fontId="9" fillId="37" borderId="23" xfId="20" applyNumberFormat="1" applyFont="1" applyFill="1" applyBorder="1"/>
    <xf numFmtId="169" fontId="9" fillId="37" borderId="86" xfId="20" applyNumberFormat="1" applyFont="1" applyFill="1" applyBorder="1"/>
    <xf numFmtId="169" fontId="9" fillId="37" borderId="24" xfId="20" applyNumberFormat="1" applyFont="1" applyFill="1" applyBorder="1"/>
    <xf numFmtId="0" fontId="3" fillId="0" borderId="102" xfId="0" applyFont="1" applyFill="1" applyBorder="1" applyAlignment="1">
      <alignment vertical="center"/>
    </xf>
    <xf numFmtId="169" fontId="9" fillId="37" borderId="29" xfId="20" applyNumberFormat="1" applyFont="1" applyFill="1" applyBorder="1"/>
    <xf numFmtId="10" fontId="3" fillId="81" borderId="90" xfId="9960" applyNumberFormat="1" applyFont="1" applyFill="1" applyBorder="1" applyAlignment="1">
      <alignment vertical="center"/>
    </xf>
    <xf numFmtId="10" fontId="3" fillId="81" borderId="91" xfId="9960" applyNumberFormat="1" applyFont="1" applyFill="1" applyBorder="1" applyAlignment="1">
      <alignment vertical="center"/>
    </xf>
    <xf numFmtId="164" fontId="4" fillId="0" borderId="123" xfId="7" applyNumberFormat="1" applyFont="1" applyFill="1" applyBorder="1"/>
    <xf numFmtId="164" fontId="4" fillId="0" borderId="79" xfId="7" applyNumberFormat="1" applyFont="1" applyFill="1" applyBorder="1"/>
    <xf numFmtId="164" fontId="3" fillId="0" borderId="123" xfId="7" applyNumberFormat="1" applyFont="1" applyFill="1" applyBorder="1"/>
    <xf numFmtId="164" fontId="3" fillId="0" borderId="79" xfId="7" applyNumberFormat="1" applyFont="1" applyFill="1" applyBorder="1"/>
    <xf numFmtId="169" fontId="9" fillId="37" borderId="123" xfId="20" applyNumberFormat="1" applyFont="1" applyFill="1" applyBorder="1"/>
    <xf numFmtId="164" fontId="3" fillId="0" borderId="123" xfId="7" applyNumberFormat="1" applyFont="1" applyFill="1" applyBorder="1" applyAlignment="1">
      <alignment vertical="center"/>
    </xf>
    <xf numFmtId="10" fontId="4" fillId="0" borderId="22" xfId="20962" applyNumberFormat="1" applyFont="1" applyFill="1" applyBorder="1"/>
    <xf numFmtId="1" fontId="116" fillId="0" borderId="123" xfId="0" applyNumberFormat="1" applyFont="1" applyFill="1" applyBorder="1" applyAlignment="1">
      <alignment horizontal="center"/>
    </xf>
    <xf numFmtId="0" fontId="116" fillId="0" borderId="123" xfId="0" applyFont="1" applyFill="1" applyBorder="1" applyAlignment="1">
      <alignment horizontal="center"/>
    </xf>
    <xf numFmtId="0" fontId="113" fillId="0" borderId="123" xfId="0" applyFont="1" applyFill="1" applyBorder="1" applyAlignment="1">
      <alignment horizontal="center"/>
    </xf>
    <xf numFmtId="0" fontId="112" fillId="0" borderId="123" xfId="0" applyFont="1" applyFill="1" applyBorder="1" applyAlignment="1">
      <alignment horizontal="center"/>
    </xf>
    <xf numFmtId="0" fontId="115" fillId="0" borderId="65" xfId="0" applyFont="1" applyFill="1" applyBorder="1" applyAlignment="1">
      <alignment horizontal="center"/>
    </xf>
    <xf numFmtId="0" fontId="112" fillId="0" borderId="123" xfId="0" applyFont="1" applyFill="1" applyBorder="1" applyAlignment="1">
      <alignment horizontal="left"/>
    </xf>
    <xf numFmtId="0" fontId="112" fillId="0" borderId="17" xfId="0" applyFont="1" applyFill="1" applyBorder="1" applyAlignment="1">
      <alignment horizontal="center"/>
    </xf>
    <xf numFmtId="49" fontId="112" fillId="0" borderId="17" xfId="0" applyNumberFormat="1" applyFont="1" applyFill="1" applyBorder="1" applyAlignment="1">
      <alignment horizontal="center"/>
    </xf>
    <xf numFmtId="0" fontId="112" fillId="79" borderId="17" xfId="0" applyFont="1" applyFill="1" applyBorder="1" applyAlignment="1">
      <alignment horizontal="center"/>
    </xf>
    <xf numFmtId="0" fontId="112" fillId="79" borderId="123" xfId="0" applyFont="1" applyFill="1" applyBorder="1" applyAlignment="1">
      <alignment horizontal="left"/>
    </xf>
    <xf numFmtId="49" fontId="112" fillId="0" borderId="17" xfId="0" applyNumberFormat="1" applyFont="1" applyFill="1" applyBorder="1" applyAlignment="1">
      <alignment horizontal="center" vertical="top" wrapText="1"/>
    </xf>
    <xf numFmtId="49" fontId="112" fillId="0" borderId="17" xfId="0" applyNumberFormat="1" applyFont="1" applyFill="1" applyBorder="1" applyAlignment="1">
      <alignment horizontal="center" wrapText="1"/>
    </xf>
    <xf numFmtId="49" fontId="112" fillId="0" borderId="20" xfId="0" applyNumberFormat="1" applyFont="1" applyFill="1" applyBorder="1" applyAlignment="1">
      <alignment horizontal="center" wrapText="1"/>
    </xf>
    <xf numFmtId="0" fontId="112" fillId="0" borderId="21" xfId="0" applyFont="1" applyFill="1" applyBorder="1" applyAlignment="1">
      <alignment horizontal="left"/>
    </xf>
    <xf numFmtId="0" fontId="112" fillId="0" borderId="123" xfId="0" applyFont="1" applyFill="1" applyBorder="1" applyAlignment="1">
      <alignment horizontal="left" vertical="center" wrapText="1"/>
    </xf>
    <xf numFmtId="0" fontId="112" fillId="0" borderId="123" xfId="0" applyFont="1" applyFill="1" applyBorder="1" applyAlignment="1">
      <alignment horizontal="center" vertical="center" textRotation="90" wrapText="1"/>
    </xf>
    <xf numFmtId="0" fontId="112" fillId="0" borderId="123" xfId="0" applyFont="1" applyFill="1" applyBorder="1" applyAlignment="1">
      <alignment horizontal="center" vertical="center"/>
    </xf>
    <xf numFmtId="0" fontId="142" fillId="0" borderId="123" xfId="0" applyFont="1" applyFill="1" applyBorder="1"/>
    <xf numFmtId="0" fontId="117" fillId="0" borderId="123" xfId="0" applyFont="1" applyFill="1" applyBorder="1" applyAlignment="1">
      <alignment horizontal="center"/>
    </xf>
    <xf numFmtId="0" fontId="117" fillId="0" borderId="123" xfId="0" applyFont="1" applyFill="1" applyBorder="1"/>
    <xf numFmtId="0" fontId="142" fillId="0" borderId="123" xfId="0" applyFont="1" applyFill="1" applyBorder="1" applyAlignment="1">
      <alignment horizontal="center"/>
    </xf>
    <xf numFmtId="0" fontId="117" fillId="0" borderId="127" xfId="0" applyFont="1" applyFill="1" applyBorder="1" applyAlignment="1">
      <alignment horizontal="center"/>
    </xf>
    <xf numFmtId="0" fontId="117" fillId="0" borderId="127" xfId="0" applyFont="1" applyFill="1" applyBorder="1"/>
    <xf numFmtId="14" fontId="113" fillId="0" borderId="0" xfId="0" applyNumberFormat="1" applyFont="1" applyAlignment="1">
      <alignment horizontal="left"/>
    </xf>
    <xf numFmtId="4" fontId="116" fillId="0" borderId="123" xfId="0" applyNumberFormat="1" applyFont="1" applyFill="1" applyBorder="1" applyAlignment="1">
      <alignment horizontal="center"/>
    </xf>
    <xf numFmtId="4" fontId="113" fillId="0" borderId="123" xfId="0" applyNumberFormat="1" applyFont="1" applyFill="1" applyBorder="1" applyAlignment="1">
      <alignment horizontal="center"/>
    </xf>
    <xf numFmtId="0" fontId="112" fillId="0" borderId="0" xfId="0" applyFont="1" applyFill="1" applyBorder="1"/>
    <xf numFmtId="0" fontId="115" fillId="0" borderId="123" xfId="0" applyFont="1" applyFill="1" applyBorder="1" applyAlignment="1">
      <alignment horizontal="center"/>
    </xf>
    <xf numFmtId="37" fontId="4" fillId="77" borderId="123" xfId="20967" applyNumberFormat="1" applyFont="1" applyFill="1" applyBorder="1" applyAlignment="1">
      <alignment vertical="center" wrapText="1"/>
    </xf>
    <xf numFmtId="37" fontId="3" fillId="0" borderId="123" xfId="20967" applyNumberFormat="1" applyFont="1" applyFill="1" applyBorder="1" applyAlignment="1">
      <alignment vertical="center" wrapText="1"/>
    </xf>
    <xf numFmtId="37" fontId="3" fillId="77" borderId="123" xfId="20967" applyNumberFormat="1" applyFont="1" applyFill="1" applyBorder="1" applyAlignment="1">
      <alignment vertical="center" wrapText="1"/>
    </xf>
    <xf numFmtId="37" fontId="4" fillId="0" borderId="123" xfId="20967" applyNumberFormat="1" applyFont="1" applyFill="1" applyBorder="1" applyAlignment="1">
      <alignment vertical="center" wrapText="1"/>
    </xf>
    <xf numFmtId="37" fontId="3" fillId="0" borderId="123" xfId="20967" applyNumberFormat="1" applyFont="1" applyFill="1" applyBorder="1" applyAlignment="1">
      <alignment vertical="center"/>
    </xf>
    <xf numFmtId="37" fontId="4" fillId="0" borderId="123" xfId="20967" applyNumberFormat="1" applyFont="1" applyFill="1" applyBorder="1" applyAlignment="1">
      <alignment vertical="center"/>
    </xf>
    <xf numFmtId="193" fontId="0" fillId="0" borderId="79" xfId="0" applyNumberFormat="1" applyFont="1" applyFill="1" applyBorder="1" applyAlignment="1">
      <alignment horizontal="center"/>
    </xf>
    <xf numFmtId="193" fontId="84" fillId="0" borderId="18" xfId="0" applyNumberFormat="1" applyFont="1" applyBorder="1" applyAlignment="1">
      <alignment horizontal="center" wrapText="1"/>
    </xf>
    <xf numFmtId="193" fontId="84" fillId="0" borderId="18" xfId="0" applyNumberFormat="1" applyFont="1" applyBorder="1" applyAlignment="1">
      <alignment horizontal="center"/>
    </xf>
    <xf numFmtId="193" fontId="0" fillId="0" borderId="79" xfId="0" applyNumberFormat="1" applyFont="1" applyFill="1" applyBorder="1" applyAlignment="1">
      <alignment horizontal="center" wrapText="1"/>
    </xf>
    <xf numFmtId="167" fontId="3" fillId="0" borderId="79" xfId="0" applyNumberFormat="1" applyFont="1" applyFill="1" applyBorder="1"/>
    <xf numFmtId="0" fontId="2" fillId="0" borderId="0" xfId="13" applyFont="1" applyFill="1" applyBorder="1" applyAlignment="1" applyProtection="1">
      <alignment wrapText="1"/>
      <protection locked="0"/>
    </xf>
    <xf numFmtId="0" fontId="93" fillId="0" borderId="64" xfId="0" applyFont="1" applyBorder="1" applyAlignment="1">
      <alignment horizontal="left" wrapText="1"/>
    </xf>
    <xf numFmtId="0" fontId="93" fillId="0" borderId="63" xfId="0" applyFont="1" applyBorder="1" applyAlignment="1">
      <alignment horizontal="left" wrapText="1"/>
    </xf>
    <xf numFmtId="0" fontId="93" fillId="0" borderId="131" xfId="0" applyFont="1" applyBorder="1" applyAlignment="1">
      <alignment horizontal="center" vertical="center"/>
    </xf>
    <xf numFmtId="0" fontId="93" fillId="0" borderId="29" xfId="0" applyFont="1" applyBorder="1" applyAlignment="1">
      <alignment horizontal="center" vertical="center"/>
    </xf>
    <xf numFmtId="0" fontId="93" fillId="0" borderId="132" xfId="0" applyFont="1" applyBorder="1" applyAlignment="1">
      <alignment horizontal="center" vertical="center"/>
    </xf>
    <xf numFmtId="0" fontId="134" fillId="0" borderId="131" xfId="0" applyFont="1" applyBorder="1" applyAlignment="1">
      <alignment horizontal="center"/>
    </xf>
    <xf numFmtId="0" fontId="134" fillId="0" borderId="29" xfId="0" applyFont="1" applyBorder="1" applyAlignment="1">
      <alignment horizontal="center"/>
    </xf>
    <xf numFmtId="0" fontId="134" fillId="0" borderId="132" xfId="0" applyFont="1" applyBorder="1" applyAlignment="1">
      <alignment horizontal="center"/>
    </xf>
    <xf numFmtId="3" fontId="0" fillId="0" borderId="124" xfId="0" applyNumberFormat="1" applyFont="1" applyFill="1" applyBorder="1" applyAlignment="1">
      <alignment horizontal="center"/>
    </xf>
    <xf numFmtId="3" fontId="0" fillId="0" borderId="125" xfId="0" applyNumberFormat="1" applyFont="1" applyFill="1" applyBorder="1" applyAlignment="1">
      <alignment horizontal="center"/>
    </xf>
    <xf numFmtId="3" fontId="0" fillId="0" borderId="126" xfId="0" applyNumberFormat="1" applyFont="1" applyFill="1" applyBorder="1" applyAlignment="1">
      <alignment horizontal="center"/>
    </xf>
    <xf numFmtId="0" fontId="0" fillId="0" borderId="110" xfId="0" applyBorder="1" applyAlignment="1">
      <alignment horizontal="center" vertical="center"/>
    </xf>
    <xf numFmtId="0" fontId="121" fillId="0" borderId="111" xfId="0" applyFont="1" applyBorder="1" applyAlignment="1">
      <alignment horizontal="center" vertical="center"/>
    </xf>
    <xf numFmtId="0" fontId="121" fillId="0" borderId="7"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0" fillId="0" borderId="112" xfId="0" applyBorder="1" applyAlignment="1">
      <alignment horizontal="center"/>
    </xf>
    <xf numFmtId="0" fontId="0" fillId="0" borderId="113" xfId="0" applyBorder="1" applyAlignment="1">
      <alignment horizontal="center"/>
    </xf>
    <xf numFmtId="0" fontId="0" fillId="0" borderId="114" xfId="0" applyBorder="1" applyAlignment="1">
      <alignment horizontal="center"/>
    </xf>
    <xf numFmtId="0" fontId="0" fillId="0" borderId="66" xfId="0" applyBorder="1" applyAlignment="1">
      <alignment horizontal="center" vertical="center"/>
    </xf>
    <xf numFmtId="0" fontId="0" fillId="0" borderId="73" xfId="0" applyBorder="1" applyAlignment="1">
      <alignment horizontal="center" vertical="center"/>
    </xf>
    <xf numFmtId="0" fontId="121" fillId="0" borderId="127" xfId="0" applyFont="1" applyBorder="1" applyAlignment="1">
      <alignment horizontal="center" vertical="center" wrapText="1"/>
    </xf>
    <xf numFmtId="0" fontId="121" fillId="0" borderId="7" xfId="0" applyFont="1" applyBorder="1" applyAlignment="1">
      <alignment horizontal="center" vertical="center" wrapText="1"/>
    </xf>
    <xf numFmtId="0" fontId="0" fillId="0" borderId="123" xfId="0" applyBorder="1" applyAlignment="1">
      <alignment horizontal="center" vertical="center"/>
    </xf>
    <xf numFmtId="0" fontId="0" fillId="0" borderId="123" xfId="0" applyBorder="1" applyAlignment="1">
      <alignment horizontal="center" vertical="center" wrapText="1"/>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8" xfId="0" applyFont="1" applyFill="1" applyBorder="1" applyAlignment="1">
      <alignment horizontal="center" vertical="center" wrapText="1"/>
    </xf>
    <xf numFmtId="0" fontId="84" fillId="0" borderId="78" xfId="0" applyFont="1" applyFill="1" applyBorder="1" applyAlignment="1">
      <alignment horizontal="center" vertical="center" wrapText="1"/>
    </xf>
    <xf numFmtId="0" fontId="45" fillId="0" borderId="78" xfId="11" applyFont="1" applyFill="1" applyBorder="1" applyAlignment="1" applyProtection="1">
      <alignment horizontal="center" vertical="center" wrapText="1"/>
    </xf>
    <xf numFmtId="0" fontId="45" fillId="0" borderId="79" xfId="11" applyFont="1" applyFill="1" applyBorder="1" applyAlignment="1" applyProtection="1">
      <alignment horizontal="center" vertical="center" wrapText="1"/>
    </xf>
    <xf numFmtId="0" fontId="45" fillId="0" borderId="6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69" xfId="13" applyFont="1" applyFill="1" applyBorder="1" applyAlignment="1" applyProtection="1">
      <alignment horizontal="center" vertical="center" wrapText="1"/>
      <protection locked="0"/>
    </xf>
    <xf numFmtId="0" fontId="98" fillId="3" borderId="62"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7"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0" fontId="86" fillId="0" borderId="49" xfId="0" applyFont="1" applyBorder="1" applyAlignment="1">
      <alignment horizontal="center" vertical="center" wrapText="1"/>
    </xf>
    <xf numFmtId="0" fontId="86" fillId="0" borderId="50" xfId="0" applyFont="1" applyBorder="1" applyAlignment="1">
      <alignment horizontal="center" vertical="center" wrapText="1"/>
    </xf>
    <xf numFmtId="164" fontId="45" fillId="0" borderId="70" xfId="1" applyNumberFormat="1" applyFont="1" applyFill="1" applyBorder="1" applyAlignment="1" applyProtection="1">
      <alignment horizontal="center" vertical="center" wrapText="1"/>
      <protection locked="0"/>
    </xf>
    <xf numFmtId="164" fontId="45" fillId="0" borderId="71" xfId="1" applyNumberFormat="1" applyFont="1" applyFill="1" applyBorder="1" applyAlignment="1" applyProtection="1">
      <alignment horizontal="center" vertical="center" wrapText="1"/>
      <protection locked="0"/>
    </xf>
    <xf numFmtId="0" fontId="3" fillId="0" borderId="69"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86" fillId="0" borderId="72" xfId="0" applyFont="1" applyBorder="1" applyAlignment="1">
      <alignment horizontal="center"/>
    </xf>
    <xf numFmtId="0" fontId="86" fillId="0" borderId="7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2" xfId="0" applyFont="1" applyFill="1" applyBorder="1" applyAlignment="1">
      <alignment horizontal="left" vertical="center"/>
    </xf>
    <xf numFmtId="0" fontId="99" fillId="0" borderId="53"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79" xfId="0" applyFont="1" applyBorder="1" applyAlignment="1">
      <alignment horizontal="center" vertical="center" wrapText="1"/>
    </xf>
    <xf numFmtId="0" fontId="115" fillId="0" borderId="100" xfId="0" applyNumberFormat="1" applyFont="1" applyFill="1" applyBorder="1" applyAlignment="1">
      <alignment horizontal="left" vertical="center" wrapText="1"/>
    </xf>
    <xf numFmtId="0" fontId="115" fillId="0" borderId="101" xfId="0" applyNumberFormat="1" applyFont="1" applyFill="1" applyBorder="1" applyAlignment="1">
      <alignment horizontal="left" vertical="center" wrapText="1"/>
    </xf>
    <xf numFmtId="0" fontId="115" fillId="0" borderId="105" xfId="0" applyNumberFormat="1" applyFont="1" applyFill="1" applyBorder="1" applyAlignment="1">
      <alignment horizontal="left" vertical="center" wrapText="1"/>
    </xf>
    <xf numFmtId="0" fontId="115" fillId="0" borderId="106"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09" xfId="0" applyNumberFormat="1" applyFont="1" applyFill="1" applyBorder="1" applyAlignment="1">
      <alignment horizontal="left" vertical="center" wrapText="1"/>
    </xf>
    <xf numFmtId="0" fontId="116" fillId="0" borderId="102" xfId="0" applyFont="1" applyFill="1" applyBorder="1" applyAlignment="1">
      <alignment horizontal="center" vertical="center" wrapText="1"/>
    </xf>
    <xf numFmtId="0" fontId="116" fillId="0" borderId="103"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73" xfId="0" applyFont="1" applyFill="1" applyBorder="1" applyAlignment="1">
      <alignment horizontal="center" vertical="center" wrapText="1"/>
    </xf>
    <xf numFmtId="0" fontId="112" fillId="0" borderId="127"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3" xfId="0" applyFont="1" applyBorder="1" applyAlignment="1">
      <alignment horizontal="center" vertical="center" wrapText="1"/>
    </xf>
    <xf numFmtId="0" fontId="120" fillId="0" borderId="123" xfId="0" applyFont="1" applyFill="1" applyBorder="1" applyAlignment="1">
      <alignment horizontal="center" vertical="center"/>
    </xf>
    <xf numFmtId="0" fontId="120" fillId="0" borderId="102"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83" xfId="0" applyFont="1" applyFill="1" applyBorder="1" applyAlignment="1">
      <alignment horizontal="center" vertical="center"/>
    </xf>
    <xf numFmtId="0" fontId="120" fillId="0" borderId="73" xfId="0" applyFont="1" applyFill="1" applyBorder="1" applyAlignment="1">
      <alignment horizontal="center" vertical="center"/>
    </xf>
    <xf numFmtId="0" fontId="116" fillId="0" borderId="123" xfId="0" applyFont="1" applyFill="1" applyBorder="1" applyAlignment="1">
      <alignment horizontal="center" vertical="center" wrapText="1"/>
    </xf>
    <xf numFmtId="0" fontId="112" fillId="0" borderId="126" xfId="0" applyFont="1" applyBorder="1" applyAlignment="1">
      <alignment horizontal="center" vertical="center" wrapText="1"/>
    </xf>
    <xf numFmtId="0" fontId="115" fillId="0" borderId="102"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66" xfId="0" applyFont="1" applyFill="1" applyBorder="1" applyAlignment="1">
      <alignment horizontal="center" vertical="center" wrapText="1"/>
    </xf>
    <xf numFmtId="0" fontId="115" fillId="0" borderId="83" xfId="0" applyFont="1" applyFill="1" applyBorder="1" applyAlignment="1">
      <alignment horizontal="center" vertical="center" wrapText="1"/>
    </xf>
    <xf numFmtId="0" fontId="115" fillId="0" borderId="73"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25" xfId="0" applyFont="1" applyFill="1" applyBorder="1" applyAlignment="1">
      <alignment horizontal="center" vertical="center" wrapText="1"/>
    </xf>
    <xf numFmtId="0" fontId="115" fillId="0" borderId="74"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4" xfId="0" applyFont="1" applyFill="1" applyBorder="1" applyAlignment="1">
      <alignment horizontal="center" vertical="center" wrapText="1"/>
    </xf>
    <xf numFmtId="0" fontId="112" fillId="0" borderId="73" xfId="0" applyFont="1" applyBorder="1" applyAlignment="1">
      <alignment horizontal="center" vertical="center" wrapText="1"/>
    </xf>
    <xf numFmtId="0" fontId="115" fillId="0" borderId="52" xfId="0" applyNumberFormat="1" applyFont="1" applyFill="1" applyBorder="1" applyAlignment="1">
      <alignment horizontal="left" vertical="top" wrapText="1"/>
    </xf>
    <xf numFmtId="0" fontId="115" fillId="0" borderId="75" xfId="0" applyNumberFormat="1" applyFont="1" applyFill="1" applyBorder="1" applyAlignment="1">
      <alignment horizontal="left" vertical="top" wrapText="1"/>
    </xf>
    <xf numFmtId="0" fontId="115" fillId="0" borderId="61" xfId="0" applyNumberFormat="1" applyFont="1" applyFill="1" applyBorder="1" applyAlignment="1">
      <alignment horizontal="left" vertical="top" wrapText="1"/>
    </xf>
    <xf numFmtId="0" fontId="115" fillId="0" borderId="92" xfId="0" applyNumberFormat="1" applyFont="1" applyFill="1" applyBorder="1" applyAlignment="1">
      <alignment horizontal="left" vertical="top" wrapText="1"/>
    </xf>
    <xf numFmtId="0" fontId="115" fillId="0" borderId="99" xfId="0" applyNumberFormat="1" applyFont="1" applyFill="1" applyBorder="1" applyAlignment="1">
      <alignment horizontal="left" vertical="top" wrapText="1"/>
    </xf>
    <xf numFmtId="0" fontId="115" fillId="0" borderId="130" xfId="0" applyNumberFormat="1" applyFont="1" applyFill="1" applyBorder="1" applyAlignment="1">
      <alignment horizontal="left" vertical="top" wrapText="1"/>
    </xf>
    <xf numFmtId="0" fontId="115" fillId="0" borderId="84" xfId="0" applyFont="1" applyFill="1" applyBorder="1" applyAlignment="1">
      <alignment horizontal="center" vertical="center" wrapText="1"/>
    </xf>
    <xf numFmtId="0" fontId="115" fillId="0" borderId="65" xfId="0" applyFont="1" applyFill="1" applyBorder="1" applyAlignment="1">
      <alignment horizontal="center" vertical="center" wrapText="1"/>
    </xf>
    <xf numFmtId="0" fontId="112" fillId="0" borderId="62" xfId="0" applyFont="1" applyBorder="1" applyAlignment="1">
      <alignment horizontal="center" vertical="center" wrapText="1"/>
    </xf>
    <xf numFmtId="0" fontId="112" fillId="0" borderId="67" xfId="0" applyFont="1" applyFill="1" applyBorder="1" applyAlignment="1">
      <alignment horizontal="center" vertical="center" wrapText="1"/>
    </xf>
    <xf numFmtId="0" fontId="112" fillId="0" borderId="26"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102" xfId="0" applyFont="1" applyBorder="1" applyAlignment="1">
      <alignment horizontal="center" vertical="top" wrapText="1"/>
    </xf>
    <xf numFmtId="0" fontId="112" fillId="0" borderId="103" xfId="0" applyFont="1" applyBorder="1" applyAlignment="1">
      <alignment horizontal="center" vertical="top" wrapText="1"/>
    </xf>
    <xf numFmtId="0" fontId="112" fillId="0" borderId="102" xfId="0" applyFont="1" applyFill="1" applyBorder="1" applyAlignment="1">
      <alignment horizontal="center" vertical="top" wrapText="1"/>
    </xf>
    <xf numFmtId="0" fontId="112" fillId="0" borderId="125" xfId="0" applyFont="1" applyFill="1" applyBorder="1" applyAlignment="1">
      <alignment horizontal="center" vertical="top" wrapText="1"/>
    </xf>
    <xf numFmtId="0" fontId="112" fillId="0" borderId="126" xfId="0" applyFont="1" applyFill="1" applyBorder="1" applyAlignment="1">
      <alignment horizontal="center" vertical="top" wrapText="1"/>
    </xf>
    <xf numFmtId="0" fontId="132" fillId="0" borderId="115" xfId="0" applyNumberFormat="1" applyFont="1" applyFill="1" applyBorder="1" applyAlignment="1">
      <alignment horizontal="left" vertical="top" wrapText="1"/>
    </xf>
    <xf numFmtId="0" fontId="132" fillId="0" borderId="116" xfId="0" applyNumberFormat="1" applyFont="1" applyFill="1" applyBorder="1" applyAlignment="1">
      <alignment horizontal="left" vertical="top" wrapText="1"/>
    </xf>
    <xf numFmtId="0" fontId="118" fillId="0" borderId="102" xfId="0" applyFont="1" applyBorder="1" applyAlignment="1">
      <alignment horizontal="center" vertical="center"/>
    </xf>
    <xf numFmtId="0" fontId="118" fillId="0" borderId="104" xfId="0" applyFont="1" applyBorder="1" applyAlignment="1">
      <alignment horizontal="center" vertical="center"/>
    </xf>
    <xf numFmtId="0" fontId="118" fillId="0" borderId="83" xfId="0" applyFont="1" applyBorder="1" applyAlignment="1">
      <alignment horizontal="center" vertical="center"/>
    </xf>
    <xf numFmtId="0" fontId="118" fillId="0" borderId="73" xfId="0" applyFont="1" applyBorder="1" applyAlignment="1">
      <alignment horizontal="center" vertical="center"/>
    </xf>
    <xf numFmtId="0" fontId="117" fillId="0" borderId="123" xfId="0" applyFont="1" applyBorder="1" applyAlignment="1">
      <alignment horizontal="center" vertical="center" wrapText="1"/>
    </xf>
    <xf numFmtId="0" fontId="117" fillId="0" borderId="127" xfId="0" applyFont="1" applyBorder="1" applyAlignment="1">
      <alignment horizontal="center" vertical="center" wrapText="1"/>
    </xf>
  </cellXfs>
  <cellStyles count="20968">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85" xfId="20967"/>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zoomScaleNormal="100" workbookViewId="0">
      <selection activeCell="A6" sqref="A6:C6"/>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10"/>
      <c r="B1" s="146" t="s">
        <v>223</v>
      </c>
      <c r="C1" s="110"/>
    </row>
    <row r="2" spans="1:3">
      <c r="A2" s="147">
        <v>1</v>
      </c>
      <c r="B2" s="269" t="s">
        <v>224</v>
      </c>
      <c r="C2" s="626" t="s">
        <v>712</v>
      </c>
    </row>
    <row r="3" spans="1:3" ht="15">
      <c r="A3" s="147">
        <v>2</v>
      </c>
      <c r="B3" s="270" t="s">
        <v>220</v>
      </c>
      <c r="C3" s="627" t="s">
        <v>716</v>
      </c>
    </row>
    <row r="4" spans="1:3" ht="15">
      <c r="A4" s="147">
        <v>3</v>
      </c>
      <c r="B4" s="271" t="s">
        <v>225</v>
      </c>
      <c r="C4" s="627" t="s">
        <v>713</v>
      </c>
    </row>
    <row r="5" spans="1:3" ht="15">
      <c r="A5" s="148">
        <v>4</v>
      </c>
      <c r="B5" s="272" t="s">
        <v>221</v>
      </c>
      <c r="C5" s="627" t="s">
        <v>714</v>
      </c>
    </row>
    <row r="6" spans="1:3" s="149" customFormat="1" ht="45.75" customHeight="1">
      <c r="A6" s="711" t="s">
        <v>296</v>
      </c>
      <c r="B6" s="712"/>
      <c r="C6" s="712"/>
    </row>
    <row r="7" spans="1:3" ht="15">
      <c r="A7" s="150" t="s">
        <v>30</v>
      </c>
      <c r="B7" s="146" t="s">
        <v>222</v>
      </c>
    </row>
    <row r="8" spans="1:3">
      <c r="A8" s="110">
        <v>1</v>
      </c>
      <c r="B8" s="183" t="s">
        <v>21</v>
      </c>
    </row>
    <row r="9" spans="1:3">
      <c r="A9" s="110">
        <v>2</v>
      </c>
      <c r="B9" s="184" t="s">
        <v>22</v>
      </c>
    </row>
    <row r="10" spans="1:3">
      <c r="A10" s="110">
        <v>3</v>
      </c>
      <c r="B10" s="184" t="s">
        <v>23</v>
      </c>
    </row>
    <row r="11" spans="1:3">
      <c r="A11" s="110">
        <v>4</v>
      </c>
      <c r="B11" s="184" t="s">
        <v>24</v>
      </c>
      <c r="C11" s="50"/>
    </row>
    <row r="12" spans="1:3">
      <c r="A12" s="110">
        <v>5</v>
      </c>
      <c r="B12" s="184" t="s">
        <v>25</v>
      </c>
    </row>
    <row r="13" spans="1:3">
      <c r="A13" s="110">
        <v>6</v>
      </c>
      <c r="B13" s="185" t="s">
        <v>232</v>
      </c>
    </row>
    <row r="14" spans="1:3">
      <c r="A14" s="110">
        <v>7</v>
      </c>
      <c r="B14" s="184" t="s">
        <v>226</v>
      </c>
    </row>
    <row r="15" spans="1:3">
      <c r="A15" s="110">
        <v>8</v>
      </c>
      <c r="B15" s="184" t="s">
        <v>227</v>
      </c>
    </row>
    <row r="16" spans="1:3">
      <c r="A16" s="110">
        <v>9</v>
      </c>
      <c r="B16" s="184" t="s">
        <v>26</v>
      </c>
    </row>
    <row r="17" spans="1:2">
      <c r="A17" s="268" t="s">
        <v>295</v>
      </c>
      <c r="B17" s="267" t="s">
        <v>282</v>
      </c>
    </row>
    <row r="18" spans="1:2">
      <c r="A18" s="110">
        <v>10</v>
      </c>
      <c r="B18" s="184" t="s">
        <v>27</v>
      </c>
    </row>
    <row r="19" spans="1:2">
      <c r="A19" s="110">
        <v>11</v>
      </c>
      <c r="B19" s="185" t="s">
        <v>228</v>
      </c>
    </row>
    <row r="20" spans="1:2">
      <c r="A20" s="110">
        <v>12</v>
      </c>
      <c r="B20" s="185" t="s">
        <v>28</v>
      </c>
    </row>
    <row r="21" spans="1:2">
      <c r="A21" s="318">
        <v>13</v>
      </c>
      <c r="B21" s="319" t="s">
        <v>229</v>
      </c>
    </row>
    <row r="22" spans="1:2">
      <c r="A22" s="318">
        <v>14</v>
      </c>
      <c r="B22" s="320" t="s">
        <v>254</v>
      </c>
    </row>
    <row r="23" spans="1:2">
      <c r="A23" s="321">
        <v>15</v>
      </c>
      <c r="B23" s="322" t="s">
        <v>29</v>
      </c>
    </row>
    <row r="24" spans="1:2">
      <c r="A24" s="321">
        <v>15.1</v>
      </c>
      <c r="B24" s="323" t="s">
        <v>308</v>
      </c>
    </row>
    <row r="25" spans="1:2">
      <c r="A25" s="321">
        <v>16</v>
      </c>
      <c r="B25" s="323" t="s">
        <v>372</v>
      </c>
    </row>
    <row r="26" spans="1:2">
      <c r="A26" s="321">
        <v>17</v>
      </c>
      <c r="B26" s="323" t="s">
        <v>413</v>
      </c>
    </row>
    <row r="27" spans="1:2">
      <c r="A27" s="321">
        <v>18</v>
      </c>
      <c r="B27" s="323" t="s">
        <v>702</v>
      </c>
    </row>
    <row r="28" spans="1:2">
      <c r="A28" s="321">
        <v>19</v>
      </c>
      <c r="B28" s="323" t="s">
        <v>703</v>
      </c>
    </row>
    <row r="29" spans="1:2">
      <c r="A29" s="321">
        <v>20</v>
      </c>
      <c r="B29" s="376" t="s">
        <v>704</v>
      </c>
    </row>
    <row r="30" spans="1:2">
      <c r="A30" s="321">
        <v>21</v>
      </c>
      <c r="B30" s="323" t="s">
        <v>529</v>
      </c>
    </row>
    <row r="31" spans="1:2">
      <c r="A31" s="321">
        <v>22</v>
      </c>
      <c r="B31" s="323" t="s">
        <v>705</v>
      </c>
    </row>
    <row r="32" spans="1:2">
      <c r="A32" s="321">
        <v>23</v>
      </c>
      <c r="B32" s="323" t="s">
        <v>706</v>
      </c>
    </row>
    <row r="33" spans="1:2">
      <c r="A33" s="321">
        <v>24</v>
      </c>
      <c r="B33" s="323" t="s">
        <v>707</v>
      </c>
    </row>
    <row r="34" spans="1:2">
      <c r="A34" s="321">
        <v>25</v>
      </c>
      <c r="B34" s="323" t="s">
        <v>414</v>
      </c>
    </row>
    <row r="35" spans="1:2">
      <c r="A35" s="321">
        <v>26</v>
      </c>
      <c r="B35" s="323" t="s">
        <v>551</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zoomScale="90" zoomScaleNormal="90" workbookViewId="0">
      <pane xSplit="1" ySplit="5" topLeftCell="B30" activePane="bottomRight" state="frozen"/>
      <selection activeCell="B9" sqref="B9"/>
      <selection pane="topRight" activeCell="B9" sqref="B9"/>
      <selection pane="bottomLeft" activeCell="B9" sqref="B9"/>
      <selection pane="bottomRight" activeCell="B23" sqref="B23"/>
    </sheetView>
  </sheetViews>
  <sheetFormatPr defaultColWidth="9.140625" defaultRowHeight="12.75"/>
  <cols>
    <col min="1" max="1" width="9.5703125" style="53"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43" customFormat="1" ht="15.75" customHeight="1">
      <c r="A2" s="43" t="s">
        <v>32</v>
      </c>
      <c r="B2" s="635">
        <f>'1. key ratios '!B2</f>
        <v>45291</v>
      </c>
    </row>
    <row r="3" spans="1:3" s="43" customFormat="1" ht="15.75" customHeight="1"/>
    <row r="4" spans="1:3" ht="13.5" thickBot="1">
      <c r="A4" s="53" t="s">
        <v>144</v>
      </c>
      <c r="B4" s="91" t="s">
        <v>143</v>
      </c>
    </row>
    <row r="5" spans="1:3">
      <c r="A5" s="54" t="s">
        <v>6</v>
      </c>
      <c r="B5" s="55"/>
      <c r="C5" s="56" t="s">
        <v>36</v>
      </c>
    </row>
    <row r="6" spans="1:3">
      <c r="A6" s="57">
        <v>1</v>
      </c>
      <c r="B6" s="58" t="s">
        <v>142</v>
      </c>
      <c r="C6" s="616">
        <v>77048767.767099977</v>
      </c>
    </row>
    <row r="7" spans="1:3">
      <c r="A7" s="57">
        <v>2</v>
      </c>
      <c r="B7" s="59" t="s">
        <v>141</v>
      </c>
      <c r="C7" s="617">
        <v>50000000</v>
      </c>
    </row>
    <row r="8" spans="1:3">
      <c r="A8" s="57">
        <v>3</v>
      </c>
      <c r="B8" s="60" t="s">
        <v>140</v>
      </c>
      <c r="C8" s="617"/>
    </row>
    <row r="9" spans="1:3">
      <c r="A9" s="57">
        <v>4</v>
      </c>
      <c r="B9" s="60" t="s">
        <v>139</v>
      </c>
      <c r="C9" s="617"/>
    </row>
    <row r="10" spans="1:3">
      <c r="A10" s="57">
        <v>5</v>
      </c>
      <c r="B10" s="60" t="s">
        <v>138</v>
      </c>
      <c r="C10" s="617"/>
    </row>
    <row r="11" spans="1:3">
      <c r="A11" s="57">
        <v>6</v>
      </c>
      <c r="B11" s="61" t="s">
        <v>137</v>
      </c>
      <c r="C11" s="617">
        <v>27048767.767099977</v>
      </c>
    </row>
    <row r="12" spans="1:3" s="28" customFormat="1">
      <c r="A12" s="57">
        <v>7</v>
      </c>
      <c r="B12" s="58" t="s">
        <v>136</v>
      </c>
      <c r="C12" s="618">
        <v>871005.29</v>
      </c>
    </row>
    <row r="13" spans="1:3" s="28" customFormat="1">
      <c r="A13" s="57">
        <v>8</v>
      </c>
      <c r="B13" s="62" t="s">
        <v>135</v>
      </c>
      <c r="C13" s="619"/>
    </row>
    <row r="14" spans="1:3" s="28" customFormat="1" ht="25.5">
      <c r="A14" s="57">
        <v>9</v>
      </c>
      <c r="B14" s="63" t="s">
        <v>134</v>
      </c>
      <c r="C14" s="619"/>
    </row>
    <row r="15" spans="1:3" s="28" customFormat="1">
      <c r="A15" s="57">
        <v>10</v>
      </c>
      <c r="B15" s="64" t="s">
        <v>133</v>
      </c>
      <c r="C15" s="620">
        <v>871005.29</v>
      </c>
    </row>
    <row r="16" spans="1:3" s="28" customFormat="1">
      <c r="A16" s="57">
        <v>11</v>
      </c>
      <c r="B16" s="65" t="s">
        <v>132</v>
      </c>
      <c r="C16" s="619"/>
    </row>
    <row r="17" spans="1:3" s="28" customFormat="1">
      <c r="A17" s="57">
        <v>12</v>
      </c>
      <c r="B17" s="64" t="s">
        <v>131</v>
      </c>
      <c r="C17" s="619"/>
    </row>
    <row r="18" spans="1:3" s="28" customFormat="1">
      <c r="A18" s="57">
        <v>13</v>
      </c>
      <c r="B18" s="64" t="s">
        <v>130</v>
      </c>
      <c r="C18" s="619"/>
    </row>
    <row r="19" spans="1:3" s="28" customFormat="1">
      <c r="A19" s="57">
        <v>14</v>
      </c>
      <c r="B19" s="64" t="s">
        <v>129</v>
      </c>
      <c r="C19" s="619"/>
    </row>
    <row r="20" spans="1:3" s="28" customFormat="1">
      <c r="A20" s="57">
        <v>15</v>
      </c>
      <c r="B20" s="64" t="s">
        <v>128</v>
      </c>
      <c r="C20" s="619"/>
    </row>
    <row r="21" spans="1:3" s="28" customFormat="1" ht="25.5">
      <c r="A21" s="57">
        <v>16</v>
      </c>
      <c r="B21" s="63" t="s">
        <v>127</v>
      </c>
      <c r="C21" s="619"/>
    </row>
    <row r="22" spans="1:3" s="28" customFormat="1">
      <c r="A22" s="57">
        <v>17</v>
      </c>
      <c r="B22" s="66" t="s">
        <v>126</v>
      </c>
      <c r="C22" s="619"/>
    </row>
    <row r="23" spans="1:3" s="28" customFormat="1">
      <c r="A23" s="57">
        <v>18</v>
      </c>
      <c r="B23" s="710" t="s">
        <v>552</v>
      </c>
      <c r="C23" s="619"/>
    </row>
    <row r="24" spans="1:3" s="28" customFormat="1">
      <c r="A24" s="57">
        <v>19</v>
      </c>
      <c r="B24" s="63" t="s">
        <v>125</v>
      </c>
      <c r="C24" s="619"/>
    </row>
    <row r="25" spans="1:3" s="28" customFormat="1" ht="25.5">
      <c r="A25" s="57">
        <v>20</v>
      </c>
      <c r="B25" s="63" t="s">
        <v>102</v>
      </c>
      <c r="C25" s="619"/>
    </row>
    <row r="26" spans="1:3" s="28" customFormat="1">
      <c r="A26" s="57">
        <v>21</v>
      </c>
      <c r="B26" s="67" t="s">
        <v>124</v>
      </c>
      <c r="C26" s="619"/>
    </row>
    <row r="27" spans="1:3" s="28" customFormat="1">
      <c r="A27" s="57">
        <v>22</v>
      </c>
      <c r="B27" s="67" t="s">
        <v>123</v>
      </c>
      <c r="C27" s="619"/>
    </row>
    <row r="28" spans="1:3" s="28" customFormat="1">
      <c r="A28" s="57">
        <v>23</v>
      </c>
      <c r="B28" s="67" t="s">
        <v>122</v>
      </c>
      <c r="C28" s="619"/>
    </row>
    <row r="29" spans="1:3" s="28" customFormat="1">
      <c r="A29" s="57">
        <v>24</v>
      </c>
      <c r="B29" s="68" t="s">
        <v>121</v>
      </c>
      <c r="C29" s="618">
        <v>76177762.47709997</v>
      </c>
    </row>
    <row r="30" spans="1:3" s="28" customFormat="1">
      <c r="A30" s="69"/>
      <c r="B30" s="70"/>
      <c r="C30" s="619"/>
    </row>
    <row r="31" spans="1:3" s="28" customFormat="1">
      <c r="A31" s="69">
        <v>25</v>
      </c>
      <c r="B31" s="68" t="s">
        <v>120</v>
      </c>
      <c r="C31" s="618">
        <v>0</v>
      </c>
    </row>
    <row r="32" spans="1:3" s="28" customFormat="1">
      <c r="A32" s="69">
        <v>26</v>
      </c>
      <c r="B32" s="60" t="s">
        <v>119</v>
      </c>
      <c r="C32" s="621">
        <v>0</v>
      </c>
    </row>
    <row r="33" spans="1:3" s="28" customFormat="1">
      <c r="A33" s="69">
        <v>27</v>
      </c>
      <c r="B33" s="71" t="s">
        <v>193</v>
      </c>
      <c r="C33" s="619"/>
    </row>
    <row r="34" spans="1:3" s="28" customFormat="1">
      <c r="A34" s="69">
        <v>28</v>
      </c>
      <c r="B34" s="71" t="s">
        <v>118</v>
      </c>
      <c r="C34" s="619"/>
    </row>
    <row r="35" spans="1:3" s="28" customFormat="1">
      <c r="A35" s="69">
        <v>29</v>
      </c>
      <c r="B35" s="60" t="s">
        <v>117</v>
      </c>
      <c r="C35" s="619"/>
    </row>
    <row r="36" spans="1:3" s="28" customFormat="1">
      <c r="A36" s="69">
        <v>30</v>
      </c>
      <c r="B36" s="68" t="s">
        <v>116</v>
      </c>
      <c r="C36" s="618">
        <v>0</v>
      </c>
    </row>
    <row r="37" spans="1:3" s="28" customFormat="1">
      <c r="A37" s="69">
        <v>31</v>
      </c>
      <c r="B37" s="63" t="s">
        <v>115</v>
      </c>
      <c r="C37" s="619"/>
    </row>
    <row r="38" spans="1:3" s="28" customFormat="1">
      <c r="A38" s="69">
        <v>32</v>
      </c>
      <c r="B38" s="64" t="s">
        <v>114</v>
      </c>
      <c r="C38" s="619"/>
    </row>
    <row r="39" spans="1:3" s="28" customFormat="1" ht="25.5">
      <c r="A39" s="69">
        <v>33</v>
      </c>
      <c r="B39" s="63" t="s">
        <v>113</v>
      </c>
      <c r="C39" s="619"/>
    </row>
    <row r="40" spans="1:3" s="28" customFormat="1" ht="25.5">
      <c r="A40" s="69">
        <v>34</v>
      </c>
      <c r="B40" s="63" t="s">
        <v>102</v>
      </c>
      <c r="C40" s="619"/>
    </row>
    <row r="41" spans="1:3" s="28" customFormat="1">
      <c r="A41" s="69">
        <v>35</v>
      </c>
      <c r="B41" s="67" t="s">
        <v>112</v>
      </c>
      <c r="C41" s="619"/>
    </row>
    <row r="42" spans="1:3" s="28" customFormat="1">
      <c r="A42" s="69">
        <v>36</v>
      </c>
      <c r="B42" s="68" t="s">
        <v>111</v>
      </c>
      <c r="C42" s="618">
        <v>0</v>
      </c>
    </row>
    <row r="43" spans="1:3" s="28" customFormat="1">
      <c r="A43" s="69"/>
      <c r="B43" s="70"/>
      <c r="C43" s="619"/>
    </row>
    <row r="44" spans="1:3" s="28" customFormat="1">
      <c r="A44" s="69">
        <v>37</v>
      </c>
      <c r="B44" s="72" t="s">
        <v>110</v>
      </c>
      <c r="C44" s="618">
        <v>0</v>
      </c>
    </row>
    <row r="45" spans="1:3" s="28" customFormat="1">
      <c r="A45" s="69">
        <v>38</v>
      </c>
      <c r="B45" s="60" t="s">
        <v>109</v>
      </c>
      <c r="C45" s="619"/>
    </row>
    <row r="46" spans="1:3" s="28" customFormat="1">
      <c r="A46" s="69">
        <v>39</v>
      </c>
      <c r="B46" s="60" t="s">
        <v>108</v>
      </c>
      <c r="C46" s="619"/>
    </row>
    <row r="47" spans="1:3" s="28" customFormat="1">
      <c r="A47" s="69">
        <v>40</v>
      </c>
      <c r="B47" s="60" t="s">
        <v>107</v>
      </c>
      <c r="C47" s="619"/>
    </row>
    <row r="48" spans="1:3" s="28" customFormat="1">
      <c r="A48" s="69">
        <v>41</v>
      </c>
      <c r="B48" s="72" t="s">
        <v>106</v>
      </c>
      <c r="C48" s="618">
        <v>0</v>
      </c>
    </row>
    <row r="49" spans="1:3" s="28" customFormat="1">
      <c r="A49" s="69">
        <v>42</v>
      </c>
      <c r="B49" s="63" t="s">
        <v>105</v>
      </c>
      <c r="C49" s="619"/>
    </row>
    <row r="50" spans="1:3" s="28" customFormat="1">
      <c r="A50" s="69">
        <v>43</v>
      </c>
      <c r="B50" s="64" t="s">
        <v>104</v>
      </c>
      <c r="C50" s="619"/>
    </row>
    <row r="51" spans="1:3" s="28" customFormat="1">
      <c r="A51" s="69">
        <v>44</v>
      </c>
      <c r="B51" s="63" t="s">
        <v>103</v>
      </c>
      <c r="C51" s="619"/>
    </row>
    <row r="52" spans="1:3" s="28" customFormat="1" ht="25.5">
      <c r="A52" s="69">
        <v>45</v>
      </c>
      <c r="B52" s="63" t="s">
        <v>102</v>
      </c>
      <c r="C52" s="619"/>
    </row>
    <row r="53" spans="1:3" s="28" customFormat="1" ht="13.5" thickBot="1">
      <c r="A53" s="69">
        <v>46</v>
      </c>
      <c r="B53" s="73" t="s">
        <v>101</v>
      </c>
      <c r="C53" s="622">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D7" sqref="D7:D21"/>
    </sheetView>
  </sheetViews>
  <sheetFormatPr defaultColWidth="9.140625" defaultRowHeight="12.75"/>
  <cols>
    <col min="1" max="1" width="9.42578125" style="197" bestFit="1" customWidth="1"/>
    <col min="2" max="2" width="59" style="197" customWidth="1"/>
    <col min="3" max="3" width="16.7109375" style="197" bestFit="1" customWidth="1"/>
    <col min="4" max="4" width="13.28515625" style="197" bestFit="1" customWidth="1"/>
    <col min="5" max="16384" width="9.140625" style="197"/>
  </cols>
  <sheetData>
    <row r="1" spans="1:4" ht="15">
      <c r="A1" s="248" t="s">
        <v>31</v>
      </c>
      <c r="B1" s="3" t="str">
        <f>'Info '!C2</f>
        <v>JSC Ziraat Bank Georgia</v>
      </c>
    </row>
    <row r="2" spans="1:4" s="171" customFormat="1" ht="15.75" customHeight="1">
      <c r="A2" s="171" t="s">
        <v>32</v>
      </c>
      <c r="B2" s="635">
        <f>'1. key ratios '!B2</f>
        <v>45291</v>
      </c>
    </row>
    <row r="3" spans="1:4" s="171" customFormat="1" ht="15.75" customHeight="1"/>
    <row r="4" spans="1:4" ht="13.5" thickBot="1">
      <c r="A4" s="215" t="s">
        <v>281</v>
      </c>
      <c r="B4" s="256" t="s">
        <v>282</v>
      </c>
    </row>
    <row r="5" spans="1:4" s="257" customFormat="1" ht="12.75" customHeight="1">
      <c r="A5" s="316"/>
      <c r="B5" s="317" t="s">
        <v>285</v>
      </c>
      <c r="C5" s="249" t="s">
        <v>283</v>
      </c>
      <c r="D5" s="250" t="s">
        <v>284</v>
      </c>
    </row>
    <row r="6" spans="1:4" s="258" customFormat="1">
      <c r="A6" s="251">
        <v>1</v>
      </c>
      <c r="B6" s="309" t="s">
        <v>286</v>
      </c>
      <c r="C6" s="309"/>
      <c r="D6" s="252"/>
    </row>
    <row r="7" spans="1:4" s="258" customFormat="1">
      <c r="A7" s="253" t="s">
        <v>272</v>
      </c>
      <c r="B7" s="310" t="s">
        <v>287</v>
      </c>
      <c r="C7" s="301">
        <v>4.4999999999999998E-2</v>
      </c>
      <c r="D7" s="623">
        <v>10138079.98518444</v>
      </c>
    </row>
    <row r="8" spans="1:4" s="258" customFormat="1">
      <c r="A8" s="253" t="s">
        <v>273</v>
      </c>
      <c r="B8" s="310" t="s">
        <v>288</v>
      </c>
      <c r="C8" s="303">
        <v>0.06</v>
      </c>
      <c r="D8" s="623">
        <v>13517439.980245922</v>
      </c>
    </row>
    <row r="9" spans="1:4" s="258" customFormat="1">
      <c r="A9" s="253" t="s">
        <v>274</v>
      </c>
      <c r="B9" s="310" t="s">
        <v>289</v>
      </c>
      <c r="C9" s="303">
        <v>0.08</v>
      </c>
      <c r="D9" s="623">
        <v>18023253.306994561</v>
      </c>
    </row>
    <row r="10" spans="1:4" s="258" customFormat="1">
      <c r="A10" s="251" t="s">
        <v>275</v>
      </c>
      <c r="B10" s="309" t="s">
        <v>290</v>
      </c>
      <c r="C10" s="304"/>
      <c r="D10" s="311"/>
    </row>
    <row r="11" spans="1:4" s="259" customFormat="1">
      <c r="A11" s="254" t="s">
        <v>276</v>
      </c>
      <c r="B11" s="300" t="s">
        <v>355</v>
      </c>
      <c r="C11" s="305">
        <v>0</v>
      </c>
      <c r="D11" s="302">
        <v>0</v>
      </c>
    </row>
    <row r="12" spans="1:4" s="259" customFormat="1">
      <c r="A12" s="254" t="s">
        <v>277</v>
      </c>
      <c r="B12" s="300" t="s">
        <v>291</v>
      </c>
      <c r="C12" s="305">
        <v>0</v>
      </c>
      <c r="D12" s="302">
        <v>0</v>
      </c>
    </row>
    <row r="13" spans="1:4" s="259" customFormat="1">
      <c r="A13" s="254" t="s">
        <v>278</v>
      </c>
      <c r="B13" s="300" t="s">
        <v>292</v>
      </c>
      <c r="C13" s="305"/>
      <c r="D13" s="302">
        <v>0</v>
      </c>
    </row>
    <row r="14" spans="1:4" s="259" customFormat="1">
      <c r="A14" s="251" t="s">
        <v>279</v>
      </c>
      <c r="B14" s="309" t="s">
        <v>352</v>
      </c>
      <c r="C14" s="306"/>
      <c r="D14" s="312"/>
    </row>
    <row r="15" spans="1:4" s="259" customFormat="1">
      <c r="A15" s="254">
        <v>3.1</v>
      </c>
      <c r="B15" s="300" t="s">
        <v>297</v>
      </c>
      <c r="C15" s="624">
        <v>5.1315721993594368E-2</v>
      </c>
      <c r="D15" s="623">
        <v>11560953.201523291</v>
      </c>
    </row>
    <row r="16" spans="1:4" s="259" customFormat="1">
      <c r="A16" s="254">
        <v>3.2</v>
      </c>
      <c r="B16" s="300" t="s">
        <v>298</v>
      </c>
      <c r="C16" s="624">
        <v>6.304430936811499E-2</v>
      </c>
      <c r="D16" s="623">
        <v>14203294.466325834</v>
      </c>
    </row>
    <row r="17" spans="1:6" s="258" customFormat="1">
      <c r="A17" s="254">
        <v>3.3</v>
      </c>
      <c r="B17" s="300" t="s">
        <v>299</v>
      </c>
      <c r="C17" s="624">
        <v>7.8476661176694759E-2</v>
      </c>
      <c r="D17" s="623">
        <v>17680059.288434446</v>
      </c>
    </row>
    <row r="18" spans="1:6" s="257" customFormat="1" ht="12.75" customHeight="1">
      <c r="A18" s="314"/>
      <c r="B18" s="315" t="s">
        <v>351</v>
      </c>
      <c r="C18" s="307" t="s">
        <v>739</v>
      </c>
      <c r="D18" s="313" t="s">
        <v>740</v>
      </c>
    </row>
    <row r="19" spans="1:6" s="258" customFormat="1">
      <c r="A19" s="255">
        <v>4</v>
      </c>
      <c r="B19" s="300" t="s">
        <v>293</v>
      </c>
      <c r="C19" s="305">
        <v>9.6315721993594366E-2</v>
      </c>
      <c r="D19" s="623">
        <v>21699033.186707731</v>
      </c>
    </row>
    <row r="20" spans="1:6" s="258" customFormat="1">
      <c r="A20" s="255">
        <v>5</v>
      </c>
      <c r="B20" s="300" t="s">
        <v>91</v>
      </c>
      <c r="C20" s="305">
        <v>0.12304430936811499</v>
      </c>
      <c r="D20" s="623">
        <v>27720734.446571756</v>
      </c>
    </row>
    <row r="21" spans="1:6" s="258" customFormat="1" ht="13.5" thickBot="1">
      <c r="A21" s="260" t="s">
        <v>280</v>
      </c>
      <c r="B21" s="261" t="s">
        <v>294</v>
      </c>
      <c r="C21" s="308">
        <v>0.15847666117669476</v>
      </c>
      <c r="D21" s="625">
        <v>35703312.595429011</v>
      </c>
    </row>
    <row r="22" spans="1:6">
      <c r="F22" s="215"/>
    </row>
    <row r="23" spans="1:6" ht="51">
      <c r="B23" s="214" t="s">
        <v>354</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90" zoomScaleNormal="90" workbookViewId="0">
      <pane xSplit="1" ySplit="5" topLeftCell="B48" activePane="bottomRight" state="frozen"/>
      <selection activeCell="B47" sqref="B47"/>
      <selection pane="topRight" activeCell="B47" sqref="B47"/>
      <selection pane="bottomLeft" activeCell="B47" sqref="B47"/>
      <selection pane="bottomRight" activeCell="C6" sqref="C6:C68"/>
    </sheetView>
  </sheetViews>
  <sheetFormatPr defaultColWidth="9.140625" defaultRowHeight="14.25"/>
  <cols>
    <col min="1" max="1" width="10.7109375" style="4" customWidth="1"/>
    <col min="2" max="2" width="80.7109375" style="4" customWidth="1"/>
    <col min="3" max="3" width="48.140625" style="4" customWidth="1"/>
    <col min="4" max="4" width="24.7109375" style="4" customWidth="1"/>
    <col min="5" max="5" width="9.42578125" style="5" customWidth="1"/>
    <col min="6" max="16384" width="9.140625" style="5"/>
  </cols>
  <sheetData>
    <row r="1" spans="1:6">
      <c r="A1" s="2" t="s">
        <v>31</v>
      </c>
      <c r="B1" s="3" t="str">
        <f>'Info '!C2</f>
        <v>JSC Ziraat Bank Georgia</v>
      </c>
      <c r="E1" s="4"/>
      <c r="F1" s="4"/>
    </row>
    <row r="2" spans="1:6" s="43" customFormat="1" ht="15.75" customHeight="1">
      <c r="A2" s="2" t="s">
        <v>32</v>
      </c>
      <c r="B2" s="635">
        <f>'1. key ratios '!B2</f>
        <v>45291</v>
      </c>
    </row>
    <row r="3" spans="1:6" s="43" customFormat="1" ht="15.75" customHeight="1">
      <c r="A3" s="74"/>
    </row>
    <row r="4" spans="1:6" s="43" customFormat="1" ht="15.75" customHeight="1" thickBot="1">
      <c r="A4" s="43" t="s">
        <v>48</v>
      </c>
      <c r="B4" s="165" t="s">
        <v>179</v>
      </c>
      <c r="D4" s="18" t="s">
        <v>36</v>
      </c>
    </row>
    <row r="5" spans="1:6" ht="25.5">
      <c r="A5" s="75" t="s">
        <v>6</v>
      </c>
      <c r="B5" s="187" t="s">
        <v>219</v>
      </c>
      <c r="C5" s="76" t="s">
        <v>659</v>
      </c>
      <c r="D5" s="77" t="s">
        <v>50</v>
      </c>
    </row>
    <row r="6" spans="1:6" ht="15">
      <c r="A6" s="380">
        <v>1</v>
      </c>
      <c r="B6" s="381" t="s">
        <v>560</v>
      </c>
      <c r="C6" s="637">
        <v>63906719.562600002</v>
      </c>
      <c r="D6" s="78"/>
      <c r="E6" s="79"/>
    </row>
    <row r="7" spans="1:6" ht="15">
      <c r="A7" s="380">
        <v>1.1000000000000001</v>
      </c>
      <c r="B7" s="382" t="s">
        <v>561</v>
      </c>
      <c r="C7" s="638">
        <v>6128177.2370999996</v>
      </c>
      <c r="D7" s="80"/>
      <c r="E7" s="79"/>
    </row>
    <row r="8" spans="1:6" ht="15">
      <c r="A8" s="380">
        <v>1.2</v>
      </c>
      <c r="B8" s="382" t="s">
        <v>562</v>
      </c>
      <c r="C8" s="638">
        <v>33145801.194699999</v>
      </c>
      <c r="D8" s="80"/>
      <c r="E8" s="79"/>
    </row>
    <row r="9" spans="1:6" ht="15">
      <c r="A9" s="380">
        <v>1.3</v>
      </c>
      <c r="B9" s="382" t="s">
        <v>563</v>
      </c>
      <c r="C9" s="638">
        <v>24632741.130800001</v>
      </c>
      <c r="D9" s="445"/>
      <c r="E9" s="79"/>
    </row>
    <row r="10" spans="1:6" ht="15">
      <c r="A10" s="380">
        <v>2</v>
      </c>
      <c r="B10" s="383" t="s">
        <v>564</v>
      </c>
      <c r="C10" s="638">
        <v>0</v>
      </c>
      <c r="D10" s="445"/>
      <c r="E10" s="79"/>
    </row>
    <row r="11" spans="1:6" ht="15">
      <c r="A11" s="380">
        <v>2.1</v>
      </c>
      <c r="B11" s="384" t="s">
        <v>565</v>
      </c>
      <c r="C11" s="638">
        <v>0</v>
      </c>
      <c r="D11" s="446"/>
      <c r="E11" s="81"/>
    </row>
    <row r="12" spans="1:6" ht="15">
      <c r="A12" s="380">
        <v>3</v>
      </c>
      <c r="B12" s="385" t="s">
        <v>566</v>
      </c>
      <c r="C12" s="638">
        <v>0</v>
      </c>
      <c r="D12" s="446"/>
      <c r="E12" s="81"/>
    </row>
    <row r="13" spans="1:6" ht="15">
      <c r="A13" s="380">
        <v>4</v>
      </c>
      <c r="B13" s="386" t="s">
        <v>567</v>
      </c>
      <c r="C13" s="638">
        <v>0</v>
      </c>
      <c r="D13" s="446"/>
      <c r="E13" s="81"/>
    </row>
    <row r="14" spans="1:6" ht="15">
      <c r="A14" s="380">
        <v>5</v>
      </c>
      <c r="B14" s="387" t="s">
        <v>568</v>
      </c>
      <c r="C14" s="639">
        <v>0</v>
      </c>
      <c r="D14" s="446"/>
      <c r="E14" s="81"/>
    </row>
    <row r="15" spans="1:6" ht="15">
      <c r="A15" s="380">
        <v>5.0999999999999996</v>
      </c>
      <c r="B15" s="388" t="s">
        <v>569</v>
      </c>
      <c r="C15" s="638">
        <v>0</v>
      </c>
      <c r="D15" s="446"/>
      <c r="E15" s="79"/>
    </row>
    <row r="16" spans="1:6" ht="15">
      <c r="A16" s="380">
        <v>5.2</v>
      </c>
      <c r="B16" s="388" t="s">
        <v>570</v>
      </c>
      <c r="C16" s="638">
        <v>0</v>
      </c>
      <c r="D16" s="445"/>
      <c r="E16" s="79"/>
    </row>
    <row r="17" spans="1:5" ht="15">
      <c r="A17" s="380">
        <v>5.3</v>
      </c>
      <c r="B17" s="389" t="s">
        <v>571</v>
      </c>
      <c r="C17" s="638">
        <v>0</v>
      </c>
      <c r="D17" s="445"/>
      <c r="E17" s="79"/>
    </row>
    <row r="18" spans="1:5" ht="15">
      <c r="A18" s="380">
        <v>6</v>
      </c>
      <c r="B18" s="385" t="s">
        <v>572</v>
      </c>
      <c r="C18" s="640">
        <v>136497853.06670001</v>
      </c>
      <c r="D18" s="445"/>
      <c r="E18" s="79"/>
    </row>
    <row r="19" spans="1:5" ht="15">
      <c r="A19" s="380">
        <v>6.1</v>
      </c>
      <c r="B19" s="388" t="s">
        <v>570</v>
      </c>
      <c r="C19" s="638">
        <v>5389584.2699999996</v>
      </c>
      <c r="D19" s="445"/>
      <c r="E19" s="79"/>
    </row>
    <row r="20" spans="1:5" ht="15">
      <c r="A20" s="380">
        <v>6.2</v>
      </c>
      <c r="B20" s="389" t="s">
        <v>571</v>
      </c>
      <c r="C20" s="638">
        <v>131108268.7967</v>
      </c>
      <c r="D20" s="445"/>
      <c r="E20" s="79"/>
    </row>
    <row r="21" spans="1:5" ht="15">
      <c r="A21" s="380">
        <v>7</v>
      </c>
      <c r="B21" s="383" t="s">
        <v>573</v>
      </c>
      <c r="C21" s="638">
        <v>0</v>
      </c>
      <c r="D21" s="445"/>
      <c r="E21" s="79"/>
    </row>
    <row r="22" spans="1:5" ht="15">
      <c r="A22" s="380">
        <v>8</v>
      </c>
      <c r="B22" s="390" t="s">
        <v>574</v>
      </c>
      <c r="C22" s="638">
        <v>0</v>
      </c>
      <c r="D22" s="445"/>
      <c r="E22" s="79"/>
    </row>
    <row r="23" spans="1:5" ht="15">
      <c r="A23" s="380">
        <v>9</v>
      </c>
      <c r="B23" s="386" t="s">
        <v>575</v>
      </c>
      <c r="C23" s="640">
        <v>4766423.8099999996</v>
      </c>
      <c r="D23" s="447"/>
      <c r="E23" s="79"/>
    </row>
    <row r="24" spans="1:5" ht="15">
      <c r="A24" s="380">
        <v>9.1</v>
      </c>
      <c r="B24" s="388" t="s">
        <v>576</v>
      </c>
      <c r="C24" s="638">
        <v>4766423.8099999996</v>
      </c>
      <c r="D24" s="448"/>
      <c r="E24" s="79"/>
    </row>
    <row r="25" spans="1:5" ht="15">
      <c r="A25" s="380">
        <v>9.1999999999999993</v>
      </c>
      <c r="B25" s="388" t="s">
        <v>577</v>
      </c>
      <c r="C25" s="638">
        <v>0</v>
      </c>
      <c r="D25" s="444"/>
      <c r="E25" s="83"/>
    </row>
    <row r="26" spans="1:5" ht="15.75">
      <c r="A26" s="380">
        <v>10</v>
      </c>
      <c r="B26" s="386" t="s">
        <v>578</v>
      </c>
      <c r="C26" s="637">
        <v>871005.29</v>
      </c>
      <c r="D26" s="562" t="s">
        <v>701</v>
      </c>
      <c r="E26" s="79"/>
    </row>
    <row r="27" spans="1:5" ht="15">
      <c r="A27" s="380">
        <v>10.1</v>
      </c>
      <c r="B27" s="388" t="s">
        <v>579</v>
      </c>
      <c r="C27" s="638">
        <v>0</v>
      </c>
      <c r="D27" s="80"/>
      <c r="E27" s="79"/>
    </row>
    <row r="28" spans="1:5" ht="15">
      <c r="A28" s="380">
        <v>10.199999999999999</v>
      </c>
      <c r="B28" s="388" t="s">
        <v>580</v>
      </c>
      <c r="C28" s="638">
        <v>871005.29</v>
      </c>
      <c r="D28" s="80"/>
      <c r="E28" s="79"/>
    </row>
    <row r="29" spans="1:5" ht="15">
      <c r="A29" s="380">
        <v>11</v>
      </c>
      <c r="B29" s="386" t="s">
        <v>581</v>
      </c>
      <c r="C29" s="640">
        <v>0</v>
      </c>
      <c r="D29" s="80"/>
      <c r="E29" s="79"/>
    </row>
    <row r="30" spans="1:5" ht="15">
      <c r="A30" s="380">
        <v>11.1</v>
      </c>
      <c r="B30" s="388" t="s">
        <v>582</v>
      </c>
      <c r="C30" s="638">
        <v>0</v>
      </c>
      <c r="D30" s="80"/>
      <c r="E30" s="79"/>
    </row>
    <row r="31" spans="1:5" ht="15">
      <c r="A31" s="380">
        <v>11.2</v>
      </c>
      <c r="B31" s="388" t="s">
        <v>583</v>
      </c>
      <c r="C31" s="638">
        <v>0</v>
      </c>
      <c r="D31" s="80"/>
      <c r="E31" s="79"/>
    </row>
    <row r="32" spans="1:5" ht="15">
      <c r="A32" s="380">
        <v>13</v>
      </c>
      <c r="B32" s="386" t="s">
        <v>584</v>
      </c>
      <c r="C32" s="638">
        <v>2074661.0159</v>
      </c>
      <c r="D32" s="80"/>
      <c r="E32" s="79"/>
    </row>
    <row r="33" spans="1:5" ht="15">
      <c r="A33" s="380">
        <v>13.1</v>
      </c>
      <c r="B33" s="391" t="s">
        <v>585</v>
      </c>
      <c r="C33" s="638">
        <v>67640</v>
      </c>
      <c r="D33" s="80"/>
      <c r="E33" s="79"/>
    </row>
    <row r="34" spans="1:5" ht="15">
      <c r="A34" s="380">
        <v>13.2</v>
      </c>
      <c r="B34" s="391" t="s">
        <v>586</v>
      </c>
      <c r="C34" s="638">
        <v>0</v>
      </c>
      <c r="D34" s="82"/>
      <c r="E34" s="79"/>
    </row>
    <row r="35" spans="1:5" ht="15">
      <c r="A35" s="380">
        <v>14</v>
      </c>
      <c r="B35" s="392" t="s">
        <v>587</v>
      </c>
      <c r="C35" s="641">
        <v>208116662.74519998</v>
      </c>
      <c r="D35" s="82"/>
      <c r="E35" s="79"/>
    </row>
    <row r="36" spans="1:5" ht="15">
      <c r="A36" s="380"/>
      <c r="B36" s="393" t="s">
        <v>588</v>
      </c>
      <c r="C36" s="638">
        <v>0</v>
      </c>
      <c r="D36" s="84"/>
      <c r="E36" s="79"/>
    </row>
    <row r="37" spans="1:5" ht="15">
      <c r="A37" s="380">
        <v>15</v>
      </c>
      <c r="B37" s="394" t="s">
        <v>589</v>
      </c>
      <c r="C37" s="638">
        <v>0</v>
      </c>
      <c r="D37" s="444"/>
      <c r="E37" s="83"/>
    </row>
    <row r="38" spans="1:5" ht="15">
      <c r="A38" s="395">
        <v>15.1</v>
      </c>
      <c r="B38" s="396" t="s">
        <v>565</v>
      </c>
      <c r="C38" s="638">
        <v>0</v>
      </c>
      <c r="D38" s="80"/>
      <c r="E38" s="79"/>
    </row>
    <row r="39" spans="1:5" ht="15">
      <c r="A39" s="395">
        <v>16</v>
      </c>
      <c r="B39" s="383" t="s">
        <v>590</v>
      </c>
      <c r="C39" s="638">
        <v>0</v>
      </c>
      <c r="D39" s="80"/>
      <c r="E39" s="79"/>
    </row>
    <row r="40" spans="1:5" ht="15">
      <c r="A40" s="395">
        <v>17</v>
      </c>
      <c r="B40" s="383" t="s">
        <v>591</v>
      </c>
      <c r="C40" s="640">
        <v>127797573.54040001</v>
      </c>
      <c r="D40" s="80"/>
      <c r="E40" s="79"/>
    </row>
    <row r="41" spans="1:5" ht="15">
      <c r="A41" s="395">
        <v>17.100000000000001</v>
      </c>
      <c r="B41" s="397" t="s">
        <v>592</v>
      </c>
      <c r="C41" s="638">
        <v>127167943.23590001</v>
      </c>
      <c r="D41" s="80"/>
      <c r="E41" s="79"/>
    </row>
    <row r="42" spans="1:5" ht="15">
      <c r="A42" s="395">
        <v>17.2</v>
      </c>
      <c r="B42" s="398" t="s">
        <v>593</v>
      </c>
      <c r="C42" s="638">
        <v>5313.6167999999998</v>
      </c>
      <c r="D42" s="80"/>
      <c r="E42" s="79"/>
    </row>
    <row r="43" spans="1:5" ht="15">
      <c r="A43" s="395">
        <v>17.3</v>
      </c>
      <c r="B43" s="434" t="s">
        <v>594</v>
      </c>
      <c r="C43" s="638">
        <v>0</v>
      </c>
      <c r="D43" s="82"/>
      <c r="E43" s="79"/>
    </row>
    <row r="44" spans="1:5" ht="15">
      <c r="A44" s="395">
        <v>17.399999999999999</v>
      </c>
      <c r="B44" s="435" t="s">
        <v>595</v>
      </c>
      <c r="C44" s="638">
        <v>624316.68769999989</v>
      </c>
      <c r="D44" s="436"/>
      <c r="E44" s="79"/>
    </row>
    <row r="45" spans="1:5" ht="15">
      <c r="A45" s="395">
        <v>18</v>
      </c>
      <c r="B45" s="437" t="s">
        <v>596</v>
      </c>
      <c r="C45" s="638">
        <v>190117.09</v>
      </c>
      <c r="D45" s="443"/>
      <c r="E45" s="83"/>
    </row>
    <row r="46" spans="1:5" ht="15.75">
      <c r="A46" s="395">
        <v>19</v>
      </c>
      <c r="B46" s="437" t="s">
        <v>597</v>
      </c>
      <c r="C46" s="642">
        <v>670445</v>
      </c>
      <c r="D46" s="438"/>
    </row>
    <row r="47" spans="1:5" ht="15">
      <c r="A47" s="395">
        <v>19.100000000000001</v>
      </c>
      <c r="B47" s="439" t="s">
        <v>598</v>
      </c>
      <c r="C47" s="638">
        <v>599699</v>
      </c>
      <c r="D47" s="438"/>
    </row>
    <row r="48" spans="1:5" ht="15">
      <c r="A48" s="395">
        <v>19.2</v>
      </c>
      <c r="B48" s="439" t="s">
        <v>599</v>
      </c>
      <c r="C48" s="638">
        <v>70746</v>
      </c>
      <c r="D48" s="438"/>
    </row>
    <row r="49" spans="1:4" ht="15">
      <c r="A49" s="395">
        <v>20</v>
      </c>
      <c r="B49" s="402" t="s">
        <v>600</v>
      </c>
      <c r="C49" s="638">
        <v>0</v>
      </c>
      <c r="D49" s="438"/>
    </row>
    <row r="50" spans="1:4" ht="15">
      <c r="A50" s="395">
        <v>21</v>
      </c>
      <c r="B50" s="440" t="s">
        <v>601</v>
      </c>
      <c r="C50" s="638">
        <v>2409759.3477000003</v>
      </c>
      <c r="D50" s="438"/>
    </row>
    <row r="51" spans="1:4" ht="15">
      <c r="A51" s="395">
        <v>21.1</v>
      </c>
      <c r="B51" s="398" t="s">
        <v>602</v>
      </c>
      <c r="C51" s="638">
        <v>0</v>
      </c>
      <c r="D51" s="438"/>
    </row>
    <row r="52" spans="1:4" ht="15.75">
      <c r="A52" s="395">
        <v>22</v>
      </c>
      <c r="B52" s="403" t="s">
        <v>603</v>
      </c>
      <c r="C52" s="642">
        <v>131067894.97810002</v>
      </c>
      <c r="D52" s="438"/>
    </row>
    <row r="53" spans="1:4" ht="15">
      <c r="A53" s="395"/>
      <c r="B53" s="404" t="s">
        <v>604</v>
      </c>
      <c r="C53" s="638">
        <v>0</v>
      </c>
      <c r="D53" s="438"/>
    </row>
    <row r="54" spans="1:4" ht="15.75">
      <c r="A54" s="395">
        <v>23</v>
      </c>
      <c r="B54" s="402" t="s">
        <v>605</v>
      </c>
      <c r="C54" s="638">
        <v>50000000</v>
      </c>
      <c r="D54" s="562" t="s">
        <v>729</v>
      </c>
    </row>
    <row r="55" spans="1:4" ht="15">
      <c r="A55" s="395">
        <v>24</v>
      </c>
      <c r="B55" s="402" t="s">
        <v>606</v>
      </c>
      <c r="C55" s="638">
        <v>0</v>
      </c>
      <c r="D55" s="438"/>
    </row>
    <row r="56" spans="1:4" ht="15">
      <c r="A56" s="395">
        <v>25</v>
      </c>
      <c r="B56" s="437" t="s">
        <v>607</v>
      </c>
      <c r="C56" s="638">
        <v>0</v>
      </c>
      <c r="D56" s="438"/>
    </row>
    <row r="57" spans="1:4" ht="15">
      <c r="A57" s="395">
        <v>26</v>
      </c>
      <c r="B57" s="437" t="s">
        <v>608</v>
      </c>
      <c r="C57" s="638">
        <v>0</v>
      </c>
      <c r="D57" s="438"/>
    </row>
    <row r="58" spans="1:4" ht="15">
      <c r="A58" s="395">
        <v>27</v>
      </c>
      <c r="B58" s="437" t="s">
        <v>609</v>
      </c>
      <c r="C58" s="643">
        <v>0</v>
      </c>
      <c r="D58" s="438"/>
    </row>
    <row r="59" spans="1:4" ht="15">
      <c r="A59" s="395">
        <v>27.1</v>
      </c>
      <c r="B59" s="435" t="s">
        <v>610</v>
      </c>
      <c r="C59" s="638">
        <v>0</v>
      </c>
      <c r="D59" s="438"/>
    </row>
    <row r="60" spans="1:4" ht="15">
      <c r="A60" s="395">
        <v>27.2</v>
      </c>
      <c r="B60" s="435" t="s">
        <v>611</v>
      </c>
      <c r="C60" s="638">
        <v>0</v>
      </c>
      <c r="D60" s="438"/>
    </row>
    <row r="61" spans="1:4" ht="15">
      <c r="A61" s="395">
        <v>28</v>
      </c>
      <c r="B61" s="405" t="s">
        <v>612</v>
      </c>
      <c r="C61" s="638">
        <v>0</v>
      </c>
      <c r="D61" s="438"/>
    </row>
    <row r="62" spans="1:4" ht="15">
      <c r="A62" s="395">
        <v>29</v>
      </c>
      <c r="B62" s="437" t="s">
        <v>613</v>
      </c>
      <c r="C62" s="643">
        <v>0</v>
      </c>
      <c r="D62" s="438"/>
    </row>
    <row r="63" spans="1:4" ht="15">
      <c r="A63" s="395">
        <v>29.1</v>
      </c>
      <c r="B63" s="441" t="s">
        <v>614</v>
      </c>
      <c r="C63" s="638">
        <v>0</v>
      </c>
      <c r="D63" s="438"/>
    </row>
    <row r="64" spans="1:4" ht="21">
      <c r="A64" s="395">
        <v>29.2</v>
      </c>
      <c r="B64" s="449" t="s">
        <v>615</v>
      </c>
      <c r="C64" s="638">
        <v>0</v>
      </c>
      <c r="D64" s="438"/>
    </row>
    <row r="65" spans="1:4" ht="21">
      <c r="A65" s="395">
        <v>29.3</v>
      </c>
      <c r="B65" s="449" t="s">
        <v>616</v>
      </c>
      <c r="C65" s="638">
        <v>0</v>
      </c>
      <c r="D65" s="438"/>
    </row>
    <row r="66" spans="1:4" ht="15.75">
      <c r="A66" s="395">
        <v>30</v>
      </c>
      <c r="B66" s="407" t="s">
        <v>617</v>
      </c>
      <c r="C66" s="638">
        <v>27048767.767099977</v>
      </c>
      <c r="D66" s="562" t="s">
        <v>730</v>
      </c>
    </row>
    <row r="67" spans="1:4" ht="15">
      <c r="A67" s="395">
        <v>31</v>
      </c>
      <c r="B67" s="442" t="s">
        <v>618</v>
      </c>
      <c r="C67" s="643">
        <v>77048767.767099977</v>
      </c>
      <c r="D67" s="438"/>
    </row>
    <row r="68" spans="1:4" ht="15.75" thickBot="1">
      <c r="A68" s="395">
        <v>32</v>
      </c>
      <c r="B68" s="407" t="s">
        <v>619</v>
      </c>
      <c r="C68" s="644">
        <v>208116662.74519998</v>
      </c>
      <c r="D68" s="43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80" zoomScaleNormal="80" workbookViewId="0">
      <pane xSplit="1" ySplit="4" topLeftCell="B5" activePane="bottomRight" state="frozen"/>
      <selection activeCell="B9" sqref="B9"/>
      <selection pane="topRight" activeCell="B9" sqref="B9"/>
      <selection pane="bottomLeft" activeCell="B9" sqref="B9"/>
      <selection pane="bottomRight" activeCell="S8" sqref="S8:S21"/>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31</v>
      </c>
      <c r="B1" s="3" t="str">
        <f>'Info '!C2</f>
        <v>JSC Ziraat Bank Georgia</v>
      </c>
    </row>
    <row r="2" spans="1:19">
      <c r="A2" s="2" t="s">
        <v>32</v>
      </c>
      <c r="B2" s="635">
        <f>'1. key ratios '!B2</f>
        <v>45291</v>
      </c>
    </row>
    <row r="4" spans="1:19" ht="26.25" thickBot="1">
      <c r="A4" s="4" t="s">
        <v>147</v>
      </c>
      <c r="B4" s="205" t="s">
        <v>252</v>
      </c>
    </row>
    <row r="5" spans="1:19" s="194" customFormat="1">
      <c r="A5" s="189"/>
      <c r="B5" s="190"/>
      <c r="C5" s="191" t="s">
        <v>0</v>
      </c>
      <c r="D5" s="191" t="s">
        <v>1</v>
      </c>
      <c r="E5" s="191" t="s">
        <v>2</v>
      </c>
      <c r="F5" s="191" t="s">
        <v>3</v>
      </c>
      <c r="G5" s="191" t="s">
        <v>4</v>
      </c>
      <c r="H5" s="191" t="s">
        <v>5</v>
      </c>
      <c r="I5" s="191" t="s">
        <v>8</v>
      </c>
      <c r="J5" s="191" t="s">
        <v>9</v>
      </c>
      <c r="K5" s="191" t="s">
        <v>10</v>
      </c>
      <c r="L5" s="191" t="s">
        <v>11</v>
      </c>
      <c r="M5" s="191" t="s">
        <v>12</v>
      </c>
      <c r="N5" s="191" t="s">
        <v>13</v>
      </c>
      <c r="O5" s="191" t="s">
        <v>236</v>
      </c>
      <c r="P5" s="191" t="s">
        <v>237</v>
      </c>
      <c r="Q5" s="191" t="s">
        <v>238</v>
      </c>
      <c r="R5" s="192" t="s">
        <v>239</v>
      </c>
      <c r="S5" s="193" t="s">
        <v>240</v>
      </c>
    </row>
    <row r="6" spans="1:19" s="194" customFormat="1" ht="99" customHeight="1">
      <c r="A6" s="195"/>
      <c r="B6" s="748" t="s">
        <v>241</v>
      </c>
      <c r="C6" s="744">
        <v>0</v>
      </c>
      <c r="D6" s="745"/>
      <c r="E6" s="744">
        <v>0.2</v>
      </c>
      <c r="F6" s="745"/>
      <c r="G6" s="744">
        <v>0.35</v>
      </c>
      <c r="H6" s="745"/>
      <c r="I6" s="744">
        <v>0.5</v>
      </c>
      <c r="J6" s="745"/>
      <c r="K6" s="744">
        <v>0.75</v>
      </c>
      <c r="L6" s="745"/>
      <c r="M6" s="744">
        <v>1</v>
      </c>
      <c r="N6" s="745"/>
      <c r="O6" s="744">
        <v>1.5</v>
      </c>
      <c r="P6" s="745"/>
      <c r="Q6" s="744">
        <v>2.5</v>
      </c>
      <c r="R6" s="745"/>
      <c r="S6" s="746" t="s">
        <v>146</v>
      </c>
    </row>
    <row r="7" spans="1:19" s="194" customFormat="1" ht="30.75" customHeight="1">
      <c r="A7" s="195"/>
      <c r="B7" s="749"/>
      <c r="C7" s="186" t="s">
        <v>149</v>
      </c>
      <c r="D7" s="186" t="s">
        <v>148</v>
      </c>
      <c r="E7" s="186" t="s">
        <v>149</v>
      </c>
      <c r="F7" s="186" t="s">
        <v>148</v>
      </c>
      <c r="G7" s="186" t="s">
        <v>149</v>
      </c>
      <c r="H7" s="186" t="s">
        <v>148</v>
      </c>
      <c r="I7" s="186" t="s">
        <v>149</v>
      </c>
      <c r="J7" s="186" t="s">
        <v>148</v>
      </c>
      <c r="K7" s="186" t="s">
        <v>149</v>
      </c>
      <c r="L7" s="186" t="s">
        <v>148</v>
      </c>
      <c r="M7" s="186" t="s">
        <v>149</v>
      </c>
      <c r="N7" s="186" t="s">
        <v>148</v>
      </c>
      <c r="O7" s="186" t="s">
        <v>149</v>
      </c>
      <c r="P7" s="186" t="s">
        <v>148</v>
      </c>
      <c r="Q7" s="186" t="s">
        <v>149</v>
      </c>
      <c r="R7" s="186" t="s">
        <v>148</v>
      </c>
      <c r="S7" s="747"/>
    </row>
    <row r="8" spans="1:19" s="87" customFormat="1">
      <c r="A8" s="85">
        <v>1</v>
      </c>
      <c r="B8" s="1" t="s">
        <v>52</v>
      </c>
      <c r="C8" s="645">
        <v>6922185.3700000001</v>
      </c>
      <c r="D8" s="645"/>
      <c r="E8" s="645">
        <v>6704267.8099999996</v>
      </c>
      <c r="F8" s="646"/>
      <c r="G8" s="645">
        <v>0</v>
      </c>
      <c r="H8" s="645"/>
      <c r="I8" s="645">
        <v>0</v>
      </c>
      <c r="J8" s="645"/>
      <c r="K8" s="645">
        <v>0</v>
      </c>
      <c r="L8" s="645"/>
      <c r="M8" s="645">
        <v>24908932.284699999</v>
      </c>
      <c r="N8" s="645"/>
      <c r="O8" s="645">
        <v>0</v>
      </c>
      <c r="P8" s="645"/>
      <c r="Q8" s="645">
        <v>0</v>
      </c>
      <c r="R8" s="646"/>
      <c r="S8" s="709">
        <v>26249785.846699998</v>
      </c>
    </row>
    <row r="9" spans="1:19" s="87" customFormat="1">
      <c r="A9" s="85">
        <v>2</v>
      </c>
      <c r="B9" s="1" t="s">
        <v>53</v>
      </c>
      <c r="C9" s="645">
        <v>0</v>
      </c>
      <c r="D9" s="645"/>
      <c r="E9" s="645">
        <v>0</v>
      </c>
      <c r="F9" s="645"/>
      <c r="G9" s="645">
        <v>0</v>
      </c>
      <c r="H9" s="645"/>
      <c r="I9" s="645">
        <v>0</v>
      </c>
      <c r="J9" s="645"/>
      <c r="K9" s="645">
        <v>0</v>
      </c>
      <c r="L9" s="645"/>
      <c r="M9" s="645">
        <v>0</v>
      </c>
      <c r="N9" s="645"/>
      <c r="O9" s="645">
        <v>0</v>
      </c>
      <c r="P9" s="645"/>
      <c r="Q9" s="645">
        <v>0</v>
      </c>
      <c r="R9" s="646"/>
      <c r="S9" s="709">
        <v>0</v>
      </c>
    </row>
    <row r="10" spans="1:19" s="87" customFormat="1">
      <c r="A10" s="85">
        <v>3</v>
      </c>
      <c r="B10" s="1" t="s">
        <v>165</v>
      </c>
      <c r="C10" s="645">
        <v>0</v>
      </c>
      <c r="D10" s="645"/>
      <c r="E10" s="645">
        <v>0</v>
      </c>
      <c r="F10" s="645"/>
      <c r="G10" s="645">
        <v>0</v>
      </c>
      <c r="H10" s="645"/>
      <c r="I10" s="645">
        <v>0</v>
      </c>
      <c r="J10" s="645"/>
      <c r="K10" s="645">
        <v>0</v>
      </c>
      <c r="L10" s="645"/>
      <c r="M10" s="645">
        <v>0</v>
      </c>
      <c r="N10" s="645"/>
      <c r="O10" s="645">
        <v>0</v>
      </c>
      <c r="P10" s="645"/>
      <c r="Q10" s="645">
        <v>0</v>
      </c>
      <c r="R10" s="646"/>
      <c r="S10" s="709">
        <v>0</v>
      </c>
    </row>
    <row r="11" spans="1:19" s="87" customFormat="1">
      <c r="A11" s="85">
        <v>4</v>
      </c>
      <c r="B11" s="1" t="s">
        <v>54</v>
      </c>
      <c r="C11" s="645">
        <v>0</v>
      </c>
      <c r="D11" s="645"/>
      <c r="E11" s="645">
        <v>0</v>
      </c>
      <c r="F11" s="645"/>
      <c r="G11" s="645">
        <v>0</v>
      </c>
      <c r="H11" s="645"/>
      <c r="I11" s="645">
        <v>0</v>
      </c>
      <c r="J11" s="645"/>
      <c r="K11" s="645">
        <v>0</v>
      </c>
      <c r="L11" s="645"/>
      <c r="M11" s="645">
        <v>0</v>
      </c>
      <c r="N11" s="645"/>
      <c r="O11" s="645">
        <v>0</v>
      </c>
      <c r="P11" s="645"/>
      <c r="Q11" s="645">
        <v>0</v>
      </c>
      <c r="R11" s="646"/>
      <c r="S11" s="709">
        <v>0</v>
      </c>
    </row>
    <row r="12" spans="1:19" s="87" customFormat="1">
      <c r="A12" s="85">
        <v>5</v>
      </c>
      <c r="B12" s="1" t="s">
        <v>55</v>
      </c>
      <c r="C12" s="645">
        <v>0</v>
      </c>
      <c r="D12" s="645"/>
      <c r="E12" s="645">
        <v>0</v>
      </c>
      <c r="F12" s="645"/>
      <c r="G12" s="645">
        <v>0</v>
      </c>
      <c r="H12" s="645"/>
      <c r="I12" s="645">
        <v>0</v>
      </c>
      <c r="J12" s="645"/>
      <c r="K12" s="645">
        <v>0</v>
      </c>
      <c r="L12" s="645"/>
      <c r="M12" s="645">
        <v>0</v>
      </c>
      <c r="N12" s="645"/>
      <c r="O12" s="645">
        <v>0</v>
      </c>
      <c r="P12" s="645"/>
      <c r="Q12" s="645">
        <v>0</v>
      </c>
      <c r="R12" s="646"/>
      <c r="S12" s="709">
        <v>0</v>
      </c>
    </row>
    <row r="13" spans="1:19" s="87" customFormat="1">
      <c r="A13" s="85">
        <v>6</v>
      </c>
      <c r="B13" s="1" t="s">
        <v>56</v>
      </c>
      <c r="C13" s="645">
        <v>0</v>
      </c>
      <c r="D13" s="645"/>
      <c r="E13" s="645">
        <v>28117.37</v>
      </c>
      <c r="F13" s="645"/>
      <c r="G13" s="645">
        <v>0</v>
      </c>
      <c r="H13" s="645"/>
      <c r="I13" s="645">
        <v>24604623.7608</v>
      </c>
      <c r="J13" s="645"/>
      <c r="K13" s="645">
        <v>0</v>
      </c>
      <c r="L13" s="645"/>
      <c r="M13" s="645">
        <v>0</v>
      </c>
      <c r="N13" s="645"/>
      <c r="O13" s="645">
        <v>0</v>
      </c>
      <c r="P13" s="645"/>
      <c r="Q13" s="645">
        <v>0</v>
      </c>
      <c r="R13" s="646"/>
      <c r="S13" s="709">
        <v>12307935.3544</v>
      </c>
    </row>
    <row r="14" spans="1:19" s="87" customFormat="1">
      <c r="A14" s="85">
        <v>7</v>
      </c>
      <c r="B14" s="1" t="s">
        <v>57</v>
      </c>
      <c r="C14" s="645">
        <v>0</v>
      </c>
      <c r="D14" s="645"/>
      <c r="E14" s="645">
        <v>0</v>
      </c>
      <c r="F14" s="645"/>
      <c r="G14" s="645">
        <v>0</v>
      </c>
      <c r="H14" s="645"/>
      <c r="I14" s="645">
        <v>0</v>
      </c>
      <c r="J14" s="645"/>
      <c r="K14" s="645">
        <v>0</v>
      </c>
      <c r="L14" s="645"/>
      <c r="M14" s="645">
        <v>69098101.345300004</v>
      </c>
      <c r="N14" s="645">
        <v>22338566.486191988</v>
      </c>
      <c r="O14" s="645">
        <v>0</v>
      </c>
      <c r="P14" s="645"/>
      <c r="Q14" s="645">
        <v>0</v>
      </c>
      <c r="R14" s="646"/>
      <c r="S14" s="709">
        <v>91436667.831491992</v>
      </c>
    </row>
    <row r="15" spans="1:19" s="87" customFormat="1">
      <c r="A15" s="85">
        <v>8</v>
      </c>
      <c r="B15" s="1" t="s">
        <v>58</v>
      </c>
      <c r="C15" s="645">
        <v>0</v>
      </c>
      <c r="D15" s="645"/>
      <c r="E15" s="645">
        <v>0</v>
      </c>
      <c r="F15" s="645"/>
      <c r="G15" s="645">
        <v>0</v>
      </c>
      <c r="H15" s="645"/>
      <c r="I15" s="645">
        <v>0</v>
      </c>
      <c r="J15" s="645"/>
      <c r="K15" s="645">
        <v>0</v>
      </c>
      <c r="L15" s="645"/>
      <c r="M15" s="645">
        <v>62010167.451399997</v>
      </c>
      <c r="N15" s="645">
        <v>6087193.4979404267</v>
      </c>
      <c r="O15" s="645">
        <v>0</v>
      </c>
      <c r="P15" s="645"/>
      <c r="Q15" s="645">
        <v>0</v>
      </c>
      <c r="R15" s="646"/>
      <c r="S15" s="709">
        <v>68097360.949340418</v>
      </c>
    </row>
    <row r="16" spans="1:19" s="87" customFormat="1">
      <c r="A16" s="85">
        <v>9</v>
      </c>
      <c r="B16" s="1" t="s">
        <v>59</v>
      </c>
      <c r="C16" s="645">
        <v>0</v>
      </c>
      <c r="D16" s="645"/>
      <c r="E16" s="645">
        <v>0</v>
      </c>
      <c r="F16" s="645"/>
      <c r="G16" s="645">
        <v>0</v>
      </c>
      <c r="H16" s="645"/>
      <c r="I16" s="645">
        <v>0</v>
      </c>
      <c r="J16" s="645"/>
      <c r="K16" s="645">
        <v>0</v>
      </c>
      <c r="L16" s="645"/>
      <c r="M16" s="645">
        <v>0</v>
      </c>
      <c r="N16" s="645"/>
      <c r="O16" s="645">
        <v>0</v>
      </c>
      <c r="P16" s="645"/>
      <c r="Q16" s="645">
        <v>0</v>
      </c>
      <c r="R16" s="646"/>
      <c r="S16" s="709">
        <v>0</v>
      </c>
    </row>
    <row r="17" spans="1:19" s="87" customFormat="1">
      <c r="A17" s="85">
        <v>10</v>
      </c>
      <c r="B17" s="1" t="s">
        <v>60</v>
      </c>
      <c r="C17" s="645">
        <v>0</v>
      </c>
      <c r="D17" s="645"/>
      <c r="E17" s="645">
        <v>0</v>
      </c>
      <c r="F17" s="645"/>
      <c r="G17" s="645">
        <v>0</v>
      </c>
      <c r="H17" s="645"/>
      <c r="I17" s="645">
        <v>0</v>
      </c>
      <c r="J17" s="645"/>
      <c r="K17" s="645">
        <v>0</v>
      </c>
      <c r="L17" s="645"/>
      <c r="M17" s="645">
        <v>0</v>
      </c>
      <c r="N17" s="645"/>
      <c r="O17" s="645">
        <v>0</v>
      </c>
      <c r="P17" s="645"/>
      <c r="Q17" s="645">
        <v>0</v>
      </c>
      <c r="R17" s="646"/>
      <c r="S17" s="709">
        <v>0</v>
      </c>
    </row>
    <row r="18" spans="1:19" s="87" customFormat="1">
      <c r="A18" s="85">
        <v>11</v>
      </c>
      <c r="B18" s="1" t="s">
        <v>61</v>
      </c>
      <c r="C18" s="645">
        <v>0</v>
      </c>
      <c r="D18" s="645"/>
      <c r="E18" s="645">
        <v>0</v>
      </c>
      <c r="F18" s="645"/>
      <c r="G18" s="645">
        <v>0</v>
      </c>
      <c r="H18" s="645"/>
      <c r="I18" s="645">
        <v>0</v>
      </c>
      <c r="J18" s="645"/>
      <c r="K18" s="645">
        <v>0</v>
      </c>
      <c r="L18" s="645"/>
      <c r="M18" s="645">
        <v>0</v>
      </c>
      <c r="N18" s="645"/>
      <c r="O18" s="645">
        <v>0</v>
      </c>
      <c r="P18" s="645"/>
      <c r="Q18" s="645">
        <v>0</v>
      </c>
      <c r="R18" s="646"/>
      <c r="S18" s="709">
        <v>0</v>
      </c>
    </row>
    <row r="19" spans="1:19" s="87" customFormat="1">
      <c r="A19" s="85">
        <v>12</v>
      </c>
      <c r="B19" s="1" t="s">
        <v>62</v>
      </c>
      <c r="C19" s="645">
        <v>0</v>
      </c>
      <c r="D19" s="645"/>
      <c r="E19" s="645">
        <v>0</v>
      </c>
      <c r="F19" s="645"/>
      <c r="G19" s="645">
        <v>0</v>
      </c>
      <c r="H19" s="645"/>
      <c r="I19" s="645">
        <v>0</v>
      </c>
      <c r="J19" s="645"/>
      <c r="K19" s="645">
        <v>0</v>
      </c>
      <c r="L19" s="645"/>
      <c r="M19" s="645">
        <v>0</v>
      </c>
      <c r="N19" s="645"/>
      <c r="O19" s="645">
        <v>0</v>
      </c>
      <c r="P19" s="645"/>
      <c r="Q19" s="645">
        <v>0</v>
      </c>
      <c r="R19" s="646"/>
      <c r="S19" s="709">
        <v>0</v>
      </c>
    </row>
    <row r="20" spans="1:19" s="87" customFormat="1">
      <c r="A20" s="85">
        <v>13</v>
      </c>
      <c r="B20" s="1" t="s">
        <v>145</v>
      </c>
      <c r="C20" s="645">
        <v>0</v>
      </c>
      <c r="D20" s="645"/>
      <c r="E20" s="645">
        <v>0</v>
      </c>
      <c r="F20" s="645"/>
      <c r="G20" s="645">
        <v>0</v>
      </c>
      <c r="H20" s="645"/>
      <c r="I20" s="645">
        <v>0</v>
      </c>
      <c r="J20" s="645"/>
      <c r="K20" s="645">
        <v>0</v>
      </c>
      <c r="L20" s="645"/>
      <c r="M20" s="645">
        <v>0</v>
      </c>
      <c r="N20" s="645"/>
      <c r="O20" s="645">
        <v>0</v>
      </c>
      <c r="P20" s="645"/>
      <c r="Q20" s="645">
        <v>0</v>
      </c>
      <c r="R20" s="646"/>
      <c r="S20" s="709">
        <v>0</v>
      </c>
    </row>
    <row r="21" spans="1:19" s="87" customFormat="1">
      <c r="A21" s="85">
        <v>14</v>
      </c>
      <c r="B21" s="1" t="s">
        <v>64</v>
      </c>
      <c r="C21" s="645">
        <v>5948481.6171000004</v>
      </c>
      <c r="D21" s="645"/>
      <c r="E21" s="645">
        <v>847991.2</v>
      </c>
      <c r="F21" s="645"/>
      <c r="G21" s="645">
        <v>0</v>
      </c>
      <c r="H21" s="645"/>
      <c r="I21" s="645">
        <v>0</v>
      </c>
      <c r="J21" s="645"/>
      <c r="K21" s="645">
        <v>0</v>
      </c>
      <c r="L21" s="645"/>
      <c r="M21" s="645">
        <v>6172724.2458999995</v>
      </c>
      <c r="N21" s="645"/>
      <c r="O21" s="645">
        <v>0</v>
      </c>
      <c r="P21" s="645"/>
      <c r="Q21" s="645">
        <v>0</v>
      </c>
      <c r="R21" s="646"/>
      <c r="S21" s="709">
        <v>6342322.4858999997</v>
      </c>
    </row>
    <row r="22" spans="1:19" ht="13.5" thickBot="1">
      <c r="A22" s="88"/>
      <c r="B22" s="89" t="s">
        <v>65</v>
      </c>
      <c r="C22" s="90">
        <f>SUM(C8:C21)</f>
        <v>12870666.987100001</v>
      </c>
      <c r="D22" s="90">
        <f t="shared" ref="D22:J22" si="0">SUM(D8:D21)</f>
        <v>0</v>
      </c>
      <c r="E22" s="90">
        <f t="shared" si="0"/>
        <v>7580376.3799999999</v>
      </c>
      <c r="F22" s="90">
        <f t="shared" si="0"/>
        <v>0</v>
      </c>
      <c r="G22" s="90">
        <f t="shared" si="0"/>
        <v>0</v>
      </c>
      <c r="H22" s="90">
        <f t="shared" si="0"/>
        <v>0</v>
      </c>
      <c r="I22" s="90">
        <f t="shared" si="0"/>
        <v>24604623.7608</v>
      </c>
      <c r="J22" s="90">
        <f t="shared" si="0"/>
        <v>0</v>
      </c>
      <c r="K22" s="90">
        <f t="shared" ref="K22:S22" si="1">SUM(K8:K21)</f>
        <v>0</v>
      </c>
      <c r="L22" s="90">
        <f t="shared" si="1"/>
        <v>0</v>
      </c>
      <c r="M22" s="90">
        <f t="shared" si="1"/>
        <v>162189925.32729998</v>
      </c>
      <c r="N22" s="90">
        <f t="shared" si="1"/>
        <v>28425759.984132417</v>
      </c>
      <c r="O22" s="90">
        <f t="shared" si="1"/>
        <v>0</v>
      </c>
      <c r="P22" s="90">
        <f t="shared" si="1"/>
        <v>0</v>
      </c>
      <c r="Q22" s="90">
        <f t="shared" si="1"/>
        <v>0</v>
      </c>
      <c r="R22" s="90">
        <f t="shared" si="1"/>
        <v>0</v>
      </c>
      <c r="S22" s="206">
        <f t="shared" si="1"/>
        <v>204434072.46783239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31</v>
      </c>
      <c r="B1" s="3" t="str">
        <f>'Info '!C2</f>
        <v>JSC Ziraat Bank Georgia</v>
      </c>
    </row>
    <row r="2" spans="1:22">
      <c r="A2" s="2" t="s">
        <v>32</v>
      </c>
      <c r="B2" s="635">
        <f>'1. key ratios '!B2</f>
        <v>45291</v>
      </c>
    </row>
    <row r="4" spans="1:22" ht="13.5" thickBot="1">
      <c r="A4" s="4" t="s">
        <v>244</v>
      </c>
      <c r="B4" s="91" t="s">
        <v>51</v>
      </c>
      <c r="V4" s="18" t="s">
        <v>36</v>
      </c>
    </row>
    <row r="5" spans="1:22" ht="12.75" customHeight="1">
      <c r="A5" s="92"/>
      <c r="B5" s="93"/>
      <c r="C5" s="750" t="s">
        <v>170</v>
      </c>
      <c r="D5" s="751"/>
      <c r="E5" s="751"/>
      <c r="F5" s="751"/>
      <c r="G5" s="751"/>
      <c r="H5" s="751"/>
      <c r="I5" s="751"/>
      <c r="J5" s="751"/>
      <c r="K5" s="751"/>
      <c r="L5" s="752"/>
      <c r="M5" s="753" t="s">
        <v>171</v>
      </c>
      <c r="N5" s="754"/>
      <c r="O5" s="754"/>
      <c r="P5" s="754"/>
      <c r="Q5" s="754"/>
      <c r="R5" s="754"/>
      <c r="S5" s="755"/>
      <c r="T5" s="758" t="s">
        <v>242</v>
      </c>
      <c r="U5" s="758" t="s">
        <v>243</v>
      </c>
      <c r="V5" s="756" t="s">
        <v>77</v>
      </c>
    </row>
    <row r="6" spans="1:22" s="52" customFormat="1" ht="102">
      <c r="A6" s="49"/>
      <c r="B6" s="94"/>
      <c r="C6" s="95" t="s">
        <v>66</v>
      </c>
      <c r="D6" s="168" t="s">
        <v>67</v>
      </c>
      <c r="E6" s="122" t="s">
        <v>173</v>
      </c>
      <c r="F6" s="122" t="s">
        <v>174</v>
      </c>
      <c r="G6" s="168" t="s">
        <v>177</v>
      </c>
      <c r="H6" s="168" t="s">
        <v>172</v>
      </c>
      <c r="I6" s="168" t="s">
        <v>68</v>
      </c>
      <c r="J6" s="168" t="s">
        <v>69</v>
      </c>
      <c r="K6" s="96" t="s">
        <v>70</v>
      </c>
      <c r="L6" s="97" t="s">
        <v>71</v>
      </c>
      <c r="M6" s="95" t="s">
        <v>175</v>
      </c>
      <c r="N6" s="96" t="s">
        <v>72</v>
      </c>
      <c r="O6" s="96" t="s">
        <v>73</v>
      </c>
      <c r="P6" s="96" t="s">
        <v>74</v>
      </c>
      <c r="Q6" s="96" t="s">
        <v>75</v>
      </c>
      <c r="R6" s="96" t="s">
        <v>76</v>
      </c>
      <c r="S6" s="188" t="s">
        <v>176</v>
      </c>
      <c r="T6" s="759"/>
      <c r="U6" s="759"/>
      <c r="V6" s="757"/>
    </row>
    <row r="7" spans="1:22" s="87" customFormat="1">
      <c r="A7" s="98">
        <v>1</v>
      </c>
      <c r="B7" s="1" t="s">
        <v>52</v>
      </c>
      <c r="C7" s="99"/>
      <c r="D7" s="86"/>
      <c r="E7" s="86"/>
      <c r="F7" s="86"/>
      <c r="G7" s="86"/>
      <c r="H7" s="86"/>
      <c r="I7" s="86"/>
      <c r="J7" s="86"/>
      <c r="K7" s="86"/>
      <c r="L7" s="100"/>
      <c r="M7" s="99"/>
      <c r="N7" s="86"/>
      <c r="O7" s="86"/>
      <c r="P7" s="86"/>
      <c r="Q7" s="86"/>
      <c r="R7" s="86"/>
      <c r="S7" s="100"/>
      <c r="T7" s="196"/>
      <c r="U7" s="196"/>
      <c r="V7" s="101">
        <f>SUM(C7:S7)</f>
        <v>0</v>
      </c>
    </row>
    <row r="8" spans="1:22" s="87" customFormat="1">
      <c r="A8" s="98">
        <v>2</v>
      </c>
      <c r="B8" s="1" t="s">
        <v>53</v>
      </c>
      <c r="C8" s="99"/>
      <c r="D8" s="86"/>
      <c r="E8" s="86"/>
      <c r="F8" s="86"/>
      <c r="G8" s="86"/>
      <c r="H8" s="86"/>
      <c r="I8" s="86"/>
      <c r="J8" s="86"/>
      <c r="K8" s="86"/>
      <c r="L8" s="100"/>
      <c r="M8" s="99"/>
      <c r="N8" s="86"/>
      <c r="O8" s="86"/>
      <c r="P8" s="86"/>
      <c r="Q8" s="86"/>
      <c r="R8" s="86"/>
      <c r="S8" s="100"/>
      <c r="T8" s="196"/>
      <c r="U8" s="196"/>
      <c r="V8" s="101">
        <f t="shared" ref="V8:V20" si="0">SUM(C8:S8)</f>
        <v>0</v>
      </c>
    </row>
    <row r="9" spans="1:22" s="87" customFormat="1">
      <c r="A9" s="98">
        <v>3</v>
      </c>
      <c r="B9" s="1" t="s">
        <v>166</v>
      </c>
      <c r="C9" s="99"/>
      <c r="D9" s="86"/>
      <c r="E9" s="86"/>
      <c r="F9" s="86"/>
      <c r="G9" s="86"/>
      <c r="H9" s="86"/>
      <c r="I9" s="86"/>
      <c r="J9" s="86"/>
      <c r="K9" s="86"/>
      <c r="L9" s="100"/>
      <c r="M9" s="99"/>
      <c r="N9" s="86"/>
      <c r="O9" s="86"/>
      <c r="P9" s="86"/>
      <c r="Q9" s="86"/>
      <c r="R9" s="86"/>
      <c r="S9" s="100"/>
      <c r="T9" s="196"/>
      <c r="U9" s="196"/>
      <c r="V9" s="101">
        <f t="shared" si="0"/>
        <v>0</v>
      </c>
    </row>
    <row r="10" spans="1:22" s="87" customFormat="1">
      <c r="A10" s="98">
        <v>4</v>
      </c>
      <c r="B10" s="1" t="s">
        <v>54</v>
      </c>
      <c r="C10" s="99"/>
      <c r="D10" s="86"/>
      <c r="E10" s="86"/>
      <c r="F10" s="86"/>
      <c r="G10" s="86"/>
      <c r="H10" s="86"/>
      <c r="I10" s="86"/>
      <c r="J10" s="86"/>
      <c r="K10" s="86"/>
      <c r="L10" s="100"/>
      <c r="M10" s="99"/>
      <c r="N10" s="86"/>
      <c r="O10" s="86"/>
      <c r="P10" s="86"/>
      <c r="Q10" s="86"/>
      <c r="R10" s="86"/>
      <c r="S10" s="100"/>
      <c r="T10" s="196"/>
      <c r="U10" s="196"/>
      <c r="V10" s="101">
        <f t="shared" si="0"/>
        <v>0</v>
      </c>
    </row>
    <row r="11" spans="1:22" s="87" customFormat="1">
      <c r="A11" s="98">
        <v>5</v>
      </c>
      <c r="B11" s="1" t="s">
        <v>55</v>
      </c>
      <c r="C11" s="99"/>
      <c r="D11" s="86"/>
      <c r="E11" s="86"/>
      <c r="F11" s="86"/>
      <c r="G11" s="86"/>
      <c r="H11" s="86"/>
      <c r="I11" s="86"/>
      <c r="J11" s="86"/>
      <c r="K11" s="86"/>
      <c r="L11" s="100"/>
      <c r="M11" s="99"/>
      <c r="N11" s="86"/>
      <c r="O11" s="86"/>
      <c r="P11" s="86"/>
      <c r="Q11" s="86"/>
      <c r="R11" s="86"/>
      <c r="S11" s="100"/>
      <c r="T11" s="196"/>
      <c r="U11" s="196"/>
      <c r="V11" s="101">
        <f t="shared" si="0"/>
        <v>0</v>
      </c>
    </row>
    <row r="12" spans="1:22" s="87" customFormat="1">
      <c r="A12" s="98">
        <v>6</v>
      </c>
      <c r="B12" s="1" t="s">
        <v>56</v>
      </c>
      <c r="C12" s="99"/>
      <c r="D12" s="86"/>
      <c r="E12" s="86"/>
      <c r="F12" s="86"/>
      <c r="G12" s="86"/>
      <c r="H12" s="86"/>
      <c r="I12" s="86"/>
      <c r="J12" s="86"/>
      <c r="K12" s="86"/>
      <c r="L12" s="100"/>
      <c r="M12" s="99"/>
      <c r="N12" s="86"/>
      <c r="O12" s="86"/>
      <c r="P12" s="86"/>
      <c r="Q12" s="86"/>
      <c r="R12" s="86"/>
      <c r="S12" s="100"/>
      <c r="T12" s="196"/>
      <c r="U12" s="196"/>
      <c r="V12" s="101">
        <f t="shared" si="0"/>
        <v>0</v>
      </c>
    </row>
    <row r="13" spans="1:22" s="87" customFormat="1">
      <c r="A13" s="98">
        <v>7</v>
      </c>
      <c r="B13" s="1" t="s">
        <v>57</v>
      </c>
      <c r="C13" s="99"/>
      <c r="D13" s="86"/>
      <c r="E13" s="86"/>
      <c r="F13" s="86"/>
      <c r="G13" s="86"/>
      <c r="H13" s="86"/>
      <c r="I13" s="86"/>
      <c r="J13" s="86"/>
      <c r="K13" s="86"/>
      <c r="L13" s="100"/>
      <c r="M13" s="99"/>
      <c r="N13" s="86"/>
      <c r="O13" s="86"/>
      <c r="P13" s="86"/>
      <c r="Q13" s="86"/>
      <c r="R13" s="86"/>
      <c r="S13" s="100"/>
      <c r="T13" s="196"/>
      <c r="U13" s="196"/>
      <c r="V13" s="101">
        <f t="shared" si="0"/>
        <v>0</v>
      </c>
    </row>
    <row r="14" spans="1:22" s="87" customFormat="1">
      <c r="A14" s="98">
        <v>8</v>
      </c>
      <c r="B14" s="1" t="s">
        <v>58</v>
      </c>
      <c r="C14" s="99"/>
      <c r="D14" s="86"/>
      <c r="E14" s="86"/>
      <c r="F14" s="86"/>
      <c r="G14" s="86"/>
      <c r="H14" s="86"/>
      <c r="I14" s="86"/>
      <c r="J14" s="86"/>
      <c r="K14" s="86"/>
      <c r="L14" s="100"/>
      <c r="M14" s="99"/>
      <c r="N14" s="86"/>
      <c r="O14" s="86"/>
      <c r="P14" s="86"/>
      <c r="Q14" s="86"/>
      <c r="R14" s="86"/>
      <c r="S14" s="100"/>
      <c r="T14" s="196"/>
      <c r="U14" s="196"/>
      <c r="V14" s="101">
        <f t="shared" si="0"/>
        <v>0</v>
      </c>
    </row>
    <row r="15" spans="1:22" s="87" customFormat="1">
      <c r="A15" s="98">
        <v>9</v>
      </c>
      <c r="B15" s="1" t="s">
        <v>59</v>
      </c>
      <c r="C15" s="99"/>
      <c r="D15" s="86"/>
      <c r="E15" s="86"/>
      <c r="F15" s="86"/>
      <c r="G15" s="86"/>
      <c r="H15" s="86"/>
      <c r="I15" s="86"/>
      <c r="J15" s="86"/>
      <c r="K15" s="86"/>
      <c r="L15" s="100"/>
      <c r="M15" s="99"/>
      <c r="N15" s="86"/>
      <c r="O15" s="86"/>
      <c r="P15" s="86"/>
      <c r="Q15" s="86"/>
      <c r="R15" s="86"/>
      <c r="S15" s="100"/>
      <c r="T15" s="196"/>
      <c r="U15" s="196"/>
      <c r="V15" s="101">
        <f t="shared" si="0"/>
        <v>0</v>
      </c>
    </row>
    <row r="16" spans="1:22" s="87" customFormat="1">
      <c r="A16" s="98">
        <v>10</v>
      </c>
      <c r="B16" s="1" t="s">
        <v>60</v>
      </c>
      <c r="C16" s="99"/>
      <c r="D16" s="86"/>
      <c r="E16" s="86"/>
      <c r="F16" s="86"/>
      <c r="G16" s="86"/>
      <c r="H16" s="86"/>
      <c r="I16" s="86"/>
      <c r="J16" s="86"/>
      <c r="K16" s="86"/>
      <c r="L16" s="100"/>
      <c r="M16" s="99"/>
      <c r="N16" s="86"/>
      <c r="O16" s="86"/>
      <c r="P16" s="86"/>
      <c r="Q16" s="86"/>
      <c r="R16" s="86"/>
      <c r="S16" s="100"/>
      <c r="T16" s="196"/>
      <c r="U16" s="196"/>
      <c r="V16" s="101">
        <f t="shared" si="0"/>
        <v>0</v>
      </c>
    </row>
    <row r="17" spans="1:22" s="87" customFormat="1">
      <c r="A17" s="98">
        <v>11</v>
      </c>
      <c r="B17" s="1" t="s">
        <v>61</v>
      </c>
      <c r="C17" s="99"/>
      <c r="D17" s="86"/>
      <c r="E17" s="86"/>
      <c r="F17" s="86"/>
      <c r="G17" s="86"/>
      <c r="H17" s="86"/>
      <c r="I17" s="86"/>
      <c r="J17" s="86"/>
      <c r="K17" s="86"/>
      <c r="L17" s="100"/>
      <c r="M17" s="99"/>
      <c r="N17" s="86"/>
      <c r="O17" s="86"/>
      <c r="P17" s="86"/>
      <c r="Q17" s="86"/>
      <c r="R17" s="86"/>
      <c r="S17" s="100"/>
      <c r="T17" s="196"/>
      <c r="U17" s="196"/>
      <c r="V17" s="101">
        <f t="shared" si="0"/>
        <v>0</v>
      </c>
    </row>
    <row r="18" spans="1:22" s="87" customFormat="1">
      <c r="A18" s="98">
        <v>12</v>
      </c>
      <c r="B18" s="1" t="s">
        <v>62</v>
      </c>
      <c r="C18" s="99"/>
      <c r="D18" s="86"/>
      <c r="E18" s="86"/>
      <c r="F18" s="86"/>
      <c r="G18" s="86"/>
      <c r="H18" s="86"/>
      <c r="I18" s="86"/>
      <c r="J18" s="86"/>
      <c r="K18" s="86"/>
      <c r="L18" s="100"/>
      <c r="M18" s="99"/>
      <c r="N18" s="86"/>
      <c r="O18" s="86"/>
      <c r="P18" s="86"/>
      <c r="Q18" s="86"/>
      <c r="R18" s="86"/>
      <c r="S18" s="100"/>
      <c r="T18" s="196"/>
      <c r="U18" s="196"/>
      <c r="V18" s="101">
        <f t="shared" si="0"/>
        <v>0</v>
      </c>
    </row>
    <row r="19" spans="1:22" s="87" customFormat="1">
      <c r="A19" s="98">
        <v>13</v>
      </c>
      <c r="B19" s="1" t="s">
        <v>63</v>
      </c>
      <c r="C19" s="99"/>
      <c r="D19" s="86"/>
      <c r="E19" s="86"/>
      <c r="F19" s="86"/>
      <c r="G19" s="86"/>
      <c r="H19" s="86"/>
      <c r="I19" s="86"/>
      <c r="J19" s="86"/>
      <c r="K19" s="86"/>
      <c r="L19" s="100"/>
      <c r="M19" s="99"/>
      <c r="N19" s="86"/>
      <c r="O19" s="86"/>
      <c r="P19" s="86"/>
      <c r="Q19" s="86"/>
      <c r="R19" s="86"/>
      <c r="S19" s="100"/>
      <c r="T19" s="196"/>
      <c r="U19" s="196"/>
      <c r="V19" s="101">
        <f t="shared" si="0"/>
        <v>0</v>
      </c>
    </row>
    <row r="20" spans="1:22" s="87" customFormat="1">
      <c r="A20" s="98">
        <v>14</v>
      </c>
      <c r="B20" s="1" t="s">
        <v>64</v>
      </c>
      <c r="C20" s="99"/>
      <c r="D20" s="86"/>
      <c r="E20" s="86"/>
      <c r="F20" s="86"/>
      <c r="G20" s="86"/>
      <c r="H20" s="86"/>
      <c r="I20" s="86"/>
      <c r="J20" s="86"/>
      <c r="K20" s="86"/>
      <c r="L20" s="100"/>
      <c r="M20" s="99"/>
      <c r="N20" s="86"/>
      <c r="O20" s="86"/>
      <c r="P20" s="86"/>
      <c r="Q20" s="86"/>
      <c r="R20" s="86"/>
      <c r="S20" s="100"/>
      <c r="T20" s="196"/>
      <c r="U20" s="196"/>
      <c r="V20" s="101">
        <f t="shared" si="0"/>
        <v>0</v>
      </c>
    </row>
    <row r="21" spans="1:22" ht="13.5" thickBot="1">
      <c r="A21" s="88"/>
      <c r="B21" s="102" t="s">
        <v>65</v>
      </c>
      <c r="C21" s="103">
        <f>SUM(C7:C20)</f>
        <v>0</v>
      </c>
      <c r="D21" s="90">
        <f t="shared" ref="D21:V21" si="1">SUM(D7:D20)</f>
        <v>0</v>
      </c>
      <c r="E21" s="90">
        <f t="shared" si="1"/>
        <v>0</v>
      </c>
      <c r="F21" s="90">
        <f t="shared" si="1"/>
        <v>0</v>
      </c>
      <c r="G21" s="90">
        <f t="shared" si="1"/>
        <v>0</v>
      </c>
      <c r="H21" s="90">
        <f t="shared" si="1"/>
        <v>0</v>
      </c>
      <c r="I21" s="90">
        <f t="shared" si="1"/>
        <v>0</v>
      </c>
      <c r="J21" s="90">
        <f t="shared" si="1"/>
        <v>0</v>
      </c>
      <c r="K21" s="90">
        <f t="shared" si="1"/>
        <v>0</v>
      </c>
      <c r="L21" s="104">
        <f t="shared" si="1"/>
        <v>0</v>
      </c>
      <c r="M21" s="103">
        <f t="shared" si="1"/>
        <v>0</v>
      </c>
      <c r="N21" s="90">
        <f t="shared" si="1"/>
        <v>0</v>
      </c>
      <c r="O21" s="90">
        <f t="shared" si="1"/>
        <v>0</v>
      </c>
      <c r="P21" s="90">
        <f t="shared" si="1"/>
        <v>0</v>
      </c>
      <c r="Q21" s="90">
        <f t="shared" si="1"/>
        <v>0</v>
      </c>
      <c r="R21" s="90">
        <f t="shared" si="1"/>
        <v>0</v>
      </c>
      <c r="S21" s="104">
        <f>SUM(S7:S20)</f>
        <v>0</v>
      </c>
      <c r="T21" s="104">
        <f>SUM(T7:T20)</f>
        <v>0</v>
      </c>
      <c r="U21" s="104">
        <f t="shared" ref="U21" si="2">SUM(U7:U20)</f>
        <v>0</v>
      </c>
      <c r="V21" s="105">
        <f t="shared" si="1"/>
        <v>0</v>
      </c>
    </row>
    <row r="24" spans="1:22">
      <c r="A24" s="7"/>
      <c r="B24" s="7"/>
      <c r="C24" s="26"/>
      <c r="D24" s="26"/>
      <c r="E24" s="26"/>
    </row>
    <row r="25" spans="1:22">
      <c r="A25" s="106"/>
      <c r="B25" s="106"/>
      <c r="C25" s="7"/>
      <c r="D25" s="26"/>
      <c r="E25" s="26"/>
    </row>
    <row r="26" spans="1:22">
      <c r="A26" s="106"/>
      <c r="B26" s="27"/>
      <c r="C26" s="7"/>
      <c r="D26" s="26"/>
      <c r="E26" s="26"/>
    </row>
    <row r="27" spans="1:22">
      <c r="A27" s="106"/>
      <c r="B27" s="106"/>
      <c r="C27" s="7"/>
      <c r="D27" s="26"/>
      <c r="E27" s="26"/>
    </row>
    <row r="28" spans="1:22">
      <c r="A28" s="106"/>
      <c r="B28" s="27"/>
      <c r="C28" s="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C8" sqref="C8:G21"/>
    </sheetView>
  </sheetViews>
  <sheetFormatPr defaultColWidth="9.140625" defaultRowHeight="12.75"/>
  <cols>
    <col min="1" max="1" width="10.5703125" style="4" bestFit="1" customWidth="1"/>
    <col min="2" max="2" width="101.85546875" style="4" customWidth="1"/>
    <col min="3" max="3" width="13.7109375" style="197" customWidth="1"/>
    <col min="4" max="4" width="14.85546875" style="197" bestFit="1" customWidth="1"/>
    <col min="5" max="5" width="17.7109375" style="197" customWidth="1"/>
    <col min="6" max="6" width="15.85546875" style="197" customWidth="1"/>
    <col min="7" max="7" width="17.42578125" style="197" customWidth="1"/>
    <col min="8" max="8" width="15.28515625" style="197" customWidth="1"/>
    <col min="9" max="16384" width="9.140625" style="17"/>
  </cols>
  <sheetData>
    <row r="1" spans="1:9">
      <c r="A1" s="2" t="s">
        <v>31</v>
      </c>
      <c r="B1" s="4" t="str">
        <f>'Info '!C2</f>
        <v>JSC Ziraat Bank Georgia</v>
      </c>
      <c r="C1" s="3"/>
    </row>
    <row r="2" spans="1:9">
      <c r="A2" s="2" t="s">
        <v>32</v>
      </c>
      <c r="B2" s="635">
        <f>'1. key ratios '!B2</f>
        <v>45291</v>
      </c>
      <c r="C2" s="334"/>
    </row>
    <row r="4" spans="1:9" ht="13.5" thickBot="1">
      <c r="A4" s="2" t="s">
        <v>151</v>
      </c>
      <c r="B4" s="91" t="s">
        <v>253</v>
      </c>
    </row>
    <row r="5" spans="1:9">
      <c r="A5" s="92"/>
      <c r="B5" s="107"/>
      <c r="C5" s="198" t="s">
        <v>0</v>
      </c>
      <c r="D5" s="198" t="s">
        <v>1</v>
      </c>
      <c r="E5" s="198" t="s">
        <v>2</v>
      </c>
      <c r="F5" s="198" t="s">
        <v>3</v>
      </c>
      <c r="G5" s="199" t="s">
        <v>4</v>
      </c>
      <c r="H5" s="200" t="s">
        <v>5</v>
      </c>
      <c r="I5" s="108"/>
    </row>
    <row r="6" spans="1:9" s="108" customFormat="1" ht="12.75" customHeight="1">
      <c r="A6" s="109"/>
      <c r="B6" s="762" t="s">
        <v>150</v>
      </c>
      <c r="C6" s="764" t="s">
        <v>246</v>
      </c>
      <c r="D6" s="766" t="s">
        <v>245</v>
      </c>
      <c r="E6" s="767"/>
      <c r="F6" s="764" t="s">
        <v>250</v>
      </c>
      <c r="G6" s="764" t="s">
        <v>251</v>
      </c>
      <c r="H6" s="760" t="s">
        <v>249</v>
      </c>
    </row>
    <row r="7" spans="1:9" ht="38.25">
      <c r="A7" s="111"/>
      <c r="B7" s="763"/>
      <c r="C7" s="765"/>
      <c r="D7" s="201" t="s">
        <v>248</v>
      </c>
      <c r="E7" s="201" t="s">
        <v>247</v>
      </c>
      <c r="F7" s="765"/>
      <c r="G7" s="765"/>
      <c r="H7" s="761"/>
      <c r="I7" s="108"/>
    </row>
    <row r="8" spans="1:9">
      <c r="A8" s="109">
        <v>1</v>
      </c>
      <c r="B8" s="1" t="s">
        <v>52</v>
      </c>
      <c r="C8" s="645">
        <v>38535385.464699998</v>
      </c>
      <c r="D8" s="645">
        <v>0</v>
      </c>
      <c r="E8" s="645">
        <v>0</v>
      </c>
      <c r="F8" s="645">
        <v>26249785.846699998</v>
      </c>
      <c r="G8" s="646">
        <v>26249785.846699998</v>
      </c>
      <c r="H8" s="203">
        <f>G8/(C8+E8)</f>
        <v>0.68118653881757285</v>
      </c>
    </row>
    <row r="9" spans="1:9" ht="15" customHeight="1">
      <c r="A9" s="109">
        <v>2</v>
      </c>
      <c r="B9" s="1" t="s">
        <v>53</v>
      </c>
      <c r="C9" s="645">
        <v>0</v>
      </c>
      <c r="D9" s="645">
        <v>0</v>
      </c>
      <c r="E9" s="645">
        <v>0</v>
      </c>
      <c r="F9" s="645">
        <v>0</v>
      </c>
      <c r="G9" s="646">
        <v>0</v>
      </c>
      <c r="H9" s="203" t="e">
        <f t="shared" ref="H9:H21" si="0">G9/(C9+E9)</f>
        <v>#DIV/0!</v>
      </c>
    </row>
    <row r="10" spans="1:9">
      <c r="A10" s="109">
        <v>3</v>
      </c>
      <c r="B10" s="1" t="s">
        <v>166</v>
      </c>
      <c r="C10" s="645">
        <v>0</v>
      </c>
      <c r="D10" s="645">
        <v>0</v>
      </c>
      <c r="E10" s="645">
        <v>0</v>
      </c>
      <c r="F10" s="645">
        <v>0</v>
      </c>
      <c r="G10" s="646">
        <v>0</v>
      </c>
      <c r="H10" s="203" t="e">
        <f t="shared" si="0"/>
        <v>#DIV/0!</v>
      </c>
    </row>
    <row r="11" spans="1:9">
      <c r="A11" s="109">
        <v>4</v>
      </c>
      <c r="B11" s="1" t="s">
        <v>54</v>
      </c>
      <c r="C11" s="645">
        <v>0</v>
      </c>
      <c r="D11" s="645">
        <v>0</v>
      </c>
      <c r="E11" s="645">
        <v>0</v>
      </c>
      <c r="F11" s="645">
        <v>0</v>
      </c>
      <c r="G11" s="646">
        <v>0</v>
      </c>
      <c r="H11" s="203" t="e">
        <f t="shared" si="0"/>
        <v>#DIV/0!</v>
      </c>
    </row>
    <row r="12" spans="1:9">
      <c r="A12" s="109">
        <v>5</v>
      </c>
      <c r="B12" s="1" t="s">
        <v>55</v>
      </c>
      <c r="C12" s="645">
        <v>0</v>
      </c>
      <c r="D12" s="645">
        <v>0</v>
      </c>
      <c r="E12" s="645">
        <v>0</v>
      </c>
      <c r="F12" s="645">
        <v>0</v>
      </c>
      <c r="G12" s="646">
        <v>0</v>
      </c>
      <c r="H12" s="203" t="e">
        <f t="shared" si="0"/>
        <v>#DIV/0!</v>
      </c>
    </row>
    <row r="13" spans="1:9">
      <c r="A13" s="109">
        <v>6</v>
      </c>
      <c r="B13" s="1" t="s">
        <v>56</v>
      </c>
      <c r="C13" s="645">
        <v>24632741.130800001</v>
      </c>
      <c r="D13" s="645">
        <v>0</v>
      </c>
      <c r="E13" s="645">
        <v>0</v>
      </c>
      <c r="F13" s="645">
        <v>12307935.3544</v>
      </c>
      <c r="G13" s="646">
        <v>12307935.3544</v>
      </c>
      <c r="H13" s="203">
        <f t="shared" si="0"/>
        <v>0.49965756100974673</v>
      </c>
    </row>
    <row r="14" spans="1:9">
      <c r="A14" s="109">
        <v>7</v>
      </c>
      <c r="B14" s="1" t="s">
        <v>57</v>
      </c>
      <c r="C14" s="645">
        <v>69098101.345300004</v>
      </c>
      <c r="D14" s="645">
        <v>45562072.750923976</v>
      </c>
      <c r="E14" s="645">
        <v>22338566.486191988</v>
      </c>
      <c r="F14" s="645">
        <v>91436667.831491992</v>
      </c>
      <c r="G14" s="646">
        <v>91436667.831491992</v>
      </c>
      <c r="H14" s="203">
        <f t="shared" si="0"/>
        <v>1</v>
      </c>
    </row>
    <row r="15" spans="1:9">
      <c r="A15" s="109">
        <v>8</v>
      </c>
      <c r="B15" s="1" t="s">
        <v>58</v>
      </c>
      <c r="C15" s="645">
        <v>62010167.451399997</v>
      </c>
      <c r="D15" s="645">
        <v>12776337.934220852</v>
      </c>
      <c r="E15" s="645">
        <v>6087193.4979404267</v>
      </c>
      <c r="F15" s="645">
        <v>68097360.949340418</v>
      </c>
      <c r="G15" s="646">
        <v>68097360.949340418</v>
      </c>
      <c r="H15" s="203">
        <f t="shared" si="0"/>
        <v>1</v>
      </c>
    </row>
    <row r="16" spans="1:9">
      <c r="A16" s="109">
        <v>9</v>
      </c>
      <c r="B16" s="1" t="s">
        <v>59</v>
      </c>
      <c r="C16" s="645">
        <v>0</v>
      </c>
      <c r="D16" s="645">
        <v>0</v>
      </c>
      <c r="E16" s="645">
        <v>0</v>
      </c>
      <c r="F16" s="645">
        <v>0</v>
      </c>
      <c r="G16" s="646">
        <v>0</v>
      </c>
      <c r="H16" s="203" t="e">
        <f t="shared" si="0"/>
        <v>#DIV/0!</v>
      </c>
    </row>
    <row r="17" spans="1:8">
      <c r="A17" s="109">
        <v>10</v>
      </c>
      <c r="B17" s="1" t="s">
        <v>60</v>
      </c>
      <c r="C17" s="645">
        <v>0</v>
      </c>
      <c r="D17" s="645">
        <v>0</v>
      </c>
      <c r="E17" s="645">
        <v>0</v>
      </c>
      <c r="F17" s="645">
        <v>0</v>
      </c>
      <c r="G17" s="646">
        <v>0</v>
      </c>
      <c r="H17" s="203" t="e">
        <f t="shared" si="0"/>
        <v>#DIV/0!</v>
      </c>
    </row>
    <row r="18" spans="1:8">
      <c r="A18" s="109">
        <v>11</v>
      </c>
      <c r="B18" s="1" t="s">
        <v>61</v>
      </c>
      <c r="C18" s="645">
        <v>0</v>
      </c>
      <c r="D18" s="645">
        <v>0</v>
      </c>
      <c r="E18" s="645">
        <v>0</v>
      </c>
      <c r="F18" s="645">
        <v>0</v>
      </c>
      <c r="G18" s="646">
        <v>0</v>
      </c>
      <c r="H18" s="203" t="e">
        <f t="shared" si="0"/>
        <v>#DIV/0!</v>
      </c>
    </row>
    <row r="19" spans="1:8">
      <c r="A19" s="109">
        <v>12</v>
      </c>
      <c r="B19" s="1" t="s">
        <v>62</v>
      </c>
      <c r="C19" s="645">
        <v>0</v>
      </c>
      <c r="D19" s="645">
        <v>0</v>
      </c>
      <c r="E19" s="645">
        <v>0</v>
      </c>
      <c r="F19" s="645">
        <v>0</v>
      </c>
      <c r="G19" s="646">
        <v>0</v>
      </c>
      <c r="H19" s="203" t="e">
        <f t="shared" si="0"/>
        <v>#DIV/0!</v>
      </c>
    </row>
    <row r="20" spans="1:8">
      <c r="A20" s="109">
        <v>13</v>
      </c>
      <c r="B20" s="1" t="s">
        <v>145</v>
      </c>
      <c r="C20" s="645">
        <v>0</v>
      </c>
      <c r="D20" s="645">
        <v>0</v>
      </c>
      <c r="E20" s="645">
        <v>0</v>
      </c>
      <c r="F20" s="645">
        <v>0</v>
      </c>
      <c r="G20" s="646">
        <v>0</v>
      </c>
      <c r="H20" s="203" t="e">
        <f t="shared" si="0"/>
        <v>#DIV/0!</v>
      </c>
    </row>
    <row r="21" spans="1:8">
      <c r="A21" s="109">
        <v>14</v>
      </c>
      <c r="B21" s="1" t="s">
        <v>64</v>
      </c>
      <c r="C21" s="645">
        <v>12969197.063000001</v>
      </c>
      <c r="D21" s="645">
        <v>0</v>
      </c>
      <c r="E21" s="645">
        <v>0</v>
      </c>
      <c r="F21" s="645">
        <v>6342322.4858999997</v>
      </c>
      <c r="G21" s="646">
        <v>6342322.4858999997</v>
      </c>
      <c r="H21" s="203">
        <f t="shared" si="0"/>
        <v>0.48902969513772737</v>
      </c>
    </row>
    <row r="22" spans="1:8" ht="13.5" thickBot="1">
      <c r="A22" s="112"/>
      <c r="B22" s="113" t="s">
        <v>65</v>
      </c>
      <c r="C22" s="202">
        <f>SUM(C8:C21)</f>
        <v>207245592.45519999</v>
      </c>
      <c r="D22" s="202">
        <f>SUM(D8:D21)</f>
        <v>58338410.685144827</v>
      </c>
      <c r="E22" s="202">
        <f>SUM(E8:E21)</f>
        <v>28425759.984132417</v>
      </c>
      <c r="F22" s="202">
        <f>SUM(F8:F21)</f>
        <v>204434072.46783239</v>
      </c>
      <c r="G22" s="202">
        <f>SUM(G8:G21)</f>
        <v>204434072.46783239</v>
      </c>
      <c r="H22" s="204">
        <f>G22/(C22+E22)</f>
        <v>0.86745406411014148</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C7" activePane="bottomRight" state="frozen"/>
      <selection pane="topRight" activeCell="C1" sqref="C1"/>
      <selection pane="bottomLeft" activeCell="A6" sqref="A6"/>
      <selection pane="bottomRight" activeCell="F23" sqref="F23:K25"/>
    </sheetView>
  </sheetViews>
  <sheetFormatPr defaultColWidth="9.140625" defaultRowHeight="12.75"/>
  <cols>
    <col min="1" max="1" width="10.5703125" style="197" bestFit="1" customWidth="1"/>
    <col min="2" max="2" width="104.140625" style="197" customWidth="1"/>
    <col min="3" max="11" width="12.7109375" style="197" customWidth="1"/>
    <col min="12" max="16384" width="9.140625" style="197"/>
  </cols>
  <sheetData>
    <row r="1" spans="1:11">
      <c r="A1" s="197" t="s">
        <v>31</v>
      </c>
      <c r="B1" s="3" t="str">
        <f>'Info '!C2</f>
        <v>JSC Ziraat Bank Georgia</v>
      </c>
    </row>
    <row r="2" spans="1:11">
      <c r="A2" s="197" t="s">
        <v>32</v>
      </c>
      <c r="B2" s="635">
        <f>'1. key ratios '!B2</f>
        <v>45291</v>
      </c>
      <c r="C2" s="215"/>
      <c r="D2" s="215"/>
    </row>
    <row r="3" spans="1:11">
      <c r="B3" s="215"/>
      <c r="C3" s="215"/>
      <c r="D3" s="215"/>
    </row>
    <row r="4" spans="1:11" ht="13.5" thickBot="1">
      <c r="A4" s="197" t="s">
        <v>147</v>
      </c>
      <c r="B4" s="245" t="s">
        <v>254</v>
      </c>
      <c r="C4" s="215"/>
      <c r="D4" s="215"/>
    </row>
    <row r="5" spans="1:11" ht="30" customHeight="1">
      <c r="A5" s="768"/>
      <c r="B5" s="769"/>
      <c r="C5" s="770" t="s">
        <v>304</v>
      </c>
      <c r="D5" s="770"/>
      <c r="E5" s="770"/>
      <c r="F5" s="770" t="s">
        <v>305</v>
      </c>
      <c r="G5" s="770"/>
      <c r="H5" s="770"/>
      <c r="I5" s="770" t="s">
        <v>306</v>
      </c>
      <c r="J5" s="770"/>
      <c r="K5" s="771"/>
    </row>
    <row r="6" spans="1:11">
      <c r="A6" s="216"/>
      <c r="B6" s="217"/>
      <c r="C6" s="19" t="s">
        <v>33</v>
      </c>
      <c r="D6" s="19" t="s">
        <v>34</v>
      </c>
      <c r="E6" s="19" t="s">
        <v>35</v>
      </c>
      <c r="F6" s="19" t="s">
        <v>33</v>
      </c>
      <c r="G6" s="19" t="s">
        <v>34</v>
      </c>
      <c r="H6" s="19" t="s">
        <v>35</v>
      </c>
      <c r="I6" s="19" t="s">
        <v>33</v>
      </c>
      <c r="J6" s="19" t="s">
        <v>34</v>
      </c>
      <c r="K6" s="19" t="s">
        <v>35</v>
      </c>
    </row>
    <row r="7" spans="1:11">
      <c r="A7" s="218" t="s">
        <v>257</v>
      </c>
      <c r="B7" s="219"/>
      <c r="C7" s="219"/>
      <c r="D7" s="219"/>
      <c r="E7" s="219"/>
      <c r="F7" s="219"/>
      <c r="G7" s="219"/>
      <c r="H7" s="219"/>
      <c r="I7" s="219"/>
      <c r="J7" s="219"/>
      <c r="K7" s="220"/>
    </row>
    <row r="8" spans="1:11">
      <c r="A8" s="221">
        <v>1</v>
      </c>
      <c r="B8" s="222" t="s">
        <v>255</v>
      </c>
      <c r="C8" s="566"/>
      <c r="D8" s="566"/>
      <c r="E8" s="566"/>
      <c r="F8" s="223">
        <v>15221143.639999999</v>
      </c>
      <c r="G8" s="223">
        <v>52051072.768699996</v>
      </c>
      <c r="H8" s="223">
        <v>67272216.408699989</v>
      </c>
      <c r="I8" s="223">
        <v>15193026.27</v>
      </c>
      <c r="J8" s="223">
        <v>29339381.1921</v>
      </c>
      <c r="K8" s="224">
        <v>44532407.462099999</v>
      </c>
    </row>
    <row r="9" spans="1:11">
      <c r="A9" s="218" t="s">
        <v>258</v>
      </c>
      <c r="B9" s="219"/>
      <c r="C9" s="653"/>
      <c r="D9" s="653"/>
      <c r="E9" s="653"/>
      <c r="F9" s="653"/>
      <c r="G9" s="653"/>
      <c r="H9" s="653"/>
      <c r="I9" s="653"/>
      <c r="J9" s="653"/>
      <c r="K9" s="220"/>
    </row>
    <row r="10" spans="1:11">
      <c r="A10" s="225">
        <v>2</v>
      </c>
      <c r="B10" s="226" t="s">
        <v>266</v>
      </c>
      <c r="C10" s="654">
        <v>2447394.69</v>
      </c>
      <c r="D10" s="655">
        <v>32611399.101299997</v>
      </c>
      <c r="E10" s="655">
        <v>35058793.791299999</v>
      </c>
      <c r="F10" s="655">
        <v>790807.55240000004</v>
      </c>
      <c r="G10" s="655">
        <v>13350033.217458002</v>
      </c>
      <c r="H10" s="655">
        <v>14140840.769858003</v>
      </c>
      <c r="I10" s="655">
        <v>179607.92800000001</v>
      </c>
      <c r="J10" s="655">
        <v>2904583.8893000004</v>
      </c>
      <c r="K10" s="227">
        <v>3084191.8173000002</v>
      </c>
    </row>
    <row r="11" spans="1:11">
      <c r="A11" s="225">
        <v>3</v>
      </c>
      <c r="B11" s="226" t="s">
        <v>260</v>
      </c>
      <c r="C11" s="654">
        <v>22735856.460000001</v>
      </c>
      <c r="D11" s="655">
        <v>68328687.024599999</v>
      </c>
      <c r="E11" s="655">
        <v>91064543.484600008</v>
      </c>
      <c r="F11" s="655">
        <v>8499646.4289999977</v>
      </c>
      <c r="G11" s="655">
        <v>22089080.620922498</v>
      </c>
      <c r="H11" s="655">
        <v>30588727.049922496</v>
      </c>
      <c r="I11" s="655">
        <v>6733094.5174999991</v>
      </c>
      <c r="J11" s="655">
        <v>39086275.992929995</v>
      </c>
      <c r="K11" s="227">
        <v>45819370.510429993</v>
      </c>
    </row>
    <row r="12" spans="1:11">
      <c r="A12" s="225">
        <v>4</v>
      </c>
      <c r="B12" s="226" t="s">
        <v>261</v>
      </c>
      <c r="C12" s="654">
        <v>0</v>
      </c>
      <c r="D12" s="655">
        <v>0</v>
      </c>
      <c r="E12" s="655">
        <v>0</v>
      </c>
      <c r="F12" s="655">
        <v>0</v>
      </c>
      <c r="G12" s="655">
        <v>0</v>
      </c>
      <c r="H12" s="655">
        <v>0</v>
      </c>
      <c r="I12" s="655">
        <v>0</v>
      </c>
      <c r="J12" s="655">
        <v>0</v>
      </c>
      <c r="K12" s="227">
        <v>0</v>
      </c>
    </row>
    <row r="13" spans="1:11">
      <c r="A13" s="225">
        <v>5</v>
      </c>
      <c r="B13" s="226" t="s">
        <v>269</v>
      </c>
      <c r="C13" s="654">
        <v>15423162.32</v>
      </c>
      <c r="D13" s="655">
        <v>43105365.433600001</v>
      </c>
      <c r="E13" s="655">
        <v>58528527.753600001</v>
      </c>
      <c r="F13" s="655">
        <v>2716053.2492500003</v>
      </c>
      <c r="G13" s="655">
        <v>6504838.6755879987</v>
      </c>
      <c r="H13" s="655">
        <v>9220891.924837999</v>
      </c>
      <c r="I13" s="655">
        <v>996146.21350000007</v>
      </c>
      <c r="J13" s="655">
        <v>2486085.1760300002</v>
      </c>
      <c r="K13" s="227">
        <v>3482231.3895300003</v>
      </c>
    </row>
    <row r="14" spans="1:11">
      <c r="A14" s="225">
        <v>6</v>
      </c>
      <c r="B14" s="226" t="s">
        <v>300</v>
      </c>
      <c r="C14" s="654"/>
      <c r="D14" s="655"/>
      <c r="E14" s="655"/>
      <c r="F14" s="655">
        <v>0</v>
      </c>
      <c r="G14" s="655">
        <v>0</v>
      </c>
      <c r="H14" s="655">
        <v>0</v>
      </c>
      <c r="I14" s="655"/>
      <c r="J14" s="655"/>
      <c r="K14" s="227"/>
    </row>
    <row r="15" spans="1:11">
      <c r="A15" s="225">
        <v>7</v>
      </c>
      <c r="B15" s="226" t="s">
        <v>301</v>
      </c>
      <c r="C15" s="654">
        <v>456137.94</v>
      </c>
      <c r="D15" s="655">
        <v>1346728.5395</v>
      </c>
      <c r="E15" s="655">
        <v>1802866.4794999999</v>
      </c>
      <c r="F15" s="655">
        <v>119264.12000000001</v>
      </c>
      <c r="G15" s="655">
        <v>0</v>
      </c>
      <c r="H15" s="655">
        <v>119264.12000000001</v>
      </c>
      <c r="I15" s="655">
        <v>119264.12000000001</v>
      </c>
      <c r="J15" s="655">
        <v>0</v>
      </c>
      <c r="K15" s="227">
        <v>119264.12000000001</v>
      </c>
    </row>
    <row r="16" spans="1:11">
      <c r="A16" s="225">
        <v>8</v>
      </c>
      <c r="B16" s="228" t="s">
        <v>262</v>
      </c>
      <c r="C16" s="654">
        <v>41062551.409999996</v>
      </c>
      <c r="D16" s="655">
        <v>145392180.09900001</v>
      </c>
      <c r="E16" s="655">
        <v>186454731.509</v>
      </c>
      <c r="F16" s="655">
        <v>12125771.350649998</v>
      </c>
      <c r="G16" s="655">
        <v>41943952.513968498</v>
      </c>
      <c r="H16" s="655">
        <v>54069723.864618495</v>
      </c>
      <c r="I16" s="655">
        <v>8028112.7790000001</v>
      </c>
      <c r="J16" s="655">
        <v>44476945.058260001</v>
      </c>
      <c r="K16" s="227">
        <v>52505057.837259993</v>
      </c>
    </row>
    <row r="17" spans="1:11">
      <c r="A17" s="218" t="s">
        <v>259</v>
      </c>
      <c r="B17" s="219"/>
      <c r="C17" s="653"/>
      <c r="D17" s="653"/>
      <c r="E17" s="653"/>
      <c r="F17" s="653"/>
      <c r="G17" s="653"/>
      <c r="H17" s="653"/>
      <c r="I17" s="653"/>
      <c r="J17" s="653"/>
      <c r="K17" s="220"/>
    </row>
    <row r="18" spans="1:11">
      <c r="A18" s="225">
        <v>9</v>
      </c>
      <c r="B18" s="226" t="s">
        <v>265</v>
      </c>
      <c r="C18" s="654">
        <v>0</v>
      </c>
      <c r="D18" s="655">
        <v>0</v>
      </c>
      <c r="E18" s="655">
        <v>0</v>
      </c>
      <c r="F18" s="655"/>
      <c r="G18" s="655"/>
      <c r="H18" s="655">
        <v>0</v>
      </c>
      <c r="I18" s="655">
        <v>0</v>
      </c>
      <c r="J18" s="655">
        <v>0</v>
      </c>
      <c r="K18" s="227">
        <v>0</v>
      </c>
    </row>
    <row r="19" spans="1:11">
      <c r="A19" s="225">
        <v>10</v>
      </c>
      <c r="B19" s="226" t="s">
        <v>302</v>
      </c>
      <c r="C19" s="654">
        <v>66528410.946400002</v>
      </c>
      <c r="D19" s="655">
        <v>63391340.576100007</v>
      </c>
      <c r="E19" s="655">
        <v>129919751.52250001</v>
      </c>
      <c r="F19" s="655">
        <v>882512.90209999995</v>
      </c>
      <c r="G19" s="655">
        <v>390574.59149999998</v>
      </c>
      <c r="H19" s="655">
        <v>1273087.4935999999</v>
      </c>
      <c r="I19" s="655">
        <v>910630.27209999994</v>
      </c>
      <c r="J19" s="655">
        <v>24995198.352299999</v>
      </c>
      <c r="K19" s="227">
        <v>25905828.624400001</v>
      </c>
    </row>
    <row r="20" spans="1:11">
      <c r="A20" s="225">
        <v>11</v>
      </c>
      <c r="B20" s="226" t="s">
        <v>264</v>
      </c>
      <c r="C20" s="654">
        <v>291120.29000000004</v>
      </c>
      <c r="D20" s="655">
        <v>16673.412799999998</v>
      </c>
      <c r="E20" s="655">
        <v>307793.70280000003</v>
      </c>
      <c r="F20" s="655">
        <v>0</v>
      </c>
      <c r="G20" s="655">
        <v>0</v>
      </c>
      <c r="H20" s="655">
        <v>0</v>
      </c>
      <c r="I20" s="655">
        <v>0</v>
      </c>
      <c r="J20" s="655">
        <v>0</v>
      </c>
      <c r="K20" s="227">
        <v>0</v>
      </c>
    </row>
    <row r="21" spans="1:11" ht="13.5" thickBot="1">
      <c r="A21" s="229">
        <v>12</v>
      </c>
      <c r="B21" s="230" t="s">
        <v>263</v>
      </c>
      <c r="C21" s="231">
        <v>66819531.236400001</v>
      </c>
      <c r="D21" s="232">
        <v>63408013.988900006</v>
      </c>
      <c r="E21" s="231">
        <v>130227545.22530001</v>
      </c>
      <c r="F21" s="232">
        <v>882512.90209999995</v>
      </c>
      <c r="G21" s="232">
        <v>390574.59149999998</v>
      </c>
      <c r="H21" s="232">
        <v>1273087.4935999999</v>
      </c>
      <c r="I21" s="232">
        <v>910630.27209999994</v>
      </c>
      <c r="J21" s="232">
        <v>24995198.352299999</v>
      </c>
      <c r="K21" s="233">
        <v>25905828.624400001</v>
      </c>
    </row>
    <row r="22" spans="1:11" ht="38.25" customHeight="1" thickBot="1">
      <c r="A22" s="234"/>
      <c r="B22" s="235"/>
      <c r="C22" s="235"/>
      <c r="D22" s="235"/>
      <c r="E22" s="235"/>
      <c r="F22" s="772" t="s">
        <v>731</v>
      </c>
      <c r="G22" s="770"/>
      <c r="H22" s="770"/>
      <c r="I22" s="772" t="s">
        <v>732</v>
      </c>
      <c r="J22" s="770"/>
      <c r="K22" s="771"/>
    </row>
    <row r="23" spans="1:11">
      <c r="A23" s="236">
        <v>13</v>
      </c>
      <c r="B23" s="237" t="s">
        <v>255</v>
      </c>
      <c r="C23" s="656"/>
      <c r="D23" s="656"/>
      <c r="E23" s="656"/>
      <c r="F23" s="238">
        <v>15221143.639999999</v>
      </c>
      <c r="G23" s="238">
        <v>52051072.768699996</v>
      </c>
      <c r="H23" s="238">
        <v>67272216.408699989</v>
      </c>
      <c r="I23" s="238">
        <v>15193026.27</v>
      </c>
      <c r="J23" s="238">
        <v>29339381.1921</v>
      </c>
      <c r="K23" s="239">
        <v>44532407.462099999</v>
      </c>
    </row>
    <row r="24" spans="1:11" ht="13.5" thickBot="1">
      <c r="A24" s="240">
        <v>14</v>
      </c>
      <c r="B24" s="241" t="s">
        <v>267</v>
      </c>
      <c r="C24" s="657"/>
      <c r="D24" s="658"/>
      <c r="E24" s="659"/>
      <c r="F24" s="660">
        <v>11243258.448549997</v>
      </c>
      <c r="G24" s="660">
        <v>41553377.922468498</v>
      </c>
      <c r="H24" s="660">
        <v>52796636.371018492</v>
      </c>
      <c r="I24" s="660">
        <v>7117482.5069000004</v>
      </c>
      <c r="J24" s="660">
        <v>19481746.705960002</v>
      </c>
      <c r="K24" s="242">
        <v>26599229.212859999</v>
      </c>
    </row>
    <row r="25" spans="1:11" ht="13.5" thickBot="1">
      <c r="A25" s="243">
        <v>15</v>
      </c>
      <c r="B25" s="244" t="s">
        <v>268</v>
      </c>
      <c r="C25" s="661"/>
      <c r="D25" s="661"/>
      <c r="E25" s="661"/>
      <c r="F25" s="662">
        <v>1.3538018101827958</v>
      </c>
      <c r="G25" s="662">
        <v>1.2526315638121743</v>
      </c>
      <c r="H25" s="662">
        <v>1.2741761792542439</v>
      </c>
      <c r="I25" s="662">
        <v>2.1346067595208296</v>
      </c>
      <c r="J25" s="662">
        <v>1.5059933606017102</v>
      </c>
      <c r="K25" s="663">
        <v>1.6741991696725482</v>
      </c>
    </row>
    <row r="27" spans="1:11" ht="25.5">
      <c r="B27" s="214"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I36" sqref="I36"/>
    </sheetView>
  </sheetViews>
  <sheetFormatPr defaultColWidth="9.140625" defaultRowHeight="12.75"/>
  <cols>
    <col min="1" max="1" width="10.5703125" style="4" bestFit="1" customWidth="1"/>
    <col min="2" max="2" width="3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31</v>
      </c>
      <c r="B1" s="3" t="str">
        <f>'Info '!C2</f>
        <v>JSC Ziraat Bank Georgia</v>
      </c>
    </row>
    <row r="2" spans="1:14" ht="14.25" customHeight="1">
      <c r="A2" s="4" t="s">
        <v>32</v>
      </c>
      <c r="B2" s="635">
        <f>'1. key ratios '!B2</f>
        <v>45291</v>
      </c>
    </row>
    <row r="3" spans="1:14" ht="14.25" customHeight="1"/>
    <row r="4" spans="1:14" ht="13.5" thickBot="1">
      <c r="A4" s="4" t="s">
        <v>163</v>
      </c>
      <c r="B4" s="167" t="s">
        <v>29</v>
      </c>
    </row>
    <row r="5" spans="1:14" s="119" customFormat="1">
      <c r="A5" s="115"/>
      <c r="B5" s="116"/>
      <c r="C5" s="117" t="s">
        <v>0</v>
      </c>
      <c r="D5" s="117" t="s">
        <v>1</v>
      </c>
      <c r="E5" s="117" t="s">
        <v>2</v>
      </c>
      <c r="F5" s="117" t="s">
        <v>3</v>
      </c>
      <c r="G5" s="117" t="s">
        <v>4</v>
      </c>
      <c r="H5" s="117" t="s">
        <v>5</v>
      </c>
      <c r="I5" s="117" t="s">
        <v>8</v>
      </c>
      <c r="J5" s="117" t="s">
        <v>9</v>
      </c>
      <c r="K5" s="117" t="s">
        <v>10</v>
      </c>
      <c r="L5" s="117" t="s">
        <v>11</v>
      </c>
      <c r="M5" s="117" t="s">
        <v>12</v>
      </c>
      <c r="N5" s="118" t="s">
        <v>13</v>
      </c>
    </row>
    <row r="6" spans="1:14" ht="25.5">
      <c r="A6" s="120"/>
      <c r="B6" s="121"/>
      <c r="C6" s="122" t="s">
        <v>162</v>
      </c>
      <c r="D6" s="123" t="s">
        <v>161</v>
      </c>
      <c r="E6" s="124" t="s">
        <v>160</v>
      </c>
      <c r="F6" s="125">
        <v>0</v>
      </c>
      <c r="G6" s="125">
        <v>0.2</v>
      </c>
      <c r="H6" s="125">
        <v>0.35</v>
      </c>
      <c r="I6" s="125">
        <v>0.5</v>
      </c>
      <c r="J6" s="125">
        <v>0.75</v>
      </c>
      <c r="K6" s="125">
        <v>1</v>
      </c>
      <c r="L6" s="125">
        <v>1.5</v>
      </c>
      <c r="M6" s="125">
        <v>2.5</v>
      </c>
      <c r="N6" s="166" t="s">
        <v>169</v>
      </c>
    </row>
    <row r="7" spans="1:14" ht="15">
      <c r="A7" s="126">
        <v>1</v>
      </c>
      <c r="B7" s="127" t="s">
        <v>159</v>
      </c>
      <c r="C7" s="128">
        <f>SUM(C8:C13)</f>
        <v>0</v>
      </c>
      <c r="D7" s="121"/>
      <c r="E7" s="129">
        <f t="shared" ref="E7:M7" si="0">SUM(E8:E13)</f>
        <v>0</v>
      </c>
      <c r="F7" s="130">
        <f>SUM(F8:F13)</f>
        <v>0</v>
      </c>
      <c r="G7" s="130">
        <f t="shared" si="0"/>
        <v>0</v>
      </c>
      <c r="H7" s="130">
        <f t="shared" si="0"/>
        <v>0</v>
      </c>
      <c r="I7" s="130">
        <f t="shared" si="0"/>
        <v>0</v>
      </c>
      <c r="J7" s="130">
        <f t="shared" si="0"/>
        <v>0</v>
      </c>
      <c r="K7" s="130">
        <f t="shared" si="0"/>
        <v>0</v>
      </c>
      <c r="L7" s="130">
        <f t="shared" si="0"/>
        <v>0</v>
      </c>
      <c r="M7" s="130">
        <f t="shared" si="0"/>
        <v>0</v>
      </c>
      <c r="N7" s="131">
        <f>SUM(N8:N13)</f>
        <v>0</v>
      </c>
    </row>
    <row r="8" spans="1:14" ht="14.25">
      <c r="A8" s="126">
        <v>1.1000000000000001</v>
      </c>
      <c r="B8" s="132" t="s">
        <v>157</v>
      </c>
      <c r="C8" s="130">
        <v>0</v>
      </c>
      <c r="D8" s="133">
        <v>0.02</v>
      </c>
      <c r="E8" s="129">
        <f>C8*D8</f>
        <v>0</v>
      </c>
      <c r="F8" s="130"/>
      <c r="G8" s="130"/>
      <c r="H8" s="130"/>
      <c r="I8" s="130"/>
      <c r="J8" s="130"/>
      <c r="K8" s="130"/>
      <c r="L8" s="130"/>
      <c r="M8" s="130"/>
      <c r="N8" s="131">
        <f>SUMPRODUCT($F$6:$M$6,F8:M8)</f>
        <v>0</v>
      </c>
    </row>
    <row r="9" spans="1:14" ht="14.25">
      <c r="A9" s="126">
        <v>1.2</v>
      </c>
      <c r="B9" s="132" t="s">
        <v>156</v>
      </c>
      <c r="C9" s="130">
        <v>0</v>
      </c>
      <c r="D9" s="133">
        <v>0.05</v>
      </c>
      <c r="E9" s="129">
        <f>C9*D9</f>
        <v>0</v>
      </c>
      <c r="F9" s="130"/>
      <c r="G9" s="130"/>
      <c r="H9" s="130"/>
      <c r="I9" s="130"/>
      <c r="J9" s="130"/>
      <c r="K9" s="130"/>
      <c r="L9" s="130"/>
      <c r="M9" s="130"/>
      <c r="N9" s="131">
        <f t="shared" ref="N9:N12" si="1">SUMPRODUCT($F$6:$M$6,F9:M9)</f>
        <v>0</v>
      </c>
    </row>
    <row r="10" spans="1:14" ht="14.25">
      <c r="A10" s="126">
        <v>1.3</v>
      </c>
      <c r="B10" s="132" t="s">
        <v>155</v>
      </c>
      <c r="C10" s="130">
        <v>0</v>
      </c>
      <c r="D10" s="133">
        <v>0.08</v>
      </c>
      <c r="E10" s="129">
        <f>C10*D10</f>
        <v>0</v>
      </c>
      <c r="F10" s="130"/>
      <c r="G10" s="130"/>
      <c r="H10" s="130"/>
      <c r="I10" s="130"/>
      <c r="J10" s="130"/>
      <c r="K10" s="130"/>
      <c r="L10" s="130"/>
      <c r="M10" s="130"/>
      <c r="N10" s="131">
        <f>SUMPRODUCT($F$6:$M$6,F10:M10)</f>
        <v>0</v>
      </c>
    </row>
    <row r="11" spans="1:14" ht="14.25">
      <c r="A11" s="126">
        <v>1.4</v>
      </c>
      <c r="B11" s="132" t="s">
        <v>154</v>
      </c>
      <c r="C11" s="130">
        <v>0</v>
      </c>
      <c r="D11" s="133">
        <v>0.11</v>
      </c>
      <c r="E11" s="129">
        <f>C11*D11</f>
        <v>0</v>
      </c>
      <c r="F11" s="130"/>
      <c r="G11" s="130"/>
      <c r="H11" s="130"/>
      <c r="I11" s="130"/>
      <c r="J11" s="130"/>
      <c r="K11" s="130"/>
      <c r="L11" s="130"/>
      <c r="M11" s="130"/>
      <c r="N11" s="131">
        <f t="shared" si="1"/>
        <v>0</v>
      </c>
    </row>
    <row r="12" spans="1:14" ht="14.25">
      <c r="A12" s="126">
        <v>1.5</v>
      </c>
      <c r="B12" s="132" t="s">
        <v>153</v>
      </c>
      <c r="C12" s="130">
        <v>0</v>
      </c>
      <c r="D12" s="133">
        <v>0.14000000000000001</v>
      </c>
      <c r="E12" s="129">
        <f>C12*D12</f>
        <v>0</v>
      </c>
      <c r="F12" s="130"/>
      <c r="G12" s="130"/>
      <c r="H12" s="130"/>
      <c r="I12" s="130"/>
      <c r="J12" s="130"/>
      <c r="K12" s="130"/>
      <c r="L12" s="130"/>
      <c r="M12" s="130"/>
      <c r="N12" s="131">
        <f t="shared" si="1"/>
        <v>0</v>
      </c>
    </row>
    <row r="13" spans="1:14" ht="14.25">
      <c r="A13" s="126">
        <v>1.6</v>
      </c>
      <c r="B13" s="134" t="s">
        <v>152</v>
      </c>
      <c r="C13" s="130">
        <v>0</v>
      </c>
      <c r="D13" s="135"/>
      <c r="E13" s="130"/>
      <c r="F13" s="130"/>
      <c r="G13" s="130"/>
      <c r="H13" s="130"/>
      <c r="I13" s="130"/>
      <c r="J13" s="130"/>
      <c r="K13" s="130"/>
      <c r="L13" s="130"/>
      <c r="M13" s="130"/>
      <c r="N13" s="131">
        <f>SUMPRODUCT($F$6:$M$6,F13:M13)</f>
        <v>0</v>
      </c>
    </row>
    <row r="14" spans="1:14" ht="15">
      <c r="A14" s="126">
        <v>2</v>
      </c>
      <c r="B14" s="136" t="s">
        <v>158</v>
      </c>
      <c r="C14" s="128">
        <f>SUM(C15:C20)</f>
        <v>0</v>
      </c>
      <c r="D14" s="121"/>
      <c r="E14" s="129">
        <f t="shared" ref="E14:M14" si="2">SUM(E15:E20)</f>
        <v>0</v>
      </c>
      <c r="F14" s="130">
        <f t="shared" si="2"/>
        <v>0</v>
      </c>
      <c r="G14" s="130">
        <f t="shared" si="2"/>
        <v>0</v>
      </c>
      <c r="H14" s="130">
        <f t="shared" si="2"/>
        <v>0</v>
      </c>
      <c r="I14" s="130">
        <f t="shared" si="2"/>
        <v>0</v>
      </c>
      <c r="J14" s="130">
        <f t="shared" si="2"/>
        <v>0</v>
      </c>
      <c r="K14" s="130">
        <f t="shared" si="2"/>
        <v>0</v>
      </c>
      <c r="L14" s="130">
        <f t="shared" si="2"/>
        <v>0</v>
      </c>
      <c r="M14" s="130">
        <f t="shared" si="2"/>
        <v>0</v>
      </c>
      <c r="N14" s="131">
        <f>SUM(N15:N20)</f>
        <v>0</v>
      </c>
    </row>
    <row r="15" spans="1:14" ht="14.25">
      <c r="A15" s="126">
        <v>2.1</v>
      </c>
      <c r="B15" s="134" t="s">
        <v>157</v>
      </c>
      <c r="C15" s="130"/>
      <c r="D15" s="133">
        <v>5.0000000000000001E-3</v>
      </c>
      <c r="E15" s="129">
        <f>C15*D15</f>
        <v>0</v>
      </c>
      <c r="F15" s="130"/>
      <c r="G15" s="130"/>
      <c r="H15" s="130"/>
      <c r="I15" s="130"/>
      <c r="J15" s="130"/>
      <c r="K15" s="130"/>
      <c r="L15" s="130"/>
      <c r="M15" s="130"/>
      <c r="N15" s="131">
        <f>SUMPRODUCT($F$6:$M$6,F15:M15)</f>
        <v>0</v>
      </c>
    </row>
    <row r="16" spans="1:14" ht="14.25">
      <c r="A16" s="126">
        <v>2.2000000000000002</v>
      </c>
      <c r="B16" s="134" t="s">
        <v>156</v>
      </c>
      <c r="C16" s="130"/>
      <c r="D16" s="133">
        <v>0.01</v>
      </c>
      <c r="E16" s="129">
        <f>C16*D16</f>
        <v>0</v>
      </c>
      <c r="F16" s="130"/>
      <c r="G16" s="130"/>
      <c r="H16" s="130"/>
      <c r="I16" s="130"/>
      <c r="J16" s="130"/>
      <c r="K16" s="130"/>
      <c r="L16" s="130"/>
      <c r="M16" s="130"/>
      <c r="N16" s="131">
        <f t="shared" ref="N16:N20" si="3">SUMPRODUCT($F$6:$M$6,F16:M16)</f>
        <v>0</v>
      </c>
    </row>
    <row r="17" spans="1:14" ht="14.25">
      <c r="A17" s="126">
        <v>2.2999999999999998</v>
      </c>
      <c r="B17" s="134" t="s">
        <v>155</v>
      </c>
      <c r="C17" s="130"/>
      <c r="D17" s="133">
        <v>0.02</v>
      </c>
      <c r="E17" s="129">
        <f>C17*D17</f>
        <v>0</v>
      </c>
      <c r="F17" s="130"/>
      <c r="G17" s="130"/>
      <c r="H17" s="130"/>
      <c r="I17" s="130"/>
      <c r="J17" s="130"/>
      <c r="K17" s="130"/>
      <c r="L17" s="130"/>
      <c r="M17" s="130"/>
      <c r="N17" s="131">
        <f t="shared" si="3"/>
        <v>0</v>
      </c>
    </row>
    <row r="18" spans="1:14" ht="14.25">
      <c r="A18" s="126">
        <v>2.4</v>
      </c>
      <c r="B18" s="134" t="s">
        <v>154</v>
      </c>
      <c r="C18" s="130"/>
      <c r="D18" s="133">
        <v>0.03</v>
      </c>
      <c r="E18" s="129">
        <f>C18*D18</f>
        <v>0</v>
      </c>
      <c r="F18" s="130"/>
      <c r="G18" s="130"/>
      <c r="H18" s="130"/>
      <c r="I18" s="130"/>
      <c r="J18" s="130"/>
      <c r="K18" s="130"/>
      <c r="L18" s="130"/>
      <c r="M18" s="130"/>
      <c r="N18" s="131">
        <f t="shared" si="3"/>
        <v>0</v>
      </c>
    </row>
    <row r="19" spans="1:14" ht="14.25">
      <c r="A19" s="126">
        <v>2.5</v>
      </c>
      <c r="B19" s="134" t="s">
        <v>153</v>
      </c>
      <c r="C19" s="130"/>
      <c r="D19" s="133">
        <v>0.04</v>
      </c>
      <c r="E19" s="129">
        <f>C19*D19</f>
        <v>0</v>
      </c>
      <c r="F19" s="130"/>
      <c r="G19" s="130"/>
      <c r="H19" s="130"/>
      <c r="I19" s="130"/>
      <c r="J19" s="130"/>
      <c r="K19" s="130"/>
      <c r="L19" s="130"/>
      <c r="M19" s="130"/>
      <c r="N19" s="131">
        <f t="shared" si="3"/>
        <v>0</v>
      </c>
    </row>
    <row r="20" spans="1:14" ht="14.25">
      <c r="A20" s="126">
        <v>2.6</v>
      </c>
      <c r="B20" s="134" t="s">
        <v>152</v>
      </c>
      <c r="C20" s="130"/>
      <c r="D20" s="135"/>
      <c r="E20" s="137"/>
      <c r="F20" s="130"/>
      <c r="G20" s="130"/>
      <c r="H20" s="130"/>
      <c r="I20" s="130"/>
      <c r="J20" s="130"/>
      <c r="K20" s="130"/>
      <c r="L20" s="130"/>
      <c r="M20" s="130"/>
      <c r="N20" s="131">
        <f t="shared" si="3"/>
        <v>0</v>
      </c>
    </row>
    <row r="21" spans="1:14" ht="15.75" thickBot="1">
      <c r="A21" s="138"/>
      <c r="B21" s="139" t="s">
        <v>65</v>
      </c>
      <c r="C21" s="114">
        <f>C14+C7</f>
        <v>0</v>
      </c>
      <c r="D21" s="140"/>
      <c r="E21" s="141">
        <f>E14+E7</f>
        <v>0</v>
      </c>
      <c r="F21" s="142">
        <f>F7+F14</f>
        <v>0</v>
      </c>
      <c r="G21" s="142">
        <f t="shared" ref="G21:L21" si="4">G7+G14</f>
        <v>0</v>
      </c>
      <c r="H21" s="142">
        <f t="shared" si="4"/>
        <v>0</v>
      </c>
      <c r="I21" s="142">
        <f t="shared" si="4"/>
        <v>0</v>
      </c>
      <c r="J21" s="142">
        <f t="shared" si="4"/>
        <v>0</v>
      </c>
      <c r="K21" s="142">
        <f t="shared" si="4"/>
        <v>0</v>
      </c>
      <c r="L21" s="142">
        <f t="shared" si="4"/>
        <v>0</v>
      </c>
      <c r="M21" s="142">
        <f>M7+M14</f>
        <v>0</v>
      </c>
      <c r="N21" s="143">
        <f>N14+N7</f>
        <v>0</v>
      </c>
    </row>
    <row r="22" spans="1:14">
      <c r="E22" s="144"/>
      <c r="F22" s="144"/>
      <c r="G22" s="144"/>
      <c r="H22" s="144"/>
      <c r="I22" s="144"/>
      <c r="J22" s="144"/>
      <c r="K22" s="144"/>
      <c r="L22" s="144"/>
      <c r="M22" s="14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ignoredErrors>
    <ignoredError sqref="F14"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C6" sqref="C6:C41"/>
    </sheetView>
  </sheetViews>
  <sheetFormatPr defaultRowHeight="15"/>
  <cols>
    <col min="1" max="1" width="11.42578125" customWidth="1"/>
    <col min="2" max="2" width="76.85546875" style="273" customWidth="1"/>
    <col min="3" max="3" width="22.85546875" customWidth="1"/>
  </cols>
  <sheetData>
    <row r="1" spans="1:3">
      <c r="A1" s="2" t="s">
        <v>31</v>
      </c>
      <c r="B1" s="3" t="str">
        <f>'Info '!C2</f>
        <v>JSC Ziraat Bank Georgia</v>
      </c>
    </row>
    <row r="2" spans="1:3">
      <c r="A2" s="2" t="s">
        <v>32</v>
      </c>
      <c r="B2" s="635">
        <f>'1. key ratios '!B2</f>
        <v>45291</v>
      </c>
    </row>
    <row r="3" spans="1:3">
      <c r="A3" s="4"/>
      <c r="B3"/>
    </row>
    <row r="4" spans="1:3">
      <c r="A4" s="4" t="s">
        <v>307</v>
      </c>
      <c r="B4" t="s">
        <v>308</v>
      </c>
    </row>
    <row r="5" spans="1:3">
      <c r="A5" s="274" t="s">
        <v>309</v>
      </c>
      <c r="B5" s="275"/>
      <c r="C5" s="276"/>
    </row>
    <row r="6" spans="1:3" ht="24">
      <c r="A6" s="277">
        <v>1</v>
      </c>
      <c r="B6" s="278" t="s">
        <v>360</v>
      </c>
      <c r="C6" s="647">
        <v>208116597.74519998</v>
      </c>
    </row>
    <row r="7" spans="1:3">
      <c r="A7" s="277">
        <v>2</v>
      </c>
      <c r="B7" s="278" t="s">
        <v>310</v>
      </c>
      <c r="C7" s="647">
        <v>-871005.29</v>
      </c>
    </row>
    <row r="8" spans="1:3" ht="24">
      <c r="A8" s="279">
        <v>3</v>
      </c>
      <c r="B8" s="280" t="s">
        <v>311</v>
      </c>
      <c r="C8" s="648">
        <v>207245592.45519999</v>
      </c>
    </row>
    <row r="9" spans="1:3">
      <c r="A9" s="274" t="s">
        <v>312</v>
      </c>
      <c r="B9" s="275"/>
      <c r="C9" s="649"/>
    </row>
    <row r="10" spans="1:3" ht="24">
      <c r="A10" s="281">
        <v>4</v>
      </c>
      <c r="B10" s="282" t="s">
        <v>313</v>
      </c>
      <c r="C10" s="647"/>
    </row>
    <row r="11" spans="1:3">
      <c r="A11" s="281">
        <v>5</v>
      </c>
      <c r="B11" s="283" t="s">
        <v>314</v>
      </c>
      <c r="C11" s="647"/>
    </row>
    <row r="12" spans="1:3">
      <c r="A12" s="281" t="s">
        <v>315</v>
      </c>
      <c r="B12" s="283" t="s">
        <v>316</v>
      </c>
      <c r="C12" s="648">
        <v>0</v>
      </c>
    </row>
    <row r="13" spans="1:3" ht="24">
      <c r="A13" s="284">
        <v>6</v>
      </c>
      <c r="B13" s="282" t="s">
        <v>317</v>
      </c>
      <c r="C13" s="647"/>
    </row>
    <row r="14" spans="1:3">
      <c r="A14" s="284">
        <v>7</v>
      </c>
      <c r="B14" s="285" t="s">
        <v>318</v>
      </c>
      <c r="C14" s="647"/>
    </row>
    <row r="15" spans="1:3">
      <c r="A15" s="286">
        <v>8</v>
      </c>
      <c r="B15" s="287" t="s">
        <v>319</v>
      </c>
      <c r="C15" s="647"/>
    </row>
    <row r="16" spans="1:3">
      <c r="A16" s="284">
        <v>9</v>
      </c>
      <c r="B16" s="285" t="s">
        <v>320</v>
      </c>
      <c r="C16" s="647"/>
    </row>
    <row r="17" spans="1:3">
      <c r="A17" s="284">
        <v>10</v>
      </c>
      <c r="B17" s="285" t="s">
        <v>321</v>
      </c>
      <c r="C17" s="647"/>
    </row>
    <row r="18" spans="1:3">
      <c r="A18" s="288">
        <v>11</v>
      </c>
      <c r="B18" s="289" t="s">
        <v>322</v>
      </c>
      <c r="C18" s="648">
        <v>0</v>
      </c>
    </row>
    <row r="19" spans="1:3">
      <c r="A19" s="290" t="s">
        <v>323</v>
      </c>
      <c r="B19" s="291"/>
      <c r="C19" s="650"/>
    </row>
    <row r="20" spans="1:3" ht="24">
      <c r="A20" s="292">
        <v>12</v>
      </c>
      <c r="B20" s="282" t="s">
        <v>324</v>
      </c>
      <c r="C20" s="647"/>
    </row>
    <row r="21" spans="1:3">
      <c r="A21" s="292">
        <v>13</v>
      </c>
      <c r="B21" s="282" t="s">
        <v>325</v>
      </c>
      <c r="C21" s="647"/>
    </row>
    <row r="22" spans="1:3">
      <c r="A22" s="292">
        <v>14</v>
      </c>
      <c r="B22" s="282" t="s">
        <v>326</v>
      </c>
      <c r="C22" s="647"/>
    </row>
    <row r="23" spans="1:3" ht="24">
      <c r="A23" s="292" t="s">
        <v>327</v>
      </c>
      <c r="B23" s="282" t="s">
        <v>328</v>
      </c>
      <c r="C23" s="647"/>
    </row>
    <row r="24" spans="1:3">
      <c r="A24" s="292">
        <v>15</v>
      </c>
      <c r="B24" s="282" t="s">
        <v>329</v>
      </c>
      <c r="C24" s="647"/>
    </row>
    <row r="25" spans="1:3">
      <c r="A25" s="292" t="s">
        <v>330</v>
      </c>
      <c r="B25" s="282" t="s">
        <v>331</v>
      </c>
      <c r="C25" s="647"/>
    </row>
    <row r="26" spans="1:3">
      <c r="A26" s="293">
        <v>16</v>
      </c>
      <c r="B26" s="294" t="s">
        <v>332</v>
      </c>
      <c r="C26" s="648">
        <v>0</v>
      </c>
    </row>
    <row r="27" spans="1:3">
      <c r="A27" s="274" t="s">
        <v>333</v>
      </c>
      <c r="B27" s="275"/>
      <c r="C27" s="649"/>
    </row>
    <row r="28" spans="1:3">
      <c r="A28" s="295">
        <v>17</v>
      </c>
      <c r="B28" s="283" t="s">
        <v>334</v>
      </c>
      <c r="C28" s="647">
        <v>58338410.66359999</v>
      </c>
    </row>
    <row r="29" spans="1:3">
      <c r="A29" s="295">
        <v>18</v>
      </c>
      <c r="B29" s="283" t="s">
        <v>335</v>
      </c>
      <c r="C29" s="647">
        <v>-29912650.690239992</v>
      </c>
    </row>
    <row r="30" spans="1:3">
      <c r="A30" s="293">
        <v>19</v>
      </c>
      <c r="B30" s="294" t="s">
        <v>336</v>
      </c>
      <c r="C30" s="648">
        <v>28425759.973359998</v>
      </c>
    </row>
    <row r="31" spans="1:3">
      <c r="A31" s="274" t="s">
        <v>337</v>
      </c>
      <c r="B31" s="275"/>
      <c r="C31" s="649"/>
    </row>
    <row r="32" spans="1:3" ht="24">
      <c r="A32" s="295" t="s">
        <v>338</v>
      </c>
      <c r="B32" s="282" t="s">
        <v>339</v>
      </c>
      <c r="C32" s="651"/>
    </row>
    <row r="33" spans="1:3">
      <c r="A33" s="295" t="s">
        <v>340</v>
      </c>
      <c r="B33" s="283" t="s">
        <v>341</v>
      </c>
      <c r="C33" s="651"/>
    </row>
    <row r="34" spans="1:3">
      <c r="A34" s="274" t="s">
        <v>342</v>
      </c>
      <c r="B34" s="275"/>
      <c r="C34" s="649"/>
    </row>
    <row r="35" spans="1:3">
      <c r="A35" s="296">
        <v>20</v>
      </c>
      <c r="B35" s="297" t="s">
        <v>343</v>
      </c>
      <c r="C35" s="648">
        <v>76177762.47709997</v>
      </c>
    </row>
    <row r="36" spans="1:3">
      <c r="A36" s="293">
        <v>21</v>
      </c>
      <c r="B36" s="294" t="s">
        <v>344</v>
      </c>
      <c r="C36" s="648">
        <v>235671352.42855999</v>
      </c>
    </row>
    <row r="37" spans="1:3">
      <c r="A37" s="274" t="s">
        <v>345</v>
      </c>
      <c r="B37" s="275"/>
      <c r="C37" s="649"/>
    </row>
    <row r="38" spans="1:3">
      <c r="A38" s="293">
        <v>22</v>
      </c>
      <c r="B38" s="294" t="s">
        <v>345</v>
      </c>
      <c r="C38" s="652">
        <v>0.32323726109303863</v>
      </c>
    </row>
    <row r="39" spans="1:3">
      <c r="A39" s="274" t="s">
        <v>346</v>
      </c>
      <c r="B39" s="275"/>
      <c r="C39" s="649"/>
    </row>
    <row r="40" spans="1:3">
      <c r="A40" s="298" t="s">
        <v>347</v>
      </c>
      <c r="B40" s="282" t="s">
        <v>348</v>
      </c>
      <c r="C40" s="651"/>
    </row>
    <row r="41" spans="1:3" ht="24">
      <c r="A41" s="299" t="s">
        <v>349</v>
      </c>
      <c r="B41" s="278" t="s">
        <v>350</v>
      </c>
      <c r="C41" s="651"/>
    </row>
    <row r="43" spans="1:3">
      <c r="B43" s="273" t="s">
        <v>361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7" activePane="bottomRight" state="frozen"/>
      <selection pane="topRight" activeCell="C1" sqref="C1"/>
      <selection pane="bottomLeft" activeCell="A6" sqref="A6"/>
      <selection pane="bottomRight" activeCell="C8" sqref="C8:G39"/>
    </sheetView>
  </sheetViews>
  <sheetFormatPr defaultRowHeight="15"/>
  <cols>
    <col min="1" max="1" width="8.7109375" style="197"/>
    <col min="2" max="2" width="82.5703125" style="341" customWidth="1"/>
    <col min="3" max="7" width="17.5703125" style="197" customWidth="1"/>
  </cols>
  <sheetData>
    <row r="1" spans="1:7">
      <c r="A1" s="197" t="s">
        <v>31</v>
      </c>
      <c r="B1" s="3" t="str">
        <f>'Info '!C2</f>
        <v>JSC Ziraat Bank Georgia</v>
      </c>
    </row>
    <row r="2" spans="1:7">
      <c r="A2" s="197" t="s">
        <v>32</v>
      </c>
      <c r="B2" s="635">
        <f>'1. key ratios '!B2</f>
        <v>45291</v>
      </c>
    </row>
    <row r="4" spans="1:7" ht="15.75" thickBot="1">
      <c r="A4" s="197" t="s">
        <v>411</v>
      </c>
      <c r="B4" s="342" t="s">
        <v>372</v>
      </c>
    </row>
    <row r="5" spans="1:7">
      <c r="A5" s="343"/>
      <c r="B5" s="344"/>
      <c r="C5" s="773" t="s">
        <v>373</v>
      </c>
      <c r="D5" s="773"/>
      <c r="E5" s="773"/>
      <c r="F5" s="773"/>
      <c r="G5" s="774" t="s">
        <v>374</v>
      </c>
    </row>
    <row r="6" spans="1:7">
      <c r="A6" s="345"/>
      <c r="B6" s="346"/>
      <c r="C6" s="347" t="s">
        <v>375</v>
      </c>
      <c r="D6" s="348" t="s">
        <v>376</v>
      </c>
      <c r="E6" s="348" t="s">
        <v>377</v>
      </c>
      <c r="F6" s="348" t="s">
        <v>378</v>
      </c>
      <c r="G6" s="775"/>
    </row>
    <row r="7" spans="1:7">
      <c r="A7" s="349"/>
      <c r="B7" s="350" t="s">
        <v>379</v>
      </c>
      <c r="C7" s="351"/>
      <c r="D7" s="351"/>
      <c r="E7" s="351"/>
      <c r="F7" s="351"/>
      <c r="G7" s="352"/>
    </row>
    <row r="8" spans="1:7">
      <c r="A8" s="353">
        <v>1</v>
      </c>
      <c r="B8" s="354" t="s">
        <v>380</v>
      </c>
      <c r="C8" s="664">
        <v>76177762.47709997</v>
      </c>
      <c r="D8" s="664">
        <v>0</v>
      </c>
      <c r="E8" s="664">
        <v>0</v>
      </c>
      <c r="F8" s="664">
        <v>460877.5</v>
      </c>
      <c r="G8" s="665">
        <v>76638639.97709997</v>
      </c>
    </row>
    <row r="9" spans="1:7">
      <c r="A9" s="353">
        <v>2</v>
      </c>
      <c r="B9" s="355" t="s">
        <v>381</v>
      </c>
      <c r="C9" s="666">
        <v>76177762.47709997</v>
      </c>
      <c r="D9" s="666">
        <v>0</v>
      </c>
      <c r="E9" s="666">
        <v>0</v>
      </c>
      <c r="F9" s="666">
        <v>0</v>
      </c>
      <c r="G9" s="667">
        <v>76177762.47709997</v>
      </c>
    </row>
    <row r="10" spans="1:7">
      <c r="A10" s="353">
        <v>3</v>
      </c>
      <c r="B10" s="355" t="s">
        <v>382</v>
      </c>
      <c r="C10" s="668"/>
      <c r="D10" s="668"/>
      <c r="E10" s="668"/>
      <c r="F10" s="666">
        <v>460877.5</v>
      </c>
      <c r="G10" s="667">
        <v>460877.5</v>
      </c>
    </row>
    <row r="11" spans="1:7" ht="14.45" customHeight="1">
      <c r="A11" s="353">
        <v>4</v>
      </c>
      <c r="B11" s="354" t="s">
        <v>383</v>
      </c>
      <c r="C11" s="664">
        <v>15489140.869700002</v>
      </c>
      <c r="D11" s="664">
        <v>11328979.371200001</v>
      </c>
      <c r="E11" s="664">
        <v>7917217.1504000006</v>
      </c>
      <c r="F11" s="664">
        <v>323456.40000000002</v>
      </c>
      <c r="G11" s="665">
        <v>21290042.952120002</v>
      </c>
    </row>
    <row r="12" spans="1:7">
      <c r="A12" s="353">
        <v>5</v>
      </c>
      <c r="B12" s="355" t="s">
        <v>384</v>
      </c>
      <c r="C12" s="666">
        <v>1986127.2888</v>
      </c>
      <c r="D12" s="669">
        <v>5605431.8378999997</v>
      </c>
      <c r="E12" s="666">
        <v>695507.70990000013</v>
      </c>
      <c r="F12" s="666">
        <v>69924.399999999994</v>
      </c>
      <c r="G12" s="667">
        <v>7939141.6747700004</v>
      </c>
    </row>
    <row r="13" spans="1:7">
      <c r="A13" s="353">
        <v>6</v>
      </c>
      <c r="B13" s="355" t="s">
        <v>385</v>
      </c>
      <c r="C13" s="666">
        <v>13503013.580900002</v>
      </c>
      <c r="D13" s="669">
        <v>5723547.5333000012</v>
      </c>
      <c r="E13" s="666">
        <v>7221709.4405000005</v>
      </c>
      <c r="F13" s="666">
        <v>253532</v>
      </c>
      <c r="G13" s="667">
        <v>13350901.277350001</v>
      </c>
    </row>
    <row r="14" spans="1:7">
      <c r="A14" s="353">
        <v>7</v>
      </c>
      <c r="B14" s="354" t="s">
        <v>386</v>
      </c>
      <c r="C14" s="664">
        <v>52866196.925499998</v>
      </c>
      <c r="D14" s="664">
        <v>8790932.7834000085</v>
      </c>
      <c r="E14" s="664">
        <v>4153203.7931999997</v>
      </c>
      <c r="F14" s="664">
        <v>-34812.200000000012</v>
      </c>
      <c r="G14" s="665">
        <v>30825446.704350002</v>
      </c>
    </row>
    <row r="15" spans="1:7" ht="39">
      <c r="A15" s="353">
        <v>8</v>
      </c>
      <c r="B15" s="355" t="s">
        <v>387</v>
      </c>
      <c r="C15" s="664">
        <v>52866196.925499998</v>
      </c>
      <c r="D15" s="664">
        <v>4666304.890000008</v>
      </c>
      <c r="E15" s="664">
        <v>4153203.7931999997</v>
      </c>
      <c r="F15" s="664">
        <v>-34812.200000000012</v>
      </c>
      <c r="G15" s="665">
        <v>30825446.704350002</v>
      </c>
    </row>
    <row r="16" spans="1:7" ht="26.25">
      <c r="A16" s="353">
        <v>9</v>
      </c>
      <c r="B16" s="355" t="s">
        <v>388</v>
      </c>
      <c r="C16" s="664">
        <v>0</v>
      </c>
      <c r="D16" s="664">
        <v>4124627.8933999999</v>
      </c>
      <c r="E16" s="664">
        <v>0</v>
      </c>
      <c r="F16" s="664">
        <v>0</v>
      </c>
      <c r="G16" s="665">
        <v>0</v>
      </c>
    </row>
    <row r="17" spans="1:7">
      <c r="A17" s="353">
        <v>10</v>
      </c>
      <c r="B17" s="354" t="s">
        <v>389</v>
      </c>
      <c r="C17" s="664"/>
      <c r="D17" s="664"/>
      <c r="E17" s="664"/>
      <c r="F17" s="664"/>
      <c r="G17" s="665">
        <v>0</v>
      </c>
    </row>
    <row r="18" spans="1:7">
      <c r="A18" s="353">
        <v>11</v>
      </c>
      <c r="B18" s="354" t="s">
        <v>390</v>
      </c>
      <c r="C18" s="664">
        <v>0</v>
      </c>
      <c r="D18" s="664">
        <v>2655118.5493000005</v>
      </c>
      <c r="E18" s="664">
        <v>204191.15950000001</v>
      </c>
      <c r="F18" s="664">
        <v>26913392.675900009</v>
      </c>
      <c r="G18" s="665">
        <v>0</v>
      </c>
    </row>
    <row r="19" spans="1:7">
      <c r="A19" s="353">
        <v>12</v>
      </c>
      <c r="B19" s="355" t="s">
        <v>391</v>
      </c>
      <c r="C19" s="664"/>
      <c r="D19" s="664"/>
      <c r="E19" s="664"/>
      <c r="F19" s="664"/>
      <c r="G19" s="665"/>
    </row>
    <row r="20" spans="1:7">
      <c r="A20" s="353">
        <v>13</v>
      </c>
      <c r="B20" s="355" t="s">
        <v>392</v>
      </c>
      <c r="C20" s="664">
        <v>0</v>
      </c>
      <c r="D20" s="664">
        <v>2655118.5493000005</v>
      </c>
      <c r="E20" s="664">
        <v>204191.15950000001</v>
      </c>
      <c r="F20" s="664">
        <v>26913392.675900009</v>
      </c>
      <c r="G20" s="665">
        <v>0</v>
      </c>
    </row>
    <row r="21" spans="1:7">
      <c r="A21" s="356">
        <v>14</v>
      </c>
      <c r="B21" s="357" t="s">
        <v>393</v>
      </c>
      <c r="C21" s="668"/>
      <c r="D21" s="668"/>
      <c r="E21" s="668"/>
      <c r="F21" s="668"/>
      <c r="G21" s="665">
        <v>128754129.63356999</v>
      </c>
    </row>
    <row r="22" spans="1:7">
      <c r="A22" s="358"/>
      <c r="B22" s="359" t="s">
        <v>394</v>
      </c>
      <c r="C22" s="360"/>
      <c r="D22" s="361"/>
      <c r="E22" s="360"/>
      <c r="F22" s="360"/>
      <c r="G22" s="362"/>
    </row>
    <row r="23" spans="1:7">
      <c r="A23" s="353">
        <v>15</v>
      </c>
      <c r="B23" s="354" t="s">
        <v>395</v>
      </c>
      <c r="C23" s="664">
        <v>67333787.378399998</v>
      </c>
      <c r="D23" s="664">
        <v>0</v>
      </c>
      <c r="E23" s="664">
        <v>0</v>
      </c>
      <c r="F23" s="664">
        <v>0</v>
      </c>
      <c r="G23" s="665">
        <v>1402990.4473300001</v>
      </c>
    </row>
    <row r="24" spans="1:7">
      <c r="A24" s="353">
        <v>16</v>
      </c>
      <c r="B24" s="354" t="s">
        <v>396</v>
      </c>
      <c r="C24" s="664">
        <v>1962516.4342</v>
      </c>
      <c r="D24" s="664">
        <v>28007846.063582029</v>
      </c>
      <c r="E24" s="664">
        <v>29847560.278330576</v>
      </c>
      <c r="F24" s="664">
        <v>57120997.701700002</v>
      </c>
      <c r="G24" s="665">
        <v>77833308.139731303</v>
      </c>
    </row>
    <row r="25" spans="1:7">
      <c r="A25" s="353">
        <v>17</v>
      </c>
      <c r="B25" s="355" t="s">
        <v>397</v>
      </c>
      <c r="C25" s="666">
        <v>0</v>
      </c>
      <c r="D25" s="669">
        <v>0</v>
      </c>
      <c r="E25" s="666">
        <v>0</v>
      </c>
      <c r="F25" s="666">
        <v>0</v>
      </c>
      <c r="G25" s="667">
        <v>0</v>
      </c>
    </row>
    <row r="26" spans="1:7" ht="26.25">
      <c r="A26" s="353">
        <v>18</v>
      </c>
      <c r="B26" s="355" t="s">
        <v>398</v>
      </c>
      <c r="C26" s="666">
        <v>1892932.1842</v>
      </c>
      <c r="D26" s="669">
        <v>0</v>
      </c>
      <c r="E26" s="666">
        <v>0</v>
      </c>
      <c r="F26" s="666">
        <v>0</v>
      </c>
      <c r="G26" s="667">
        <v>283939.82763000001</v>
      </c>
    </row>
    <row r="27" spans="1:7">
      <c r="A27" s="353">
        <v>19</v>
      </c>
      <c r="B27" s="355" t="s">
        <v>399</v>
      </c>
      <c r="C27" s="664">
        <v>69584.25</v>
      </c>
      <c r="D27" s="664">
        <v>27938261.813582029</v>
      </c>
      <c r="E27" s="664">
        <v>29847560.278330576</v>
      </c>
      <c r="F27" s="664">
        <v>57120997.701700002</v>
      </c>
      <c r="G27" s="665">
        <v>77514576.187101305</v>
      </c>
    </row>
    <row r="28" spans="1:7">
      <c r="A28" s="353">
        <v>20</v>
      </c>
      <c r="B28" s="363" t="s">
        <v>400</v>
      </c>
      <c r="C28" s="666">
        <v>0</v>
      </c>
      <c r="D28" s="669">
        <v>0</v>
      </c>
      <c r="E28" s="666">
        <v>0</v>
      </c>
      <c r="F28" s="666">
        <v>0</v>
      </c>
      <c r="G28" s="667">
        <v>0</v>
      </c>
    </row>
    <row r="29" spans="1:7">
      <c r="A29" s="353">
        <v>21</v>
      </c>
      <c r="B29" s="355" t="s">
        <v>401</v>
      </c>
      <c r="C29" s="666">
        <v>0</v>
      </c>
      <c r="D29" s="669">
        <v>0</v>
      </c>
      <c r="E29" s="666">
        <v>0</v>
      </c>
      <c r="F29" s="666">
        <v>0</v>
      </c>
      <c r="G29" s="667">
        <v>0</v>
      </c>
    </row>
    <row r="30" spans="1:7">
      <c r="A30" s="353">
        <v>22</v>
      </c>
      <c r="B30" s="363" t="s">
        <v>400</v>
      </c>
      <c r="C30" s="666">
        <v>0</v>
      </c>
      <c r="D30" s="669">
        <v>0</v>
      </c>
      <c r="E30" s="666">
        <v>0</v>
      </c>
      <c r="F30" s="666">
        <v>0</v>
      </c>
      <c r="G30" s="667">
        <v>0</v>
      </c>
    </row>
    <row r="31" spans="1:7">
      <c r="A31" s="353">
        <v>23</v>
      </c>
      <c r="B31" s="355" t="s">
        <v>402</v>
      </c>
      <c r="C31" s="666">
        <v>0</v>
      </c>
      <c r="D31" s="669">
        <v>69584.25</v>
      </c>
      <c r="E31" s="666">
        <v>0</v>
      </c>
      <c r="F31" s="666">
        <v>0</v>
      </c>
      <c r="G31" s="667">
        <v>34792.125</v>
      </c>
    </row>
    <row r="32" spans="1:7">
      <c r="A32" s="353">
        <v>24</v>
      </c>
      <c r="B32" s="354" t="s">
        <v>403</v>
      </c>
      <c r="C32" s="666">
        <v>0</v>
      </c>
      <c r="D32" s="669">
        <v>0</v>
      </c>
      <c r="E32" s="666">
        <v>0</v>
      </c>
      <c r="F32" s="666">
        <v>0</v>
      </c>
      <c r="G32" s="667">
        <v>0</v>
      </c>
    </row>
    <row r="33" spans="1:7">
      <c r="A33" s="353">
        <v>25</v>
      </c>
      <c r="B33" s="354" t="s">
        <v>404</v>
      </c>
      <c r="C33" s="666">
        <v>7712090.1159000006</v>
      </c>
      <c r="D33" s="666">
        <v>3433608.7351169698</v>
      </c>
      <c r="E33" s="666">
        <v>2345085.7764454256</v>
      </c>
      <c r="F33" s="666">
        <v>9482164.9815621171</v>
      </c>
      <c r="G33" s="667">
        <v>20049577.383543313</v>
      </c>
    </row>
    <row r="34" spans="1:7">
      <c r="A34" s="353">
        <v>26</v>
      </c>
      <c r="B34" s="355" t="s">
        <v>405</v>
      </c>
      <c r="C34" s="668"/>
      <c r="D34" s="669">
        <v>0</v>
      </c>
      <c r="E34" s="666">
        <v>0</v>
      </c>
      <c r="F34" s="666">
        <v>0</v>
      </c>
      <c r="G34" s="667">
        <v>0</v>
      </c>
    </row>
    <row r="35" spans="1:7">
      <c r="A35" s="353">
        <v>27</v>
      </c>
      <c r="B35" s="355" t="s">
        <v>406</v>
      </c>
      <c r="C35" s="666">
        <v>7712090.1159000006</v>
      </c>
      <c r="D35" s="669">
        <v>3433608.7351169698</v>
      </c>
      <c r="E35" s="666">
        <v>2345085.7764454256</v>
      </c>
      <c r="F35" s="666">
        <v>9482164.9815621171</v>
      </c>
      <c r="G35" s="667">
        <v>20049577.383543313</v>
      </c>
    </row>
    <row r="36" spans="1:7">
      <c r="A36" s="353">
        <v>28</v>
      </c>
      <c r="B36" s="354" t="s">
        <v>407</v>
      </c>
      <c r="C36" s="666">
        <v>0</v>
      </c>
      <c r="D36" s="669">
        <v>16999075.969761178</v>
      </c>
      <c r="E36" s="666">
        <v>20970988.001783609</v>
      </c>
      <c r="F36" s="666">
        <v>20396140.416400027</v>
      </c>
      <c r="G36" s="667">
        <v>6164314.7681744834</v>
      </c>
    </row>
    <row r="37" spans="1:7">
      <c r="A37" s="356">
        <v>29</v>
      </c>
      <c r="B37" s="357" t="s">
        <v>408</v>
      </c>
      <c r="C37" s="668"/>
      <c r="D37" s="668"/>
      <c r="E37" s="668"/>
      <c r="F37" s="668"/>
      <c r="G37" s="665">
        <v>105450190.7387791</v>
      </c>
    </row>
    <row r="38" spans="1:7">
      <c r="A38" s="349"/>
      <c r="B38" s="364"/>
      <c r="C38" s="365"/>
      <c r="D38" s="365"/>
      <c r="E38" s="365"/>
      <c r="F38" s="365"/>
      <c r="G38" s="366"/>
    </row>
    <row r="39" spans="1:7" ht="15.75" thickBot="1">
      <c r="A39" s="367">
        <v>30</v>
      </c>
      <c r="B39" s="368" t="s">
        <v>409</v>
      </c>
      <c r="C39" s="657"/>
      <c r="D39" s="658"/>
      <c r="E39" s="658"/>
      <c r="F39" s="659"/>
      <c r="G39" s="670">
        <v>1.2209947533667278</v>
      </c>
    </row>
    <row r="42" spans="1:7" ht="39">
      <c r="B42" s="341" t="s">
        <v>410</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90" zoomScaleNormal="90" workbookViewId="0">
      <pane xSplit="1" ySplit="5" topLeftCell="B15" activePane="bottomRight" state="frozen"/>
      <selection activeCell="B9" sqref="B9"/>
      <selection pane="topRight" activeCell="B9" sqref="B9"/>
      <selection pane="bottomLeft" activeCell="B9" sqref="B9"/>
      <selection pane="bottomRight" activeCell="C8" sqref="C8:G48"/>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9" width="12.42578125" style="5" customWidth="1"/>
    <col min="10" max="10" width="10.7109375" style="5" customWidth="1"/>
    <col min="11" max="12" width="10.85546875" style="5" customWidth="1"/>
    <col min="13" max="13" width="6.7109375" style="5" customWidth="1"/>
    <col min="14" max="16384" width="9.140625" style="5"/>
  </cols>
  <sheetData>
    <row r="1" spans="1:12">
      <c r="A1" s="2" t="s">
        <v>31</v>
      </c>
      <c r="B1" s="3" t="str">
        <f>'Info '!C2</f>
        <v>JSC Ziraat Bank Georgia</v>
      </c>
    </row>
    <row r="2" spans="1:12">
      <c r="A2" s="2" t="s">
        <v>32</v>
      </c>
      <c r="B2" s="635">
        <v>45291</v>
      </c>
      <c r="C2" s="6"/>
      <c r="D2" s="7"/>
      <c r="E2" s="7"/>
      <c r="F2" s="7"/>
      <c r="G2" s="7"/>
      <c r="H2" s="8"/>
    </row>
    <row r="3" spans="1:12" ht="15" thickBot="1">
      <c r="A3" s="2"/>
      <c r="B3" s="6"/>
      <c r="C3" s="6"/>
      <c r="D3" s="7"/>
      <c r="E3" s="7"/>
      <c r="F3" s="7"/>
      <c r="G3" s="7"/>
      <c r="H3" s="8"/>
    </row>
    <row r="4" spans="1:12" ht="15" customHeight="1" thickBot="1">
      <c r="A4" s="9" t="s">
        <v>94</v>
      </c>
      <c r="B4" s="10" t="s">
        <v>93</v>
      </c>
      <c r="C4" s="10"/>
      <c r="D4" s="713" t="s">
        <v>699</v>
      </c>
      <c r="E4" s="714"/>
      <c r="F4" s="714"/>
      <c r="G4" s="715"/>
      <c r="H4" s="8"/>
      <c r="I4" s="716" t="s">
        <v>700</v>
      </c>
      <c r="J4" s="717"/>
      <c r="K4" s="717"/>
      <c r="L4" s="718"/>
    </row>
    <row r="5" spans="1:12">
      <c r="A5" s="11" t="s">
        <v>6</v>
      </c>
      <c r="B5" s="12"/>
      <c r="C5" s="332" t="str">
        <f>INT((MONTH($B$2))/3)&amp;"Q"&amp;"-"&amp;YEAR($B$2)</f>
        <v>4Q-2023</v>
      </c>
      <c r="D5" s="332" t="str">
        <f>IF(INT(MONTH($B$2))=3, "4"&amp;"Q"&amp;"-"&amp;YEAR($B$2)-1, IF(INT(MONTH($B$2))=6, "1"&amp;"Q"&amp;"-"&amp;YEAR($B$2), IF(INT(MONTH($B$2))=9, "2"&amp;"Q"&amp;"-"&amp;YEAR($B$2),IF(INT(MONTH($B$2))=12, "3"&amp;"Q"&amp;"-"&amp;YEAR($B$2), 0))))</f>
        <v>3Q-2023</v>
      </c>
      <c r="E5" s="332" t="str">
        <f>IF(INT(MONTH($B$2))=3, "3"&amp;"Q"&amp;"-"&amp;YEAR($B$2)-1, IF(INT(MONTH($B$2))=6, "4"&amp;"Q"&amp;"-"&amp;YEAR($B$2)-1, IF(INT(MONTH($B$2))=9, "1"&amp;"Q"&amp;"-"&amp;YEAR($B$2),IF(INT(MONTH($B$2))=12, "2"&amp;"Q"&amp;"-"&amp;YEAR($B$2), 0))))</f>
        <v>2Q-2023</v>
      </c>
      <c r="F5" s="332" t="str">
        <f>IF(INT(MONTH($B$2))=3, "2"&amp;"Q"&amp;"-"&amp;YEAR($B$2)-1, IF(INT(MONTH($B$2))=6, "3"&amp;"Q"&amp;"-"&amp;YEAR($B$2)-1, IF(INT(MONTH($B$2))=9, "4"&amp;"Q"&amp;"-"&amp;YEAR($B$2)-1,IF(INT(MONTH($B$2))=12, "1"&amp;"Q"&amp;"-"&amp;YEAR($B$2), 0))))</f>
        <v>1Q-2023</v>
      </c>
      <c r="G5" s="333" t="str">
        <f>IF(INT(MONTH($B$2))=3, "1"&amp;"Q"&amp;"-"&amp;YEAR($B$2)-1, IF(INT(MONTH($B$2))=6, "2"&amp;"Q"&amp;"-"&amp;YEAR($B$2)-1, IF(INT(MONTH($B$2))=9, "3"&amp;"Q"&amp;"-"&amp;YEAR($B$2)-1,IF(INT(MONTH($B$2))=12, "4"&amp;"Q"&amp;"-"&amp;YEAR($B$2)-1, 0))))</f>
        <v>4Q-2022</v>
      </c>
      <c r="I5" s="560" t="s">
        <v>735</v>
      </c>
      <c r="J5" s="332" t="s">
        <v>736</v>
      </c>
      <c r="K5" s="332" t="s">
        <v>737</v>
      </c>
      <c r="L5" s="333" t="s">
        <v>738</v>
      </c>
    </row>
    <row r="6" spans="1:12">
      <c r="B6" s="151" t="s">
        <v>92</v>
      </c>
      <c r="C6" s="335"/>
      <c r="D6" s="335"/>
      <c r="E6" s="335"/>
      <c r="F6" s="335"/>
      <c r="G6" s="336"/>
      <c r="I6" s="561"/>
      <c r="J6" s="335"/>
      <c r="K6" s="335"/>
      <c r="L6" s="336"/>
    </row>
    <row r="7" spans="1:12">
      <c r="A7" s="13"/>
      <c r="B7" s="152" t="s">
        <v>90</v>
      </c>
      <c r="C7" s="335"/>
      <c r="D7" s="335"/>
      <c r="E7" s="335"/>
      <c r="F7" s="335"/>
      <c r="G7" s="336"/>
      <c r="I7" s="561"/>
      <c r="J7" s="335"/>
      <c r="K7" s="335"/>
      <c r="L7" s="336"/>
    </row>
    <row r="8" spans="1:12">
      <c r="A8" s="337">
        <v>1</v>
      </c>
      <c r="B8" s="14" t="s">
        <v>362</v>
      </c>
      <c r="C8" s="563">
        <v>76177762.47709997</v>
      </c>
      <c r="D8" s="564">
        <v>75063474.130399972</v>
      </c>
      <c r="E8" s="564">
        <v>71048290.556800008</v>
      </c>
      <c r="F8" s="564">
        <v>68701450.83510001</v>
      </c>
      <c r="G8" s="565">
        <v>67914369.171800002</v>
      </c>
      <c r="I8" s="590">
        <v>70270743.020500004</v>
      </c>
      <c r="J8" s="591">
        <v>66960275.990000002</v>
      </c>
      <c r="K8" s="591">
        <v>64939308.741399996</v>
      </c>
      <c r="L8" s="592">
        <v>61929824.051799998</v>
      </c>
    </row>
    <row r="9" spans="1:12">
      <c r="A9" s="337">
        <v>2</v>
      </c>
      <c r="B9" s="14" t="s">
        <v>363</v>
      </c>
      <c r="C9" s="563">
        <v>76177762.47709997</v>
      </c>
      <c r="D9" s="564">
        <v>75063474.130399972</v>
      </c>
      <c r="E9" s="564">
        <v>71048290.556800008</v>
      </c>
      <c r="F9" s="564">
        <v>68701450.83510001</v>
      </c>
      <c r="G9" s="565">
        <v>67914369.171800002</v>
      </c>
      <c r="I9" s="590">
        <v>70270743.020500004</v>
      </c>
      <c r="J9" s="591">
        <v>66960275.990000002</v>
      </c>
      <c r="K9" s="591">
        <v>64939308.741399996</v>
      </c>
      <c r="L9" s="592">
        <v>61929824.051799998</v>
      </c>
    </row>
    <row r="10" spans="1:12">
      <c r="A10" s="337">
        <v>3</v>
      </c>
      <c r="B10" s="14" t="s">
        <v>143</v>
      </c>
      <c r="C10" s="563">
        <v>76177762.47709997</v>
      </c>
      <c r="D10" s="564">
        <v>75063474.130399972</v>
      </c>
      <c r="E10" s="564">
        <v>71048290.556800008</v>
      </c>
      <c r="F10" s="564">
        <v>68701450.83510001</v>
      </c>
      <c r="G10" s="565">
        <v>67914369.171800002</v>
      </c>
      <c r="I10" s="590">
        <v>72502469.535014883</v>
      </c>
      <c r="J10" s="591">
        <v>69110597.453292623</v>
      </c>
      <c r="K10" s="591">
        <v>67062035.900080748</v>
      </c>
      <c r="L10" s="592">
        <v>63698330.341399997</v>
      </c>
    </row>
    <row r="11" spans="1:12">
      <c r="A11" s="337">
        <v>4</v>
      </c>
      <c r="B11" s="14" t="s">
        <v>365</v>
      </c>
      <c r="C11" s="563">
        <v>21699033.186707731</v>
      </c>
      <c r="D11" s="564">
        <v>21030106.739732388</v>
      </c>
      <c r="E11" s="564">
        <v>17937153.35541575</v>
      </c>
      <c r="F11" s="564">
        <v>17696645.905731201</v>
      </c>
      <c r="G11" s="565">
        <v>14863068.758983808</v>
      </c>
      <c r="I11" s="590">
        <v>16587877.147518376</v>
      </c>
      <c r="J11" s="591">
        <v>15030191.199942239</v>
      </c>
      <c r="K11" s="591">
        <v>13062596.089033945</v>
      </c>
      <c r="L11" s="592">
        <v>11637787.981103646</v>
      </c>
    </row>
    <row r="12" spans="1:12">
      <c r="A12" s="337">
        <v>5</v>
      </c>
      <c r="B12" s="14" t="s">
        <v>366</v>
      </c>
      <c r="C12" s="563">
        <v>27720734.446571756</v>
      </c>
      <c r="D12" s="564">
        <v>27189002.942214493</v>
      </c>
      <c r="E12" s="564">
        <v>23390988.858489852</v>
      </c>
      <c r="F12" s="564">
        <v>23009259.350178763</v>
      </c>
      <c r="G12" s="565">
        <v>19150780.345311746</v>
      </c>
      <c r="I12" s="590">
        <v>22162755.160000227</v>
      </c>
      <c r="J12" s="591">
        <v>20078311.386007197</v>
      </c>
      <c r="K12" s="591">
        <v>17419077.371625457</v>
      </c>
      <c r="L12" s="592">
        <v>15519252.221491393</v>
      </c>
    </row>
    <row r="13" spans="1:12">
      <c r="A13" s="337">
        <v>6</v>
      </c>
      <c r="B13" s="14" t="s">
        <v>364</v>
      </c>
      <c r="C13" s="563">
        <v>35703312.595429011</v>
      </c>
      <c r="D13" s="564">
        <v>35351893.256285988</v>
      </c>
      <c r="E13" s="564">
        <v>30619732.47798647</v>
      </c>
      <c r="F13" s="564">
        <v>30050820.466905016</v>
      </c>
      <c r="G13" s="565">
        <v>26737884.973558109</v>
      </c>
      <c r="I13" s="590">
        <v>29550340.21333364</v>
      </c>
      <c r="J13" s="591">
        <v>26771081.848009598</v>
      </c>
      <c r="K13" s="591">
        <v>25059680.248211566</v>
      </c>
      <c r="L13" s="592">
        <v>22354404.379186705</v>
      </c>
    </row>
    <row r="14" spans="1:12">
      <c r="A14" s="13"/>
      <c r="B14" s="151" t="s">
        <v>368</v>
      </c>
      <c r="C14" s="566"/>
      <c r="D14" s="566"/>
      <c r="E14" s="566"/>
      <c r="F14" s="566"/>
      <c r="G14" s="566"/>
      <c r="I14" s="593"/>
      <c r="J14" s="594"/>
      <c r="K14" s="594"/>
      <c r="L14" s="595"/>
    </row>
    <row r="15" spans="1:12" ht="15" customHeight="1">
      <c r="A15" s="337">
        <v>7</v>
      </c>
      <c r="B15" s="14" t="s">
        <v>367</v>
      </c>
      <c r="C15" s="567">
        <v>225290666.33743203</v>
      </c>
      <c r="D15" s="568">
        <v>224502181.061167</v>
      </c>
      <c r="E15" s="568">
        <v>200048238.71663296</v>
      </c>
      <c r="F15" s="568">
        <v>194865021.32186204</v>
      </c>
      <c r="G15" s="569">
        <v>192339646.76474002</v>
      </c>
      <c r="I15" s="590">
        <v>198433140.25768998</v>
      </c>
      <c r="J15" s="591">
        <v>191926825.28431001</v>
      </c>
      <c r="K15" s="591">
        <v>190046070.13245997</v>
      </c>
      <c r="L15" s="592">
        <v>167294874.42378101</v>
      </c>
    </row>
    <row r="16" spans="1:12">
      <c r="A16" s="13"/>
      <c r="B16" s="151" t="s">
        <v>369</v>
      </c>
      <c r="C16" s="570"/>
      <c r="D16" s="571"/>
      <c r="E16" s="571"/>
      <c r="F16" s="571"/>
      <c r="G16" s="572"/>
      <c r="I16" s="593"/>
      <c r="J16" s="594"/>
      <c r="K16" s="594"/>
      <c r="L16" s="595"/>
    </row>
    <row r="17" spans="1:12" s="15" customFormat="1">
      <c r="A17" s="337"/>
      <c r="B17" s="152" t="s">
        <v>353</v>
      </c>
      <c r="C17" s="573"/>
      <c r="D17" s="574"/>
      <c r="E17" s="574"/>
      <c r="F17" s="574"/>
      <c r="G17" s="575"/>
      <c r="I17" s="593"/>
      <c r="J17" s="594"/>
      <c r="K17" s="594"/>
      <c r="L17" s="595"/>
    </row>
    <row r="18" spans="1:12">
      <c r="A18" s="11">
        <v>8</v>
      </c>
      <c r="B18" s="14" t="s">
        <v>362</v>
      </c>
      <c r="C18" s="576">
        <v>0.3381310185438563</v>
      </c>
      <c r="D18" s="577">
        <v>0.33435521105226351</v>
      </c>
      <c r="E18" s="577">
        <v>0.35515579148606979</v>
      </c>
      <c r="F18" s="577">
        <v>0.3525591733655708</v>
      </c>
      <c r="G18" s="578">
        <v>0.35309604813234047</v>
      </c>
      <c r="I18" s="596">
        <v>0.35412806010752412</v>
      </c>
      <c r="J18" s="597">
        <v>0.34888440368254242</v>
      </c>
      <c r="K18" s="597">
        <v>0.34170298126205939</v>
      </c>
      <c r="L18" s="598">
        <v>0.37317322941268083</v>
      </c>
    </row>
    <row r="19" spans="1:12" ht="15" customHeight="1">
      <c r="A19" s="11">
        <v>9</v>
      </c>
      <c r="B19" s="14" t="s">
        <v>363</v>
      </c>
      <c r="C19" s="579">
        <v>0.3381310185438563</v>
      </c>
      <c r="D19" s="580">
        <v>0.33435521105226351</v>
      </c>
      <c r="E19" s="580">
        <v>0.35515579148606979</v>
      </c>
      <c r="F19" s="580">
        <v>0.3525591733655708</v>
      </c>
      <c r="G19" s="581">
        <v>0.35309604813234047</v>
      </c>
      <c r="I19" s="596">
        <v>0.35412806010752412</v>
      </c>
      <c r="J19" s="597">
        <v>0.34888440368254242</v>
      </c>
      <c r="K19" s="597">
        <v>0.34170298126205939</v>
      </c>
      <c r="L19" s="598">
        <v>0.37317322941268083</v>
      </c>
    </row>
    <row r="20" spans="1:12">
      <c r="A20" s="11">
        <v>10</v>
      </c>
      <c r="B20" s="14" t="s">
        <v>143</v>
      </c>
      <c r="C20" s="579">
        <v>0.3381310185438563</v>
      </c>
      <c r="D20" s="580">
        <v>0.33435521105226351</v>
      </c>
      <c r="E20" s="580">
        <v>0.35515579148606979</v>
      </c>
      <c r="F20" s="580">
        <v>0.3525591733655708</v>
      </c>
      <c r="G20" s="581">
        <v>0.35309604813234047</v>
      </c>
      <c r="I20" s="596">
        <v>0.36537480302363534</v>
      </c>
      <c r="J20" s="597">
        <v>0.3600882646337526</v>
      </c>
      <c r="K20" s="597">
        <v>0.35287252113837064</v>
      </c>
      <c r="L20" s="598">
        <v>0.38444503494889704</v>
      </c>
    </row>
    <row r="21" spans="1:12">
      <c r="A21" s="11">
        <v>11</v>
      </c>
      <c r="B21" s="14" t="s">
        <v>365</v>
      </c>
      <c r="C21" s="579">
        <v>9.6315721993594366E-2</v>
      </c>
      <c r="D21" s="580">
        <v>9.3674398352515814E-2</v>
      </c>
      <c r="E21" s="580">
        <v>8.9664140361783495E-2</v>
      </c>
      <c r="F21" s="580">
        <v>9.0814892204287997E-2</v>
      </c>
      <c r="G21" s="581">
        <v>7.7275117267754739E-2</v>
      </c>
      <c r="I21" s="596">
        <v>8.3594288363208716E-2</v>
      </c>
      <c r="J21" s="597">
        <v>7.8312092005259432E-2</v>
      </c>
      <c r="K21" s="597">
        <v>6.8733839536536917E-2</v>
      </c>
      <c r="L21" s="598">
        <v>7.2584580052117403E-2</v>
      </c>
    </row>
    <row r="22" spans="1:12">
      <c r="A22" s="11">
        <v>12</v>
      </c>
      <c r="B22" s="14" t="s">
        <v>366</v>
      </c>
      <c r="C22" s="579">
        <v>0.12304430936811499</v>
      </c>
      <c r="D22" s="580">
        <v>0.12110796792128573</v>
      </c>
      <c r="E22" s="580">
        <v>0.11692674231250312</v>
      </c>
      <c r="F22" s="580">
        <v>0.11807793514760126</v>
      </c>
      <c r="G22" s="581">
        <v>9.9567513341313335E-2</v>
      </c>
      <c r="I22" s="596">
        <v>0.11168877905786881</v>
      </c>
      <c r="J22" s="597">
        <v>0.1046144089356153</v>
      </c>
      <c r="K22" s="597">
        <v>9.1657130081587879E-2</v>
      </c>
      <c r="L22" s="598">
        <v>9.6792619519082801E-2</v>
      </c>
    </row>
    <row r="23" spans="1:12">
      <c r="A23" s="11">
        <v>13</v>
      </c>
      <c r="B23" s="14" t="s">
        <v>364</v>
      </c>
      <c r="C23" s="579">
        <v>0.15847666117669476</v>
      </c>
      <c r="D23" s="580">
        <v>0.15746792788019351</v>
      </c>
      <c r="E23" s="580">
        <v>0.15306174487923946</v>
      </c>
      <c r="F23" s="580">
        <v>0.15421351796775029</v>
      </c>
      <c r="G23" s="581">
        <v>0.1390139028708029</v>
      </c>
      <c r="I23" s="596">
        <v>0.14891837207715841</v>
      </c>
      <c r="J23" s="597">
        <v>0.1394858785808204</v>
      </c>
      <c r="K23" s="597">
        <v>0.13186108100391264</v>
      </c>
      <c r="L23" s="598">
        <v>0.14033257381233352</v>
      </c>
    </row>
    <row r="24" spans="1:12">
      <c r="A24" s="13"/>
      <c r="B24" s="151" t="s">
        <v>89</v>
      </c>
      <c r="C24" s="566"/>
      <c r="D24" s="566"/>
      <c r="E24" s="582"/>
      <c r="F24" s="566"/>
      <c r="G24" s="583"/>
      <c r="I24" s="593"/>
      <c r="J24" s="594"/>
      <c r="K24" s="594"/>
      <c r="L24" s="595"/>
    </row>
    <row r="25" spans="1:12" ht="15" customHeight="1">
      <c r="A25" s="338">
        <v>14</v>
      </c>
      <c r="B25" s="14" t="s">
        <v>88</v>
      </c>
      <c r="C25" s="584">
        <v>8.1437324244582943E-2</v>
      </c>
      <c r="D25" s="584">
        <v>8.1010872777489265E-2</v>
      </c>
      <c r="E25" s="584">
        <v>7.9446283521211081E-2</v>
      </c>
      <c r="F25" s="584">
        <v>7.5128832760441494E-2</v>
      </c>
      <c r="G25" s="584">
        <v>7.2310545488942501E-2</v>
      </c>
      <c r="I25" s="596">
        <v>8.4075960708467332E-2</v>
      </c>
      <c r="J25" s="597">
        <v>7.5670847895601218E-2</v>
      </c>
      <c r="K25" s="597">
        <v>7.3068981061585478E-2</v>
      </c>
      <c r="L25" s="598">
        <v>7.2437841777855047E-2</v>
      </c>
    </row>
    <row r="26" spans="1:12">
      <c r="A26" s="338">
        <v>15</v>
      </c>
      <c r="B26" s="14" t="s">
        <v>87</v>
      </c>
      <c r="C26" s="584">
        <v>1.440445356990961E-2</v>
      </c>
      <c r="D26" s="584">
        <v>1.3841594093088511E-2</v>
      </c>
      <c r="E26" s="584">
        <v>1.2984945659887993E-2</v>
      </c>
      <c r="F26" s="584">
        <v>1.1166288166905004E-2</v>
      </c>
      <c r="G26" s="584">
        <v>7.1965464536527697E-3</v>
      </c>
      <c r="I26" s="596">
        <v>1.2773880586288254E-2</v>
      </c>
      <c r="J26" s="597">
        <v>1.0968348347472638E-2</v>
      </c>
      <c r="K26" s="597">
        <v>7.1124818294527421E-3</v>
      </c>
      <c r="L26" s="598">
        <v>6.3215683380952944E-3</v>
      </c>
    </row>
    <row r="27" spans="1:12">
      <c r="A27" s="338">
        <v>16</v>
      </c>
      <c r="B27" s="14" t="s">
        <v>86</v>
      </c>
      <c r="C27" s="584">
        <v>4.179938541579159E-2</v>
      </c>
      <c r="D27" s="584">
        <v>4.4296984077796496E-2</v>
      </c>
      <c r="E27" s="584">
        <v>4.3453625103633826E-2</v>
      </c>
      <c r="F27" s="584">
        <v>4.3440700572582536E-2</v>
      </c>
      <c r="G27" s="584">
        <v>4.3306946006420717E-2</v>
      </c>
      <c r="I27" s="596">
        <v>4.6667926704206372E-2</v>
      </c>
      <c r="J27" s="597">
        <v>4.2540589620212774E-2</v>
      </c>
      <c r="K27" s="597">
        <v>4.2611346862422371E-2</v>
      </c>
      <c r="L27" s="598">
        <v>4.2671038462859502E-2</v>
      </c>
    </row>
    <row r="28" spans="1:12">
      <c r="A28" s="338">
        <v>17</v>
      </c>
      <c r="B28" s="14" t="s">
        <v>85</v>
      </c>
      <c r="C28" s="584">
        <v>6.7032870674673325E-2</v>
      </c>
      <c r="D28" s="584">
        <v>6.7169278684400743E-2</v>
      </c>
      <c r="E28" s="584">
        <v>6.6461337861323078E-2</v>
      </c>
      <c r="F28" s="584">
        <v>6.3962544593536494E-2</v>
      </c>
      <c r="G28" s="584">
        <v>6.5113999035289735E-2</v>
      </c>
      <c r="I28" s="596">
        <v>7.130207632266812E-2</v>
      </c>
      <c r="J28" s="597">
        <v>6.4702499548128567E-2</v>
      </c>
      <c r="K28" s="597">
        <v>6.5956499232132731E-2</v>
      </c>
      <c r="L28" s="598">
        <v>6.611627343975976E-2</v>
      </c>
    </row>
    <row r="29" spans="1:12">
      <c r="A29" s="338">
        <v>18</v>
      </c>
      <c r="B29" s="14" t="s">
        <v>167</v>
      </c>
      <c r="C29" s="584">
        <v>3.797745041860788E-2</v>
      </c>
      <c r="D29" s="584">
        <v>4.408522604481125E-2</v>
      </c>
      <c r="E29" s="584">
        <v>2.7148736847027954E-2</v>
      </c>
      <c r="F29" s="584">
        <v>7.0760627124492213E-3</v>
      </c>
      <c r="G29" s="584">
        <v>3.0343180426338413E-2</v>
      </c>
      <c r="I29" s="596">
        <v>5.5772761091310068E-2</v>
      </c>
      <c r="J29" s="597">
        <v>4.1394148926379278E-2</v>
      </c>
      <c r="K29" s="597">
        <v>3.5298406250330441E-2</v>
      </c>
      <c r="L29" s="598">
        <v>4.3930189693015834E-2</v>
      </c>
    </row>
    <row r="30" spans="1:12">
      <c r="A30" s="338">
        <v>19</v>
      </c>
      <c r="B30" s="14" t="s">
        <v>168</v>
      </c>
      <c r="C30" s="584">
        <v>0.10748477263757225</v>
      </c>
      <c r="D30" s="584">
        <v>0.12570749388390506</v>
      </c>
      <c r="E30" s="584">
        <v>7.6536527754367575E-2</v>
      </c>
      <c r="F30" s="584">
        <v>1.9895039356463664E-2</v>
      </c>
      <c r="G30" s="584">
        <v>8.0438720102820133E-2</v>
      </c>
      <c r="I30" s="596">
        <v>0.15968636175750262</v>
      </c>
      <c r="J30" s="597">
        <v>0.11843355097037249</v>
      </c>
      <c r="K30" s="597">
        <v>9.6486184250426488E-2</v>
      </c>
      <c r="L30" s="598">
        <v>0.11941992493100087</v>
      </c>
    </row>
    <row r="31" spans="1:12">
      <c r="A31" s="13"/>
      <c r="B31" s="151" t="s">
        <v>230</v>
      </c>
      <c r="C31" s="584"/>
      <c r="D31" s="584"/>
      <c r="E31" s="584"/>
      <c r="F31" s="584"/>
      <c r="G31" s="584"/>
      <c r="I31" s="593"/>
      <c r="J31" s="594"/>
      <c r="K31" s="594"/>
      <c r="L31" s="595"/>
    </row>
    <row r="32" spans="1:12">
      <c r="A32" s="338">
        <v>20</v>
      </c>
      <c r="B32" s="14" t="s">
        <v>84</v>
      </c>
      <c r="C32" s="584">
        <v>2.8347691852669932E-2</v>
      </c>
      <c r="D32" s="584">
        <v>3.261294793781648E-2</v>
      </c>
      <c r="E32" s="584">
        <v>7.8493545978047155E-2</v>
      </c>
      <c r="F32" s="584">
        <v>0.11645621465138611</v>
      </c>
      <c r="G32" s="584">
        <v>8.5571842186823066E-2</v>
      </c>
      <c r="I32" s="596">
        <v>7.9156302678034335E-2</v>
      </c>
      <c r="J32" s="597">
        <v>6.3431599619421394E-2</v>
      </c>
      <c r="K32" s="597">
        <v>8.1416031777507544E-2</v>
      </c>
      <c r="L32" s="598">
        <v>9.395471847779259E-2</v>
      </c>
    </row>
    <row r="33" spans="1:12" ht="15" customHeight="1">
      <c r="A33" s="338">
        <v>21</v>
      </c>
      <c r="B33" s="14" t="s">
        <v>711</v>
      </c>
      <c r="C33" s="584">
        <v>1.1290398856642276E-2</v>
      </c>
      <c r="D33" s="584">
        <v>1.7015828833038486E-2</v>
      </c>
      <c r="E33" s="584">
        <v>3.4162225050559811E-2</v>
      </c>
      <c r="F33" s="584">
        <v>3.9199282699205321E-2</v>
      </c>
      <c r="G33" s="584">
        <v>3.0824027530067414E-2</v>
      </c>
      <c r="I33" s="596">
        <v>3.2353578318350756E-2</v>
      </c>
      <c r="J33" s="597">
        <v>4.4584941133013173E-2</v>
      </c>
      <c r="K33" s="597">
        <v>5.0133063263227085E-2</v>
      </c>
      <c r="L33" s="598">
        <v>5.313611015220579E-2</v>
      </c>
    </row>
    <row r="34" spans="1:12">
      <c r="A34" s="338">
        <v>22</v>
      </c>
      <c r="B34" s="14" t="s">
        <v>83</v>
      </c>
      <c r="C34" s="584">
        <v>0.37684304003871782</v>
      </c>
      <c r="D34" s="584">
        <v>0.3989408031909974</v>
      </c>
      <c r="E34" s="584">
        <v>0.43631044629868593</v>
      </c>
      <c r="F34" s="584">
        <v>0.44420106194890874</v>
      </c>
      <c r="G34" s="584">
        <v>0.42636039995761005</v>
      </c>
      <c r="I34" s="596">
        <v>0.43810045564026096</v>
      </c>
      <c r="J34" s="597">
        <v>0.44681128633845935</v>
      </c>
      <c r="K34" s="597">
        <v>0.4287870529131429</v>
      </c>
      <c r="L34" s="598">
        <v>0.41621169379105366</v>
      </c>
    </row>
    <row r="35" spans="1:12" ht="15" customHeight="1">
      <c r="A35" s="338">
        <v>23</v>
      </c>
      <c r="B35" s="14" t="s">
        <v>82</v>
      </c>
      <c r="C35" s="584">
        <v>0.49870356083246287</v>
      </c>
      <c r="D35" s="584">
        <v>0.46871340562573605</v>
      </c>
      <c r="E35" s="584">
        <v>0.45498688174399993</v>
      </c>
      <c r="F35" s="584">
        <v>0.47265038389922714</v>
      </c>
      <c r="G35" s="584">
        <v>0.53943180355456988</v>
      </c>
      <c r="I35" s="596">
        <v>0.46285323267238176</v>
      </c>
      <c r="J35" s="597">
        <v>0.48328371314922014</v>
      </c>
      <c r="K35" s="597">
        <v>0.54356465967157108</v>
      </c>
      <c r="L35" s="598">
        <v>0.51579423699977434</v>
      </c>
    </row>
    <row r="36" spans="1:12">
      <c r="A36" s="338">
        <v>24</v>
      </c>
      <c r="B36" s="14" t="s">
        <v>81</v>
      </c>
      <c r="C36" s="584">
        <v>0.32639339724172506</v>
      </c>
      <c r="D36" s="584">
        <v>0.27755397728330855</v>
      </c>
      <c r="E36" s="584">
        <v>0.13340761661516087</v>
      </c>
      <c r="F36" s="584">
        <v>6.9736573609740823E-2</v>
      </c>
      <c r="G36" s="584">
        <v>1.6872819026982518E-2</v>
      </c>
      <c r="I36" s="596">
        <v>0.13844461422504914</v>
      </c>
      <c r="J36" s="597">
        <v>7.1428673974957529E-2</v>
      </c>
      <c r="K36" s="597">
        <v>1.3547047668128889E-2</v>
      </c>
      <c r="L36" s="598">
        <v>4.2425912934275445E-2</v>
      </c>
    </row>
    <row r="37" spans="1:12" ht="15" customHeight="1">
      <c r="A37" s="13"/>
      <c r="B37" s="151" t="s">
        <v>231</v>
      </c>
      <c r="C37" s="584"/>
      <c r="D37" s="584"/>
      <c r="E37" s="584"/>
      <c r="F37" s="584"/>
      <c r="G37" s="584"/>
      <c r="I37" s="593"/>
      <c r="J37" s="594"/>
      <c r="K37" s="594"/>
      <c r="L37" s="595"/>
    </row>
    <row r="38" spans="1:12" ht="15" customHeight="1">
      <c r="A38" s="338">
        <v>25</v>
      </c>
      <c r="B38" s="14" t="s">
        <v>80</v>
      </c>
      <c r="C38" s="584">
        <v>0.25955351878304062</v>
      </c>
      <c r="D38" s="584">
        <v>0.39757865586735636</v>
      </c>
      <c r="E38" s="584">
        <v>0.37839951933595622</v>
      </c>
      <c r="F38" s="584">
        <v>0.37083524983533761</v>
      </c>
      <c r="G38" s="584">
        <v>0.47124136005419787</v>
      </c>
      <c r="I38" s="596">
        <v>0.37864679455698846</v>
      </c>
      <c r="J38" s="597">
        <v>0.37316098150962618</v>
      </c>
      <c r="K38" s="597">
        <v>0.47807700236021572</v>
      </c>
      <c r="L38" s="598">
        <v>0.39714137433996349</v>
      </c>
    </row>
    <row r="39" spans="1:12" ht="15" customHeight="1">
      <c r="A39" s="338">
        <v>26</v>
      </c>
      <c r="B39" s="14" t="s">
        <v>79</v>
      </c>
      <c r="C39" s="584">
        <v>0.79541976740772169</v>
      </c>
      <c r="D39" s="584">
        <v>0.7170239980493055</v>
      </c>
      <c r="E39" s="584">
        <v>0.72435374096194627</v>
      </c>
      <c r="F39" s="584">
        <v>0.75311389577040544</v>
      </c>
      <c r="G39" s="584">
        <v>0.83266747184604506</v>
      </c>
      <c r="I39" s="596">
        <v>0.72381758390811679</v>
      </c>
      <c r="J39" s="597">
        <v>0.75337213875469866</v>
      </c>
      <c r="K39" s="597">
        <v>0.83317999460281644</v>
      </c>
      <c r="L39" s="598">
        <v>0.81198674847013674</v>
      </c>
    </row>
    <row r="40" spans="1:12" ht="15" customHeight="1">
      <c r="A40" s="338">
        <v>27</v>
      </c>
      <c r="B40" s="14" t="s">
        <v>78</v>
      </c>
      <c r="C40" s="584">
        <v>0.3295695765671311</v>
      </c>
      <c r="D40" s="584">
        <v>0.37361183129130909</v>
      </c>
      <c r="E40" s="584">
        <v>0.37649355014935948</v>
      </c>
      <c r="F40" s="584">
        <v>0.35535394678899951</v>
      </c>
      <c r="G40" s="584">
        <v>0.40969722252841179</v>
      </c>
      <c r="I40" s="596">
        <v>0.37673957600482116</v>
      </c>
      <c r="J40" s="597">
        <v>0.35758258203367826</v>
      </c>
      <c r="K40" s="597">
        <v>0.41492972933546751</v>
      </c>
      <c r="L40" s="598">
        <v>0.44531234629802635</v>
      </c>
    </row>
    <row r="41" spans="1:12" ht="15" customHeight="1" thickBot="1">
      <c r="A41" s="339"/>
      <c r="B41" s="151" t="s">
        <v>271</v>
      </c>
      <c r="C41" s="566"/>
      <c r="D41" s="566"/>
      <c r="E41" s="566"/>
      <c r="F41" s="566"/>
      <c r="G41" s="583"/>
      <c r="I41" s="593"/>
      <c r="J41" s="594"/>
      <c r="K41" s="594"/>
      <c r="L41" s="595"/>
    </row>
    <row r="42" spans="1:12" ht="15">
      <c r="A42" s="338">
        <v>28</v>
      </c>
      <c r="B42" s="14" t="s">
        <v>255</v>
      </c>
      <c r="C42" s="585">
        <v>67272216.408699989</v>
      </c>
      <c r="D42" s="585">
        <v>81162044.067545295</v>
      </c>
      <c r="E42" s="585">
        <v>84379704.891293287</v>
      </c>
      <c r="F42" s="585">
        <v>84740539.316252604</v>
      </c>
      <c r="G42" s="586">
        <v>86881913.263500005</v>
      </c>
      <c r="I42" s="599">
        <v>84379704.891293287</v>
      </c>
      <c r="J42" s="600">
        <v>84740539.316252604</v>
      </c>
      <c r="K42" s="600">
        <v>72581381.187383398</v>
      </c>
      <c r="L42" s="601">
        <v>72861641.754640087</v>
      </c>
    </row>
    <row r="43" spans="1:12" ht="15" customHeight="1">
      <c r="A43" s="338">
        <v>29</v>
      </c>
      <c r="B43" s="14" t="s">
        <v>267</v>
      </c>
      <c r="C43" s="585">
        <v>52796636.371018492</v>
      </c>
      <c r="D43" s="587">
        <v>53729727.161729351</v>
      </c>
      <c r="E43" s="587">
        <v>51329268.201091357</v>
      </c>
      <c r="F43" s="587">
        <v>55039573.042716958</v>
      </c>
      <c r="G43" s="588">
        <v>54698303.922359988</v>
      </c>
      <c r="I43" s="590">
        <v>51329268.201091357</v>
      </c>
      <c r="J43" s="591">
        <v>55039573.042716958</v>
      </c>
      <c r="K43" s="591">
        <v>49271385.584469236</v>
      </c>
      <c r="L43" s="592">
        <v>49643521.163465798</v>
      </c>
    </row>
    <row r="44" spans="1:12" ht="15" customHeight="1" thickBot="1">
      <c r="A44" s="369">
        <v>30</v>
      </c>
      <c r="B44" s="370" t="s">
        <v>256</v>
      </c>
      <c r="C44" s="584">
        <v>1.2741761792542439</v>
      </c>
      <c r="D44" s="584">
        <v>1.5105612545405862</v>
      </c>
      <c r="E44" s="584">
        <v>1.6438906660566655</v>
      </c>
      <c r="F44" s="584">
        <v>1.5396293000035506</v>
      </c>
      <c r="G44" s="584">
        <v>1.588384045450882</v>
      </c>
      <c r="I44" s="602">
        <v>1.6438906660566655</v>
      </c>
      <c r="J44" s="603">
        <v>1.5396293000035506</v>
      </c>
      <c r="K44" s="603">
        <v>1.4730939738431401</v>
      </c>
      <c r="L44" s="604">
        <v>1.4676968927067411</v>
      </c>
    </row>
    <row r="45" spans="1:12" ht="15" customHeight="1" thickBot="1">
      <c r="A45" s="369"/>
      <c r="B45" s="151" t="s">
        <v>372</v>
      </c>
      <c r="C45" s="566"/>
      <c r="D45" s="566"/>
      <c r="E45" s="566"/>
      <c r="F45" s="566"/>
      <c r="G45" s="583"/>
      <c r="I45" s="593"/>
      <c r="J45" s="594"/>
      <c r="K45" s="594"/>
      <c r="L45" s="595"/>
    </row>
    <row r="46" spans="1:12" ht="15" customHeight="1">
      <c r="A46" s="369">
        <v>31</v>
      </c>
      <c r="B46" s="370" t="s">
        <v>379</v>
      </c>
      <c r="C46" s="585">
        <v>128754129.63356999</v>
      </c>
      <c r="D46" s="585">
        <v>134294831.10849997</v>
      </c>
      <c r="E46" s="585">
        <v>124389091.95397502</v>
      </c>
      <c r="F46" s="585">
        <v>117031452.54327002</v>
      </c>
      <c r="G46" s="585">
        <v>123161000.25957499</v>
      </c>
      <c r="I46" s="599">
        <v>123637721.41767502</v>
      </c>
      <c r="J46" s="600">
        <v>115315881.69817001</v>
      </c>
      <c r="K46" s="600">
        <v>120333560.829175</v>
      </c>
      <c r="L46" s="601">
        <v>122850671.91226</v>
      </c>
    </row>
    <row r="47" spans="1:12" ht="15" customHeight="1">
      <c r="A47" s="369">
        <v>32</v>
      </c>
      <c r="B47" s="370" t="s">
        <v>394</v>
      </c>
      <c r="C47" s="585">
        <v>105450190.7387791</v>
      </c>
      <c r="D47" s="585">
        <v>102461071.57417408</v>
      </c>
      <c r="E47" s="585">
        <v>88735548.829287559</v>
      </c>
      <c r="F47" s="585">
        <v>84850062.149581909</v>
      </c>
      <c r="G47" s="585">
        <v>79777336.040219471</v>
      </c>
      <c r="I47" s="590">
        <v>88452595.980509982</v>
      </c>
      <c r="J47" s="591">
        <v>83873032.825949937</v>
      </c>
      <c r="K47" s="591">
        <v>75974892.468975037</v>
      </c>
      <c r="L47" s="592">
        <v>80500243.125565022</v>
      </c>
    </row>
    <row r="48" spans="1:12" ht="15.75" thickBot="1">
      <c r="A48" s="340">
        <v>33</v>
      </c>
      <c r="B48" s="153" t="s">
        <v>412</v>
      </c>
      <c r="C48" s="589">
        <v>1.2209947533667278</v>
      </c>
      <c r="D48" s="589">
        <v>1.3106912610344961</v>
      </c>
      <c r="E48" s="589">
        <v>1.4017954877732142</v>
      </c>
      <c r="F48" s="589">
        <v>1.379273621944503</v>
      </c>
      <c r="G48" s="589">
        <v>1.5438093871357625</v>
      </c>
      <c r="I48" s="602">
        <v>1.3977851079115629</v>
      </c>
      <c r="J48" s="603">
        <v>1.3748862752759763</v>
      </c>
      <c r="K48" s="603">
        <v>1.5838595741127792</v>
      </c>
      <c r="L48" s="604">
        <v>1.5260906941689156</v>
      </c>
    </row>
    <row r="49" spans="1:2">
      <c r="A49" s="16"/>
    </row>
    <row r="50" spans="1:2" ht="38.25">
      <c r="B50" s="214" t="s">
        <v>708</v>
      </c>
    </row>
    <row r="51" spans="1:2" ht="51">
      <c r="B51" s="214" t="s">
        <v>270</v>
      </c>
    </row>
    <row r="53" spans="1:2">
      <c r="B53" s="213"/>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C8" sqref="C8:H22"/>
    </sheetView>
  </sheetViews>
  <sheetFormatPr defaultColWidth="9.140625" defaultRowHeight="12.75"/>
  <cols>
    <col min="1" max="1" width="11.85546875" style="450" bestFit="1" customWidth="1"/>
    <col min="2" max="2" width="86.28515625" style="450" customWidth="1"/>
    <col min="3" max="3" width="13.85546875" style="450" bestFit="1" customWidth="1"/>
    <col min="4" max="4" width="8.7109375" style="450" bestFit="1" customWidth="1"/>
    <col min="5" max="5" width="17.42578125" style="450" bestFit="1" customWidth="1"/>
    <col min="6" max="6" width="8.7109375" style="450" bestFit="1" customWidth="1"/>
    <col min="7" max="7" width="30.42578125" style="450" customWidth="1"/>
    <col min="8" max="8" width="9.7109375" style="450" customWidth="1"/>
    <col min="9" max="16384" width="9.140625" style="450"/>
  </cols>
  <sheetData>
    <row r="1" spans="1:8" ht="13.5">
      <c r="A1" s="371" t="s">
        <v>31</v>
      </c>
      <c r="B1" s="459" t="str">
        <f>'Info '!C2</f>
        <v>JSC Ziraat Bank Georgia</v>
      </c>
    </row>
    <row r="2" spans="1:8">
      <c r="A2" s="372" t="s">
        <v>32</v>
      </c>
      <c r="B2" s="694">
        <f>'1. key ratios '!B2</f>
        <v>45291</v>
      </c>
    </row>
    <row r="3" spans="1:8">
      <c r="A3" s="373" t="s">
        <v>415</v>
      </c>
    </row>
    <row r="5" spans="1:8" ht="12" customHeight="1">
      <c r="A5" s="776" t="s">
        <v>416</v>
      </c>
      <c r="B5" s="777"/>
      <c r="C5" s="782" t="s">
        <v>417</v>
      </c>
      <c r="D5" s="783"/>
      <c r="E5" s="783"/>
      <c r="F5" s="783"/>
      <c r="G5" s="783"/>
      <c r="H5" s="784"/>
    </row>
    <row r="6" spans="1:8">
      <c r="A6" s="778"/>
      <c r="B6" s="779"/>
      <c r="C6" s="785"/>
      <c r="D6" s="786"/>
      <c r="E6" s="786"/>
      <c r="F6" s="786"/>
      <c r="G6" s="786"/>
      <c r="H6" s="787"/>
    </row>
    <row r="7" spans="1:8">
      <c r="A7" s="780"/>
      <c r="B7" s="781"/>
      <c r="C7" s="458" t="s">
        <v>418</v>
      </c>
      <c r="D7" s="458" t="s">
        <v>419</v>
      </c>
      <c r="E7" s="458" t="s">
        <v>420</v>
      </c>
      <c r="F7" s="458" t="s">
        <v>421</v>
      </c>
      <c r="G7" s="458" t="s">
        <v>422</v>
      </c>
      <c r="H7" s="458" t="s">
        <v>65</v>
      </c>
    </row>
    <row r="8" spans="1:8">
      <c r="A8" s="454">
        <v>1</v>
      </c>
      <c r="B8" s="453" t="s">
        <v>52</v>
      </c>
      <c r="C8" s="671">
        <v>33145801.194699999</v>
      </c>
      <c r="D8" s="671">
        <v>5389584.25</v>
      </c>
      <c r="E8" s="671"/>
      <c r="F8" s="671"/>
      <c r="G8" s="671"/>
      <c r="H8" s="671">
        <v>38535385.444700003</v>
      </c>
    </row>
    <row r="9" spans="1:8">
      <c r="A9" s="454">
        <v>2</v>
      </c>
      <c r="B9" s="453" t="s">
        <v>53</v>
      </c>
      <c r="C9" s="671"/>
      <c r="D9" s="671"/>
      <c r="E9" s="671"/>
      <c r="F9" s="671"/>
      <c r="G9" s="671"/>
      <c r="H9" s="671">
        <v>0</v>
      </c>
    </row>
    <row r="10" spans="1:8">
      <c r="A10" s="454">
        <v>3</v>
      </c>
      <c r="B10" s="453" t="s">
        <v>165</v>
      </c>
      <c r="C10" s="671"/>
      <c r="D10" s="671"/>
      <c r="E10" s="671"/>
      <c r="F10" s="671"/>
      <c r="G10" s="671"/>
      <c r="H10" s="671">
        <v>0</v>
      </c>
    </row>
    <row r="11" spans="1:8">
      <c r="A11" s="454">
        <v>4</v>
      </c>
      <c r="B11" s="453" t="s">
        <v>54</v>
      </c>
      <c r="C11" s="671"/>
      <c r="D11" s="671"/>
      <c r="E11" s="671"/>
      <c r="F11" s="671"/>
      <c r="G11" s="671"/>
      <c r="H11" s="671">
        <v>0</v>
      </c>
    </row>
    <row r="12" spans="1:8">
      <c r="A12" s="454">
        <v>5</v>
      </c>
      <c r="B12" s="453" t="s">
        <v>55</v>
      </c>
      <c r="C12" s="671"/>
      <c r="D12" s="671"/>
      <c r="E12" s="671"/>
      <c r="F12" s="671"/>
      <c r="G12" s="671"/>
      <c r="H12" s="671">
        <v>0</v>
      </c>
    </row>
    <row r="13" spans="1:8">
      <c r="A13" s="454">
        <v>6</v>
      </c>
      <c r="B13" s="453" t="s">
        <v>56</v>
      </c>
      <c r="C13" s="671">
        <v>8484238.8308000006</v>
      </c>
      <c r="D13" s="671">
        <v>16148502.300000001</v>
      </c>
      <c r="E13" s="671"/>
      <c r="F13" s="671"/>
      <c r="G13" s="671"/>
      <c r="H13" s="671">
        <v>24632741.130800001</v>
      </c>
    </row>
    <row r="14" spans="1:8">
      <c r="A14" s="454">
        <v>7</v>
      </c>
      <c r="B14" s="453" t="s">
        <v>57</v>
      </c>
      <c r="C14" s="671"/>
      <c r="D14" s="671">
        <v>24802253.540800001</v>
      </c>
      <c r="E14" s="671">
        <v>34658781.580700003</v>
      </c>
      <c r="F14" s="671">
        <v>9637066.25</v>
      </c>
      <c r="G14" s="671"/>
      <c r="H14" s="671">
        <v>69098101.3715</v>
      </c>
    </row>
    <row r="15" spans="1:8">
      <c r="A15" s="454">
        <v>8</v>
      </c>
      <c r="B15" s="455" t="s">
        <v>58</v>
      </c>
      <c r="C15" s="671"/>
      <c r="D15" s="671">
        <v>19198024.624499999</v>
      </c>
      <c r="E15" s="671">
        <v>21471325.954500001</v>
      </c>
      <c r="F15" s="671">
        <v>21331775.351300001</v>
      </c>
      <c r="G15" s="671">
        <v>9041.64</v>
      </c>
      <c r="H15" s="671">
        <v>62010167.570299998</v>
      </c>
    </row>
    <row r="16" spans="1:8">
      <c r="A16" s="454">
        <v>9</v>
      </c>
      <c r="B16" s="453" t="s">
        <v>59</v>
      </c>
      <c r="C16" s="671"/>
      <c r="D16" s="671"/>
      <c r="E16" s="671"/>
      <c r="F16" s="671"/>
      <c r="G16" s="671"/>
      <c r="H16" s="671">
        <v>0</v>
      </c>
    </row>
    <row r="17" spans="1:8">
      <c r="A17" s="454">
        <v>10</v>
      </c>
      <c r="B17" s="457" t="s">
        <v>430</v>
      </c>
      <c r="C17" s="671"/>
      <c r="D17" s="671"/>
      <c r="E17" s="671"/>
      <c r="F17" s="671"/>
      <c r="G17" s="671"/>
      <c r="H17" s="671">
        <v>0</v>
      </c>
    </row>
    <row r="18" spans="1:8">
      <c r="A18" s="454">
        <v>11</v>
      </c>
      <c r="B18" s="453" t="s">
        <v>61</v>
      </c>
      <c r="C18" s="671"/>
      <c r="D18" s="671"/>
      <c r="E18" s="671"/>
      <c r="F18" s="671"/>
      <c r="G18" s="671"/>
      <c r="H18" s="671">
        <v>0</v>
      </c>
    </row>
    <row r="19" spans="1:8">
      <c r="A19" s="454">
        <v>12</v>
      </c>
      <c r="B19" s="453" t="s">
        <v>62</v>
      </c>
      <c r="C19" s="671"/>
      <c r="D19" s="671"/>
      <c r="E19" s="671"/>
      <c r="F19" s="671"/>
      <c r="G19" s="671"/>
      <c r="H19" s="671">
        <v>0</v>
      </c>
    </row>
    <row r="20" spans="1:8">
      <c r="A20" s="456">
        <v>13</v>
      </c>
      <c r="B20" s="455" t="s">
        <v>145</v>
      </c>
      <c r="C20" s="671"/>
      <c r="D20" s="671"/>
      <c r="E20" s="671"/>
      <c r="F20" s="671"/>
      <c r="G20" s="671"/>
      <c r="H20" s="671">
        <v>0</v>
      </c>
    </row>
    <row r="21" spans="1:8">
      <c r="A21" s="454">
        <v>14</v>
      </c>
      <c r="B21" s="453" t="s">
        <v>64</v>
      </c>
      <c r="C21" s="671">
        <v>6128177.2370999996</v>
      </c>
      <c r="D21" s="671">
        <v>1535533.4990000001</v>
      </c>
      <c r="E21" s="671">
        <v>307705.61</v>
      </c>
      <c r="F21" s="671">
        <v>832012.48690000002</v>
      </c>
      <c r="G21" s="671">
        <v>4165768.23</v>
      </c>
      <c r="H21" s="671">
        <v>12969197.063000001</v>
      </c>
    </row>
    <row r="22" spans="1:8">
      <c r="A22" s="452">
        <v>15</v>
      </c>
      <c r="B22" s="451" t="s">
        <v>65</v>
      </c>
      <c r="C22" s="671">
        <v>47758217.262599997</v>
      </c>
      <c r="D22" s="671">
        <v>67073898.214299999</v>
      </c>
      <c r="E22" s="671">
        <v>56437813.145199999</v>
      </c>
      <c r="F22" s="671">
        <v>31800854.088200003</v>
      </c>
      <c r="G22" s="671">
        <v>4174809.87</v>
      </c>
      <c r="H22" s="671">
        <v>207245592.5803</v>
      </c>
    </row>
    <row r="26" spans="1:8" ht="43.5" customHeight="1">
      <c r="B26" s="377" t="s">
        <v>517</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C7" sqref="C7:H23"/>
    </sheetView>
  </sheetViews>
  <sheetFormatPr defaultColWidth="9.140625" defaultRowHeight="12.75"/>
  <cols>
    <col min="1" max="1" width="11.85546875" style="460" bestFit="1" customWidth="1"/>
    <col min="2" max="2" width="82" style="450" customWidth="1"/>
    <col min="3" max="3" width="23.42578125" style="450" customWidth="1"/>
    <col min="4" max="4" width="26.28515625" style="450" customWidth="1"/>
    <col min="5" max="5" width="12.42578125" style="374" bestFit="1" customWidth="1"/>
    <col min="6" max="6" width="11.85546875" style="374" bestFit="1" customWidth="1"/>
    <col min="7" max="7" width="21.5703125" style="450" bestFit="1" customWidth="1"/>
    <col min="8" max="8" width="14.28515625" style="450" customWidth="1"/>
    <col min="9" max="16384" width="9.140625" style="450"/>
  </cols>
  <sheetData>
    <row r="1" spans="1:8" ht="13.5">
      <c r="A1" s="371" t="s">
        <v>31</v>
      </c>
      <c r="B1" s="459" t="str">
        <f>'Info '!C2</f>
        <v>JSC Ziraat Bank Georgia</v>
      </c>
      <c r="C1" s="474"/>
      <c r="D1" s="474"/>
      <c r="E1" s="474"/>
      <c r="F1" s="474"/>
      <c r="G1" s="474"/>
      <c r="H1" s="474"/>
    </row>
    <row r="2" spans="1:8">
      <c r="A2" s="372" t="s">
        <v>32</v>
      </c>
      <c r="B2" s="694">
        <f>'1. key ratios '!B2</f>
        <v>45291</v>
      </c>
      <c r="C2" s="474"/>
      <c r="D2" s="474"/>
      <c r="E2" s="474"/>
      <c r="F2" s="474"/>
      <c r="G2" s="474"/>
      <c r="H2" s="474"/>
    </row>
    <row r="3" spans="1:8">
      <c r="A3" s="373" t="s">
        <v>423</v>
      </c>
      <c r="B3" s="474"/>
      <c r="C3" s="474"/>
      <c r="D3" s="474"/>
      <c r="E3" s="474"/>
      <c r="F3" s="474"/>
      <c r="G3" s="474"/>
      <c r="H3" s="474"/>
    </row>
    <row r="4" spans="1:8">
      <c r="A4" s="475"/>
      <c r="B4" s="474"/>
      <c r="C4" s="473" t="s">
        <v>0</v>
      </c>
      <c r="D4" s="473" t="s">
        <v>1</v>
      </c>
      <c r="E4" s="473" t="s">
        <v>2</v>
      </c>
      <c r="F4" s="473" t="s">
        <v>3</v>
      </c>
      <c r="G4" s="473" t="s">
        <v>4</v>
      </c>
      <c r="H4" s="473" t="s">
        <v>5</v>
      </c>
    </row>
    <row r="5" spans="1:8" ht="33.950000000000003" customHeight="1">
      <c r="A5" s="776" t="s">
        <v>424</v>
      </c>
      <c r="B5" s="777"/>
      <c r="C5" s="790" t="s">
        <v>425</v>
      </c>
      <c r="D5" s="790"/>
      <c r="E5" s="790" t="s">
        <v>662</v>
      </c>
      <c r="F5" s="788" t="s">
        <v>426</v>
      </c>
      <c r="G5" s="788" t="s">
        <v>427</v>
      </c>
      <c r="H5" s="471" t="s">
        <v>661</v>
      </c>
    </row>
    <row r="6" spans="1:8" ht="25.5">
      <c r="A6" s="780"/>
      <c r="B6" s="781"/>
      <c r="C6" s="472" t="s">
        <v>428</v>
      </c>
      <c r="D6" s="472" t="s">
        <v>429</v>
      </c>
      <c r="E6" s="790"/>
      <c r="F6" s="789"/>
      <c r="G6" s="789"/>
      <c r="H6" s="471" t="s">
        <v>660</v>
      </c>
    </row>
    <row r="7" spans="1:8">
      <c r="A7" s="469">
        <v>1</v>
      </c>
      <c r="B7" s="453" t="s">
        <v>52</v>
      </c>
      <c r="C7" s="463"/>
      <c r="D7" s="463">
        <v>38535385.444700003</v>
      </c>
      <c r="E7" s="463"/>
      <c r="F7" s="463"/>
      <c r="G7" s="463"/>
      <c r="H7" s="461">
        <v>38535385.444700003</v>
      </c>
    </row>
    <row r="8" spans="1:8">
      <c r="A8" s="469">
        <v>2</v>
      </c>
      <c r="B8" s="453" t="s">
        <v>53</v>
      </c>
      <c r="C8" s="463"/>
      <c r="D8" s="463"/>
      <c r="E8" s="463"/>
      <c r="F8" s="463"/>
      <c r="G8" s="463"/>
      <c r="H8" s="461">
        <v>0</v>
      </c>
    </row>
    <row r="9" spans="1:8">
      <c r="A9" s="469">
        <v>3</v>
      </c>
      <c r="B9" s="453" t="s">
        <v>165</v>
      </c>
      <c r="C9" s="463"/>
      <c r="D9" s="463"/>
      <c r="E9" s="463"/>
      <c r="F9" s="463"/>
      <c r="G9" s="463"/>
      <c r="H9" s="461">
        <v>0</v>
      </c>
    </row>
    <row r="10" spans="1:8">
      <c r="A10" s="469">
        <v>4</v>
      </c>
      <c r="B10" s="453" t="s">
        <v>54</v>
      </c>
      <c r="C10" s="463"/>
      <c r="D10" s="463"/>
      <c r="E10" s="463"/>
      <c r="F10" s="463"/>
      <c r="G10" s="463"/>
      <c r="H10" s="461">
        <v>0</v>
      </c>
    </row>
    <row r="11" spans="1:8">
      <c r="A11" s="469">
        <v>5</v>
      </c>
      <c r="B11" s="453" t="s">
        <v>55</v>
      </c>
      <c r="C11" s="463"/>
      <c r="D11" s="463"/>
      <c r="E11" s="463"/>
      <c r="F11" s="463"/>
      <c r="G11" s="463"/>
      <c r="H11" s="461">
        <v>0</v>
      </c>
    </row>
    <row r="12" spans="1:8">
      <c r="A12" s="469">
        <v>6</v>
      </c>
      <c r="B12" s="453" t="s">
        <v>56</v>
      </c>
      <c r="C12" s="463"/>
      <c r="D12" s="463">
        <v>24632741.130800001</v>
      </c>
      <c r="E12" s="463"/>
      <c r="F12" s="463"/>
      <c r="G12" s="463"/>
      <c r="H12" s="461">
        <v>24632741.130800001</v>
      </c>
    </row>
    <row r="13" spans="1:8">
      <c r="A13" s="469">
        <v>7</v>
      </c>
      <c r="B13" s="453" t="s">
        <v>57</v>
      </c>
      <c r="C13" s="463">
        <v>1392137.7080000001</v>
      </c>
      <c r="D13" s="463">
        <v>68445575.443499997</v>
      </c>
      <c r="E13" s="463">
        <v>739611.78</v>
      </c>
      <c r="F13" s="463"/>
      <c r="G13" s="463"/>
      <c r="H13" s="461">
        <v>69098101.3715</v>
      </c>
    </row>
    <row r="14" spans="1:8">
      <c r="A14" s="469">
        <v>8</v>
      </c>
      <c r="B14" s="455" t="s">
        <v>58</v>
      </c>
      <c r="C14" s="463">
        <v>2365975.1401</v>
      </c>
      <c r="D14" s="463">
        <v>60401748.780199997</v>
      </c>
      <c r="E14" s="463">
        <v>757556.35</v>
      </c>
      <c r="F14" s="463"/>
      <c r="G14" s="463">
        <v>421730.02</v>
      </c>
      <c r="H14" s="461">
        <v>62010167.570299998</v>
      </c>
    </row>
    <row r="15" spans="1:8">
      <c r="A15" s="469">
        <v>9</v>
      </c>
      <c r="B15" s="453" t="s">
        <v>59</v>
      </c>
      <c r="C15" s="463"/>
      <c r="D15" s="463"/>
      <c r="E15" s="463"/>
      <c r="F15" s="463"/>
      <c r="G15" s="463"/>
      <c r="H15" s="461">
        <v>0</v>
      </c>
    </row>
    <row r="16" spans="1:8">
      <c r="A16" s="469">
        <v>10</v>
      </c>
      <c r="B16" s="457" t="s">
        <v>430</v>
      </c>
      <c r="C16" s="463"/>
      <c r="D16" s="463"/>
      <c r="E16" s="463"/>
      <c r="F16" s="463"/>
      <c r="G16" s="463"/>
      <c r="H16" s="461">
        <v>0</v>
      </c>
    </row>
    <row r="17" spans="1:8">
      <c r="A17" s="469">
        <v>11</v>
      </c>
      <c r="B17" s="453" t="s">
        <v>61</v>
      </c>
      <c r="C17" s="463"/>
      <c r="D17" s="463"/>
      <c r="E17" s="463"/>
      <c r="F17" s="463"/>
      <c r="G17" s="463"/>
      <c r="H17" s="461">
        <v>0</v>
      </c>
    </row>
    <row r="18" spans="1:8">
      <c r="A18" s="469">
        <v>12</v>
      </c>
      <c r="B18" s="453" t="s">
        <v>62</v>
      </c>
      <c r="C18" s="463"/>
      <c r="D18" s="463"/>
      <c r="E18" s="463"/>
      <c r="F18" s="463"/>
      <c r="G18" s="463"/>
      <c r="H18" s="461">
        <v>0</v>
      </c>
    </row>
    <row r="19" spans="1:8">
      <c r="A19" s="470">
        <v>13</v>
      </c>
      <c r="B19" s="455" t="s">
        <v>145</v>
      </c>
      <c r="C19" s="463"/>
      <c r="D19" s="463"/>
      <c r="E19" s="463"/>
      <c r="F19" s="463"/>
      <c r="G19" s="463"/>
      <c r="H19" s="461">
        <v>0</v>
      </c>
    </row>
    <row r="20" spans="1:8">
      <c r="A20" s="469">
        <v>14</v>
      </c>
      <c r="B20" s="453" t="s">
        <v>64</v>
      </c>
      <c r="C20" s="463"/>
      <c r="D20" s="463">
        <v>13840202.353</v>
      </c>
      <c r="E20" s="463"/>
      <c r="F20" s="463"/>
      <c r="G20" s="463"/>
      <c r="H20" s="461">
        <v>13840202.353</v>
      </c>
    </row>
    <row r="21" spans="1:8" s="466" customFormat="1">
      <c r="A21" s="468">
        <v>15</v>
      </c>
      <c r="B21" s="467" t="s">
        <v>65</v>
      </c>
      <c r="C21" s="479">
        <v>3758112.8481000001</v>
      </c>
      <c r="D21" s="479">
        <v>205855653.15219998</v>
      </c>
      <c r="E21" s="479">
        <v>1497168.13</v>
      </c>
      <c r="F21" s="479">
        <v>0</v>
      </c>
      <c r="G21" s="479">
        <v>421730.02</v>
      </c>
      <c r="H21" s="461">
        <v>208116597.87029999</v>
      </c>
    </row>
    <row r="22" spans="1:8">
      <c r="A22" s="465">
        <v>16</v>
      </c>
      <c r="B22" s="464" t="s">
        <v>431</v>
      </c>
      <c r="C22" s="492">
        <v>3758112.8481000001</v>
      </c>
      <c r="D22" s="492">
        <v>128847324.22369999</v>
      </c>
      <c r="E22" s="492">
        <v>1497168.13</v>
      </c>
      <c r="F22" s="492">
        <v>0</v>
      </c>
      <c r="G22" s="492">
        <v>421730.02</v>
      </c>
      <c r="H22" s="461">
        <v>131108268.9418</v>
      </c>
    </row>
    <row r="23" spans="1:8">
      <c r="A23" s="465">
        <v>17</v>
      </c>
      <c r="B23" s="464" t="s">
        <v>432</v>
      </c>
      <c r="C23" s="463"/>
      <c r="D23" s="463">
        <v>5389584.25</v>
      </c>
      <c r="E23" s="463"/>
      <c r="F23" s="463"/>
      <c r="G23" s="463"/>
      <c r="H23" s="461">
        <v>5389584.25</v>
      </c>
    </row>
    <row r="25" spans="1:8">
      <c r="E25" s="450"/>
      <c r="F25" s="450"/>
    </row>
    <row r="26" spans="1:8" ht="42.6" customHeight="1">
      <c r="B26" s="377" t="s">
        <v>517</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election activeCell="C7" sqref="C7:H34"/>
    </sheetView>
  </sheetViews>
  <sheetFormatPr defaultColWidth="9.140625" defaultRowHeight="12.75"/>
  <cols>
    <col min="1" max="1" width="11" style="450" bestFit="1" customWidth="1"/>
    <col min="2" max="2" width="64.140625" style="450" customWidth="1"/>
    <col min="3" max="3" width="23.5703125" style="450" customWidth="1"/>
    <col min="4" max="4" width="29" style="450" customWidth="1"/>
    <col min="5" max="5" width="15.140625" style="450" bestFit="1" customWidth="1"/>
    <col min="6" max="6" width="11.85546875" style="450" bestFit="1" customWidth="1"/>
    <col min="7" max="7" width="22" style="450" customWidth="1"/>
    <col min="8" max="8" width="17" style="450" customWidth="1"/>
    <col min="9" max="16384" width="9.140625" style="450"/>
  </cols>
  <sheetData>
    <row r="1" spans="1:8" ht="13.5">
      <c r="A1" s="371" t="s">
        <v>31</v>
      </c>
      <c r="B1" s="459" t="str">
        <f>'Info '!C2</f>
        <v>JSC Ziraat Bank Georgia</v>
      </c>
      <c r="C1" s="474"/>
      <c r="D1" s="474"/>
      <c r="E1" s="474"/>
      <c r="F1" s="474"/>
      <c r="G1" s="474"/>
      <c r="H1" s="474"/>
    </row>
    <row r="2" spans="1:8">
      <c r="A2" s="372" t="s">
        <v>32</v>
      </c>
      <c r="B2" s="694">
        <f>'1. key ratios '!B2</f>
        <v>45291</v>
      </c>
      <c r="C2" s="474"/>
      <c r="D2" s="474"/>
      <c r="E2" s="474"/>
      <c r="F2" s="474"/>
      <c r="G2" s="474"/>
      <c r="H2" s="474"/>
    </row>
    <row r="3" spans="1:8">
      <c r="A3" s="373" t="s">
        <v>433</v>
      </c>
      <c r="B3" s="474"/>
      <c r="C3" s="474"/>
      <c r="D3" s="474"/>
      <c r="E3" s="474"/>
      <c r="F3" s="474"/>
      <c r="G3" s="474"/>
      <c r="H3" s="474"/>
    </row>
    <row r="4" spans="1:8">
      <c r="A4" s="475"/>
      <c r="B4" s="474"/>
      <c r="C4" s="473" t="s">
        <v>0</v>
      </c>
      <c r="D4" s="473" t="s">
        <v>1</v>
      </c>
      <c r="E4" s="473" t="s">
        <v>2</v>
      </c>
      <c r="F4" s="473" t="s">
        <v>3</v>
      </c>
      <c r="G4" s="473" t="s">
        <v>4</v>
      </c>
      <c r="H4" s="473" t="s">
        <v>5</v>
      </c>
    </row>
    <row r="5" spans="1:8" ht="41.45" customHeight="1">
      <c r="A5" s="776" t="s">
        <v>733</v>
      </c>
      <c r="B5" s="777"/>
      <c r="C5" s="790" t="s">
        <v>425</v>
      </c>
      <c r="D5" s="790"/>
      <c r="E5" s="790" t="s">
        <v>662</v>
      </c>
      <c r="F5" s="788" t="s">
        <v>426</v>
      </c>
      <c r="G5" s="788" t="s">
        <v>427</v>
      </c>
      <c r="H5" s="471" t="s">
        <v>661</v>
      </c>
    </row>
    <row r="6" spans="1:8" ht="25.5">
      <c r="A6" s="780"/>
      <c r="B6" s="781"/>
      <c r="C6" s="472" t="s">
        <v>428</v>
      </c>
      <c r="D6" s="472" t="s">
        <v>429</v>
      </c>
      <c r="E6" s="790"/>
      <c r="F6" s="789"/>
      <c r="G6" s="789"/>
      <c r="H6" s="471" t="s">
        <v>660</v>
      </c>
    </row>
    <row r="7" spans="1:8">
      <c r="A7" s="462">
        <v>1</v>
      </c>
      <c r="B7" s="480" t="s">
        <v>521</v>
      </c>
      <c r="C7" s="463"/>
      <c r="D7" s="463">
        <v>43663144.291000001</v>
      </c>
      <c r="E7" s="463">
        <v>22532.240000000002</v>
      </c>
      <c r="F7" s="463"/>
      <c r="G7" s="463"/>
      <c r="H7" s="461">
        <v>43640612.050999999</v>
      </c>
    </row>
    <row r="8" spans="1:8">
      <c r="A8" s="462">
        <v>2</v>
      </c>
      <c r="B8" s="480" t="s">
        <v>434</v>
      </c>
      <c r="C8" s="463"/>
      <c r="D8" s="463">
        <v>25857320.213300001</v>
      </c>
      <c r="E8" s="463">
        <v>4056.16</v>
      </c>
      <c r="F8" s="463"/>
      <c r="G8" s="463"/>
      <c r="H8" s="461">
        <v>25853264.053300001</v>
      </c>
    </row>
    <row r="9" spans="1:8">
      <c r="A9" s="462">
        <v>3</v>
      </c>
      <c r="B9" s="480" t="s">
        <v>435</v>
      </c>
      <c r="C9" s="463"/>
      <c r="D9" s="463"/>
      <c r="E9" s="463"/>
      <c r="F9" s="463"/>
      <c r="G9" s="463"/>
      <c r="H9" s="461">
        <v>0</v>
      </c>
    </row>
    <row r="10" spans="1:8">
      <c r="A10" s="462">
        <v>4</v>
      </c>
      <c r="B10" s="480" t="s">
        <v>522</v>
      </c>
      <c r="C10" s="463"/>
      <c r="D10" s="463">
        <v>6369731.3695999999</v>
      </c>
      <c r="E10" s="463">
        <v>8715.33</v>
      </c>
      <c r="F10" s="463"/>
      <c r="G10" s="463"/>
      <c r="H10" s="461">
        <v>6361016.0395999998</v>
      </c>
    </row>
    <row r="11" spans="1:8">
      <c r="A11" s="462">
        <v>5</v>
      </c>
      <c r="B11" s="480" t="s">
        <v>436</v>
      </c>
      <c r="C11" s="463">
        <v>756310.19920000003</v>
      </c>
      <c r="D11" s="463">
        <v>3887336.9986</v>
      </c>
      <c r="E11" s="463">
        <v>172968.86</v>
      </c>
      <c r="F11" s="463"/>
      <c r="G11" s="463"/>
      <c r="H11" s="461">
        <v>4470678.3377999999</v>
      </c>
    </row>
    <row r="12" spans="1:8">
      <c r="A12" s="462">
        <v>6</v>
      </c>
      <c r="B12" s="480" t="s">
        <v>437</v>
      </c>
      <c r="C12" s="463"/>
      <c r="D12" s="463">
        <v>10760207.7541</v>
      </c>
      <c r="E12" s="463">
        <v>69265.06</v>
      </c>
      <c r="F12" s="463"/>
      <c r="G12" s="463"/>
      <c r="H12" s="461">
        <v>10690942.6941</v>
      </c>
    </row>
    <row r="13" spans="1:8">
      <c r="A13" s="462">
        <v>7</v>
      </c>
      <c r="B13" s="480" t="s">
        <v>438</v>
      </c>
      <c r="C13" s="463">
        <v>168649.12460000001</v>
      </c>
      <c r="D13" s="463">
        <v>12407906.3465</v>
      </c>
      <c r="E13" s="463">
        <v>157244.97</v>
      </c>
      <c r="F13" s="463"/>
      <c r="G13" s="463"/>
      <c r="H13" s="461">
        <v>12419310.5011</v>
      </c>
    </row>
    <row r="14" spans="1:8">
      <c r="A14" s="462">
        <v>8</v>
      </c>
      <c r="B14" s="480" t="s">
        <v>439</v>
      </c>
      <c r="C14" s="463">
        <v>182717.92</v>
      </c>
      <c r="D14" s="463">
        <v>3228171.7143999999</v>
      </c>
      <c r="E14" s="463">
        <v>26036.78</v>
      </c>
      <c r="F14" s="463"/>
      <c r="G14" s="463">
        <v>421730.02</v>
      </c>
      <c r="H14" s="461">
        <v>3384852.8544000001</v>
      </c>
    </row>
    <row r="15" spans="1:8">
      <c r="A15" s="462">
        <v>9</v>
      </c>
      <c r="B15" s="480" t="s">
        <v>440</v>
      </c>
      <c r="C15" s="463"/>
      <c r="D15" s="463">
        <v>2657204.2412999999</v>
      </c>
      <c r="E15" s="463">
        <v>16775.07</v>
      </c>
      <c r="F15" s="463"/>
      <c r="G15" s="463"/>
      <c r="H15" s="461">
        <v>2640429.1713</v>
      </c>
    </row>
    <row r="16" spans="1:8">
      <c r="A16" s="462">
        <v>10</v>
      </c>
      <c r="B16" s="480" t="s">
        <v>441</v>
      </c>
      <c r="C16" s="463">
        <v>1392137.7080000001</v>
      </c>
      <c r="D16" s="463">
        <v>1415096.9885</v>
      </c>
      <c r="E16" s="463">
        <v>229964.99</v>
      </c>
      <c r="F16" s="463"/>
      <c r="G16" s="463"/>
      <c r="H16" s="461">
        <v>2577269.7065000003</v>
      </c>
    </row>
    <row r="17" spans="1:9">
      <c r="A17" s="462">
        <v>11</v>
      </c>
      <c r="B17" s="480" t="s">
        <v>442</v>
      </c>
      <c r="C17" s="463"/>
      <c r="D17" s="463">
        <v>5039441.1160000004</v>
      </c>
      <c r="E17" s="463">
        <v>7293.17</v>
      </c>
      <c r="F17" s="463"/>
      <c r="G17" s="463"/>
      <c r="H17" s="461">
        <v>5032147.9460000005</v>
      </c>
    </row>
    <row r="18" spans="1:9">
      <c r="A18" s="462">
        <v>12</v>
      </c>
      <c r="B18" s="480" t="s">
        <v>443</v>
      </c>
      <c r="C18" s="463">
        <v>581516.87809999997</v>
      </c>
      <c r="D18" s="463">
        <v>20992715.979400001</v>
      </c>
      <c r="E18" s="463">
        <v>225445.61</v>
      </c>
      <c r="F18" s="463"/>
      <c r="G18" s="463"/>
      <c r="H18" s="461">
        <v>21348787.247500002</v>
      </c>
    </row>
    <row r="19" spans="1:9">
      <c r="A19" s="462">
        <v>13</v>
      </c>
      <c r="B19" s="480" t="s">
        <v>444</v>
      </c>
      <c r="C19" s="463">
        <v>945.22</v>
      </c>
      <c r="D19" s="463">
        <v>12611896.7512</v>
      </c>
      <c r="E19" s="463">
        <v>98323.32</v>
      </c>
      <c r="F19" s="463"/>
      <c r="G19" s="463"/>
      <c r="H19" s="461">
        <v>12514518.6512</v>
      </c>
    </row>
    <row r="20" spans="1:9">
      <c r="A20" s="462">
        <v>14</v>
      </c>
      <c r="B20" s="480" t="s">
        <v>445</v>
      </c>
      <c r="C20" s="463"/>
      <c r="D20" s="463">
        <v>4696109.68</v>
      </c>
      <c r="E20" s="463">
        <v>80319.06</v>
      </c>
      <c r="F20" s="463"/>
      <c r="G20" s="463"/>
      <c r="H20" s="461">
        <v>4615790.62</v>
      </c>
    </row>
    <row r="21" spans="1:9">
      <c r="A21" s="462">
        <v>15</v>
      </c>
      <c r="B21" s="480" t="s">
        <v>446</v>
      </c>
      <c r="C21" s="463"/>
      <c r="D21" s="463">
        <v>6582302.0263999999</v>
      </c>
      <c r="E21" s="463">
        <v>11366.63</v>
      </c>
      <c r="F21" s="463"/>
      <c r="G21" s="463"/>
      <c r="H21" s="461">
        <v>6570935.3964</v>
      </c>
    </row>
    <row r="22" spans="1:9">
      <c r="A22" s="462">
        <v>16</v>
      </c>
      <c r="B22" s="480" t="s">
        <v>447</v>
      </c>
      <c r="C22" s="463"/>
      <c r="D22" s="463"/>
      <c r="E22" s="463"/>
      <c r="F22" s="463"/>
      <c r="G22" s="463"/>
      <c r="H22" s="461">
        <v>0</v>
      </c>
    </row>
    <row r="23" spans="1:9">
      <c r="A23" s="462">
        <v>17</v>
      </c>
      <c r="B23" s="480" t="s">
        <v>525</v>
      </c>
      <c r="C23" s="463">
        <v>527221.04</v>
      </c>
      <c r="D23" s="463">
        <v>1503416.7546999999</v>
      </c>
      <c r="E23" s="463">
        <v>227403.78</v>
      </c>
      <c r="F23" s="463"/>
      <c r="G23" s="463"/>
      <c r="H23" s="461">
        <v>1803234.0146999999</v>
      </c>
    </row>
    <row r="24" spans="1:9">
      <c r="A24" s="462">
        <v>18</v>
      </c>
      <c r="B24" s="480" t="s">
        <v>448</v>
      </c>
      <c r="C24" s="463"/>
      <c r="D24" s="463"/>
      <c r="E24" s="463"/>
      <c r="F24" s="463"/>
      <c r="G24" s="463"/>
      <c r="H24" s="461">
        <v>0</v>
      </c>
    </row>
    <row r="25" spans="1:9">
      <c r="A25" s="462">
        <v>19</v>
      </c>
      <c r="B25" s="480" t="s">
        <v>449</v>
      </c>
      <c r="C25" s="463"/>
      <c r="D25" s="463"/>
      <c r="E25" s="463"/>
      <c r="F25" s="463"/>
      <c r="G25" s="463"/>
      <c r="H25" s="461">
        <v>0</v>
      </c>
    </row>
    <row r="26" spans="1:9">
      <c r="A26" s="462">
        <v>20</v>
      </c>
      <c r="B26" s="480" t="s">
        <v>524</v>
      </c>
      <c r="C26" s="463"/>
      <c r="D26" s="463">
        <v>235438.94</v>
      </c>
      <c r="E26" s="463">
        <v>284.06</v>
      </c>
      <c r="F26" s="463"/>
      <c r="G26" s="463"/>
      <c r="H26" s="461">
        <v>235154.88</v>
      </c>
      <c r="I26" s="477"/>
    </row>
    <row r="27" spans="1:9">
      <c r="A27" s="462">
        <v>21</v>
      </c>
      <c r="B27" s="480" t="s">
        <v>450</v>
      </c>
      <c r="C27" s="463">
        <v>4928.09</v>
      </c>
      <c r="D27" s="463">
        <v>151450.12</v>
      </c>
      <c r="E27" s="463">
        <v>3060.15</v>
      </c>
      <c r="F27" s="463"/>
      <c r="G27" s="463"/>
      <c r="H27" s="461">
        <v>153318.06</v>
      </c>
      <c r="I27" s="477"/>
    </row>
    <row r="28" spans="1:9">
      <c r="A28" s="462">
        <v>22</v>
      </c>
      <c r="B28" s="480" t="s">
        <v>451</v>
      </c>
      <c r="C28" s="463"/>
      <c r="D28" s="463">
        <v>10007.68</v>
      </c>
      <c r="E28" s="463">
        <v>7.63</v>
      </c>
      <c r="F28" s="463"/>
      <c r="G28" s="463"/>
      <c r="H28" s="461">
        <v>10000.050000000001</v>
      </c>
      <c r="I28" s="477"/>
    </row>
    <row r="29" spans="1:9">
      <c r="A29" s="462">
        <v>23</v>
      </c>
      <c r="B29" s="480" t="s">
        <v>452</v>
      </c>
      <c r="C29" s="463">
        <v>144631.88819999999</v>
      </c>
      <c r="D29" s="463">
        <v>19440695.881700002</v>
      </c>
      <c r="E29" s="463">
        <v>117174.22</v>
      </c>
      <c r="F29" s="463"/>
      <c r="G29" s="463"/>
      <c r="H29" s="461">
        <v>19468153.549900003</v>
      </c>
      <c r="I29" s="477"/>
    </row>
    <row r="30" spans="1:9">
      <c r="A30" s="462">
        <v>24</v>
      </c>
      <c r="B30" s="480" t="s">
        <v>523</v>
      </c>
      <c r="C30" s="463"/>
      <c r="D30" s="463">
        <v>8286.19</v>
      </c>
      <c r="E30" s="463">
        <v>6.33</v>
      </c>
      <c r="F30" s="463"/>
      <c r="G30" s="463"/>
      <c r="H30" s="461">
        <v>8279.86</v>
      </c>
      <c r="I30" s="477"/>
    </row>
    <row r="31" spans="1:9">
      <c r="A31" s="462">
        <v>25</v>
      </c>
      <c r="B31" s="480" t="s">
        <v>453</v>
      </c>
      <c r="C31" s="463"/>
      <c r="D31" s="463">
        <v>10524418.245300001</v>
      </c>
      <c r="E31" s="463">
        <v>18924.71</v>
      </c>
      <c r="F31" s="463"/>
      <c r="G31" s="463"/>
      <c r="H31" s="461">
        <v>10505493.5353</v>
      </c>
      <c r="I31" s="477"/>
    </row>
    <row r="32" spans="1:9">
      <c r="A32" s="462">
        <v>26</v>
      </c>
      <c r="B32" s="480" t="s">
        <v>520</v>
      </c>
      <c r="C32" s="463"/>
      <c r="D32" s="463"/>
      <c r="E32" s="463"/>
      <c r="F32" s="463"/>
      <c r="G32" s="463"/>
      <c r="H32" s="461">
        <v>0</v>
      </c>
      <c r="I32" s="477"/>
    </row>
    <row r="33" spans="1:9">
      <c r="A33" s="462">
        <v>27</v>
      </c>
      <c r="B33" s="463" t="s">
        <v>454</v>
      </c>
      <c r="C33" s="463"/>
      <c r="D33" s="463">
        <v>13812408.6502</v>
      </c>
      <c r="E33" s="463"/>
      <c r="F33" s="463"/>
      <c r="G33" s="463"/>
      <c r="H33" s="461">
        <v>13812408.6502</v>
      </c>
      <c r="I33" s="477"/>
    </row>
    <row r="34" spans="1:9">
      <c r="A34" s="462">
        <v>28</v>
      </c>
      <c r="B34" s="479" t="s">
        <v>65</v>
      </c>
      <c r="C34" s="479">
        <v>3759058.0680999998</v>
      </c>
      <c r="D34" s="479">
        <v>205854707.93220001</v>
      </c>
      <c r="E34" s="479">
        <v>1497168.13</v>
      </c>
      <c r="F34" s="479">
        <v>0</v>
      </c>
      <c r="G34" s="479">
        <v>421730.02</v>
      </c>
      <c r="H34" s="461">
        <v>208116597.87030002</v>
      </c>
      <c r="I34" s="477"/>
    </row>
    <row r="35" spans="1:9">
      <c r="A35" s="477"/>
      <c r="B35" s="477"/>
      <c r="C35" s="477"/>
      <c r="D35" s="477"/>
      <c r="E35" s="477"/>
      <c r="F35" s="477"/>
      <c r="G35" s="477"/>
      <c r="H35" s="477"/>
      <c r="I35" s="477"/>
    </row>
    <row r="36" spans="1:9">
      <c r="A36" s="477"/>
      <c r="B36" s="478"/>
      <c r="C36" s="477"/>
      <c r="D36" s="477"/>
      <c r="E36" s="477"/>
      <c r="F36" s="477"/>
      <c r="G36" s="477"/>
      <c r="H36" s="477"/>
      <c r="I36" s="477"/>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zoomScaleNormal="100" workbookViewId="0">
      <selection activeCell="C15" sqref="C15"/>
    </sheetView>
  </sheetViews>
  <sheetFormatPr defaultColWidth="9.140625" defaultRowHeight="12.75"/>
  <cols>
    <col min="1" max="1" width="11.85546875" style="450" bestFit="1" customWidth="1"/>
    <col min="2" max="2" width="79.7109375" style="450" customWidth="1"/>
    <col min="3" max="3" width="21.85546875" style="450" customWidth="1"/>
    <col min="4" max="4" width="24.140625" style="374" customWidth="1"/>
    <col min="5" max="16384" width="9.140625" style="450"/>
  </cols>
  <sheetData>
    <row r="1" spans="1:4" ht="13.5">
      <c r="A1" s="371" t="s">
        <v>31</v>
      </c>
      <c r="B1" s="459" t="str">
        <f>'Info '!C2</f>
        <v>JSC Ziraat Bank Georgia</v>
      </c>
      <c r="D1" s="450"/>
    </row>
    <row r="2" spans="1:4">
      <c r="A2" s="372" t="s">
        <v>32</v>
      </c>
      <c r="B2" s="694">
        <f>'1. key ratios '!B2</f>
        <v>45291</v>
      </c>
      <c r="D2" s="450"/>
    </row>
    <row r="3" spans="1:4">
      <c r="A3" s="373" t="s">
        <v>455</v>
      </c>
      <c r="D3" s="450"/>
    </row>
    <row r="5" spans="1:4">
      <c r="A5" s="791" t="s">
        <v>669</v>
      </c>
      <c r="B5" s="791"/>
      <c r="C5" s="458" t="s">
        <v>472</v>
      </c>
      <c r="D5" s="458" t="s">
        <v>513</v>
      </c>
    </row>
    <row r="6" spans="1:4">
      <c r="A6" s="487">
        <v>1</v>
      </c>
      <c r="B6" s="481" t="s">
        <v>668</v>
      </c>
      <c r="C6" s="696">
        <v>2356037.23</v>
      </c>
      <c r="D6" s="673"/>
    </row>
    <row r="7" spans="1:4">
      <c r="A7" s="484">
        <v>2</v>
      </c>
      <c r="B7" s="481" t="s">
        <v>667</v>
      </c>
      <c r="C7" s="696">
        <v>524954.47389999998</v>
      </c>
      <c r="D7" s="673">
        <v>0</v>
      </c>
    </row>
    <row r="8" spans="1:4">
      <c r="A8" s="486">
        <v>2.1</v>
      </c>
      <c r="B8" s="485" t="s">
        <v>528</v>
      </c>
      <c r="C8" s="696">
        <v>252441.78</v>
      </c>
      <c r="D8" s="673"/>
    </row>
    <row r="9" spans="1:4">
      <c r="A9" s="486">
        <v>2.2000000000000002</v>
      </c>
      <c r="B9" s="485" t="s">
        <v>526</v>
      </c>
      <c r="C9" s="696">
        <v>272512.69390000001</v>
      </c>
      <c r="D9" s="673"/>
    </row>
    <row r="10" spans="1:4">
      <c r="A10" s="487">
        <v>3</v>
      </c>
      <c r="B10" s="481" t="s">
        <v>666</v>
      </c>
      <c r="C10" s="696">
        <v>850786.47820000001</v>
      </c>
      <c r="D10" s="673">
        <v>0</v>
      </c>
    </row>
    <row r="11" spans="1:4">
      <c r="A11" s="486">
        <v>3.1</v>
      </c>
      <c r="B11" s="485" t="s">
        <v>457</v>
      </c>
      <c r="C11" s="696"/>
      <c r="D11" s="673"/>
    </row>
    <row r="12" spans="1:4">
      <c r="A12" s="486">
        <v>3.2</v>
      </c>
      <c r="B12" s="485" t="s">
        <v>665</v>
      </c>
      <c r="C12" s="696">
        <v>850786.47820000001</v>
      </c>
      <c r="D12" s="673"/>
    </row>
    <row r="13" spans="1:4">
      <c r="A13" s="486">
        <v>3.3</v>
      </c>
      <c r="B13" s="485" t="s">
        <v>527</v>
      </c>
      <c r="C13" s="696"/>
      <c r="D13" s="673"/>
    </row>
    <row r="14" spans="1:4">
      <c r="A14" s="484">
        <v>4</v>
      </c>
      <c r="B14" s="483" t="s">
        <v>664</v>
      </c>
      <c r="C14" s="696">
        <v>-342920.00569999986</v>
      </c>
      <c r="D14" s="673"/>
    </row>
    <row r="15" spans="1:4">
      <c r="A15" s="482">
        <v>5</v>
      </c>
      <c r="B15" s="481" t="s">
        <v>663</v>
      </c>
      <c r="C15" s="695">
        <f>C6+C7-C10+C14</f>
        <v>1687285.2200000002</v>
      </c>
      <c r="D15" s="672">
        <v>0</v>
      </c>
    </row>
    <row r="16" spans="1:4">
      <c r="D16" s="450"/>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zoomScaleNormal="100" workbookViewId="0">
      <selection activeCell="C7" sqref="C7:C18"/>
    </sheetView>
  </sheetViews>
  <sheetFormatPr defaultColWidth="9.140625" defaultRowHeight="12.75"/>
  <cols>
    <col min="1" max="1" width="11.85546875" style="450" bestFit="1" customWidth="1"/>
    <col min="2" max="2" width="64.42578125" style="450" bestFit="1" customWidth="1"/>
    <col min="3" max="3" width="37" style="450" customWidth="1"/>
    <col min="4" max="4" width="50.5703125" style="450" customWidth="1"/>
    <col min="5" max="16384" width="9.140625" style="450"/>
  </cols>
  <sheetData>
    <row r="1" spans="1:4" ht="13.5">
      <c r="A1" s="371" t="s">
        <v>31</v>
      </c>
      <c r="B1" s="459" t="str">
        <f>'Info '!C2</f>
        <v>JSC Ziraat Bank Georgia</v>
      </c>
    </row>
    <row r="2" spans="1:4">
      <c r="A2" s="372" t="s">
        <v>32</v>
      </c>
      <c r="B2" s="694">
        <f>'1. key ratios '!B2</f>
        <v>45291</v>
      </c>
    </row>
    <row r="3" spans="1:4">
      <c r="A3" s="373" t="s">
        <v>459</v>
      </c>
    </row>
    <row r="4" spans="1:4">
      <c r="A4" s="373"/>
    </row>
    <row r="5" spans="1:4" ht="15" customHeight="1">
      <c r="A5" s="792" t="s">
        <v>529</v>
      </c>
      <c r="B5" s="793"/>
      <c r="C5" s="796" t="s">
        <v>460</v>
      </c>
      <c r="D5" s="796" t="s">
        <v>461</v>
      </c>
    </row>
    <row r="6" spans="1:4">
      <c r="A6" s="794"/>
      <c r="B6" s="795"/>
      <c r="C6" s="796"/>
      <c r="D6" s="796"/>
    </row>
    <row r="7" spans="1:4">
      <c r="A7" s="490">
        <v>1</v>
      </c>
      <c r="B7" s="451" t="s">
        <v>456</v>
      </c>
      <c r="C7" s="463">
        <v>4165415.1814000001</v>
      </c>
      <c r="D7" s="488"/>
    </row>
    <row r="8" spans="1:4">
      <c r="A8" s="492">
        <v>2</v>
      </c>
      <c r="B8" s="492" t="s">
        <v>462</v>
      </c>
      <c r="C8" s="463">
        <v>1227566.6247999999</v>
      </c>
      <c r="D8" s="488"/>
    </row>
    <row r="9" spans="1:4">
      <c r="A9" s="492">
        <v>3</v>
      </c>
      <c r="B9" s="493" t="s">
        <v>672</v>
      </c>
      <c r="C9" s="463">
        <v>8519.4495000000006</v>
      </c>
      <c r="D9" s="488"/>
    </row>
    <row r="10" spans="1:4">
      <c r="A10" s="492">
        <v>4</v>
      </c>
      <c r="B10" s="492" t="s">
        <v>463</v>
      </c>
      <c r="C10" s="463">
        <v>1643388.4062999999</v>
      </c>
      <c r="D10" s="488"/>
    </row>
    <row r="11" spans="1:4">
      <c r="A11" s="492">
        <v>5</v>
      </c>
      <c r="B11" s="491" t="s">
        <v>671</v>
      </c>
      <c r="C11" s="463">
        <v>446531.11190000002</v>
      </c>
      <c r="D11" s="488"/>
    </row>
    <row r="12" spans="1:4">
      <c r="A12" s="492">
        <v>6</v>
      </c>
      <c r="B12" s="491" t="s">
        <v>464</v>
      </c>
      <c r="C12" s="463">
        <v>1196857.2944</v>
      </c>
      <c r="D12" s="488"/>
    </row>
    <row r="13" spans="1:4">
      <c r="A13" s="492">
        <v>7</v>
      </c>
      <c r="B13" s="491" t="s">
        <v>467</v>
      </c>
      <c r="C13" s="463"/>
      <c r="D13" s="488"/>
    </row>
    <row r="14" spans="1:4">
      <c r="A14" s="492">
        <v>8</v>
      </c>
      <c r="B14" s="491" t="s">
        <v>465</v>
      </c>
      <c r="C14" s="463"/>
      <c r="D14" s="492"/>
    </row>
    <row r="15" spans="1:4">
      <c r="A15" s="492">
        <v>9</v>
      </c>
      <c r="B15" s="491" t="s">
        <v>466</v>
      </c>
      <c r="C15" s="463"/>
      <c r="D15" s="492"/>
    </row>
    <row r="16" spans="1:4">
      <c r="A16" s="492">
        <v>10</v>
      </c>
      <c r="B16" s="491" t="s">
        <v>468</v>
      </c>
      <c r="C16" s="463"/>
      <c r="D16" s="492"/>
    </row>
    <row r="17" spans="1:4">
      <c r="A17" s="492">
        <v>11</v>
      </c>
      <c r="B17" s="491" t="s">
        <v>670</v>
      </c>
      <c r="C17" s="463"/>
      <c r="D17" s="488"/>
    </row>
    <row r="18" spans="1:4">
      <c r="A18" s="490">
        <v>12</v>
      </c>
      <c r="B18" s="489" t="s">
        <v>458</v>
      </c>
      <c r="C18" s="479">
        <v>3758112.8493999997</v>
      </c>
      <c r="D18" s="488"/>
    </row>
    <row r="21" spans="1:4">
      <c r="B21" s="371"/>
    </row>
    <row r="22" spans="1:4">
      <c r="B22" s="372"/>
    </row>
    <row r="23" spans="1:4">
      <c r="B23" s="373"/>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Normal="100" workbookViewId="0">
      <selection activeCell="C8" sqref="C8:AA28"/>
    </sheetView>
  </sheetViews>
  <sheetFormatPr defaultColWidth="9.140625" defaultRowHeight="12.75"/>
  <cols>
    <col min="1" max="1" width="11.85546875" style="474" bestFit="1" customWidth="1"/>
    <col min="2" max="2" width="45" style="474" customWidth="1"/>
    <col min="3" max="3" width="15.5703125" style="474" customWidth="1"/>
    <col min="4" max="18" width="22.28515625" style="474" customWidth="1"/>
    <col min="19" max="19" width="23.28515625" style="474" bestFit="1" customWidth="1"/>
    <col min="20" max="26" width="22.28515625" style="474" customWidth="1"/>
    <col min="27" max="27" width="23.28515625" style="474" bestFit="1" customWidth="1"/>
    <col min="28" max="28" width="20" style="474" customWidth="1"/>
    <col min="29" max="16384" width="9.140625" style="474"/>
  </cols>
  <sheetData>
    <row r="1" spans="1:28" ht="13.5">
      <c r="A1" s="371" t="s">
        <v>31</v>
      </c>
      <c r="B1" s="459" t="str">
        <f>'Info '!C2</f>
        <v>JSC Ziraat Bank Georgia</v>
      </c>
    </row>
    <row r="2" spans="1:28">
      <c r="A2" s="372" t="s">
        <v>32</v>
      </c>
      <c r="B2" s="694">
        <f>'1. key ratios '!B2</f>
        <v>45291</v>
      </c>
      <c r="C2" s="475"/>
    </row>
    <row r="3" spans="1:28">
      <c r="A3" s="373" t="s">
        <v>469</v>
      </c>
    </row>
    <row r="5" spans="1:28" ht="15" customHeight="1">
      <c r="A5" s="798" t="s">
        <v>684</v>
      </c>
      <c r="B5" s="799"/>
      <c r="C5" s="804" t="s">
        <v>470</v>
      </c>
      <c r="D5" s="805"/>
      <c r="E5" s="805"/>
      <c r="F5" s="805"/>
      <c r="G5" s="805"/>
      <c r="H5" s="805"/>
      <c r="I5" s="805"/>
      <c r="J5" s="805"/>
      <c r="K5" s="805"/>
      <c r="L5" s="805"/>
      <c r="M5" s="805"/>
      <c r="N5" s="805"/>
      <c r="O5" s="805"/>
      <c r="P5" s="805"/>
      <c r="Q5" s="805"/>
      <c r="R5" s="805"/>
      <c r="S5" s="805"/>
      <c r="T5" s="505"/>
      <c r="U5" s="505"/>
      <c r="V5" s="505"/>
      <c r="W5" s="505"/>
      <c r="X5" s="505"/>
      <c r="Y5" s="505"/>
      <c r="Z5" s="505"/>
      <c r="AA5" s="504"/>
      <c r="AB5" s="497"/>
    </row>
    <row r="6" spans="1:28" ht="12" customHeight="1">
      <c r="A6" s="800"/>
      <c r="B6" s="801"/>
      <c r="C6" s="806" t="s">
        <v>65</v>
      </c>
      <c r="D6" s="808" t="s">
        <v>683</v>
      </c>
      <c r="E6" s="808"/>
      <c r="F6" s="808"/>
      <c r="G6" s="808"/>
      <c r="H6" s="808" t="s">
        <v>682</v>
      </c>
      <c r="I6" s="808"/>
      <c r="J6" s="808"/>
      <c r="K6" s="808"/>
      <c r="L6" s="503"/>
      <c r="M6" s="809" t="s">
        <v>681</v>
      </c>
      <c r="N6" s="809"/>
      <c r="O6" s="809"/>
      <c r="P6" s="809"/>
      <c r="Q6" s="809"/>
      <c r="R6" s="809"/>
      <c r="S6" s="789"/>
      <c r="T6" s="502"/>
      <c r="U6" s="797" t="s">
        <v>680</v>
      </c>
      <c r="V6" s="797"/>
      <c r="W6" s="797"/>
      <c r="X6" s="797"/>
      <c r="Y6" s="797"/>
      <c r="Z6" s="797"/>
      <c r="AA6" s="790"/>
      <c r="AB6" s="501"/>
    </row>
    <row r="7" spans="1:28">
      <c r="A7" s="802"/>
      <c r="B7" s="803"/>
      <c r="C7" s="807"/>
      <c r="D7" s="500"/>
      <c r="E7" s="498" t="s">
        <v>471</v>
      </c>
      <c r="F7" s="471" t="s">
        <v>678</v>
      </c>
      <c r="G7" s="473" t="s">
        <v>679</v>
      </c>
      <c r="H7" s="475"/>
      <c r="I7" s="498" t="s">
        <v>471</v>
      </c>
      <c r="J7" s="471" t="s">
        <v>678</v>
      </c>
      <c r="K7" s="473" t="s">
        <v>679</v>
      </c>
      <c r="L7" s="499"/>
      <c r="M7" s="498" t="s">
        <v>471</v>
      </c>
      <c r="N7" s="498" t="s">
        <v>678</v>
      </c>
      <c r="O7" s="498" t="s">
        <v>677</v>
      </c>
      <c r="P7" s="498" t="s">
        <v>676</v>
      </c>
      <c r="Q7" s="498" t="s">
        <v>675</v>
      </c>
      <c r="R7" s="471" t="s">
        <v>674</v>
      </c>
      <c r="S7" s="498" t="s">
        <v>673</v>
      </c>
      <c r="T7" s="499"/>
      <c r="U7" s="498" t="s">
        <v>471</v>
      </c>
      <c r="V7" s="498" t="s">
        <v>678</v>
      </c>
      <c r="W7" s="498" t="s">
        <v>677</v>
      </c>
      <c r="X7" s="498" t="s">
        <v>676</v>
      </c>
      <c r="Y7" s="498" t="s">
        <v>675</v>
      </c>
      <c r="Z7" s="471" t="s">
        <v>674</v>
      </c>
      <c r="AA7" s="498" t="s">
        <v>673</v>
      </c>
      <c r="AB7" s="497"/>
    </row>
    <row r="8" spans="1:28">
      <c r="A8" s="496">
        <v>1</v>
      </c>
      <c r="B8" s="467" t="s">
        <v>472</v>
      </c>
      <c r="C8" s="672">
        <v>132605437.07179999</v>
      </c>
      <c r="D8" s="672">
        <v>105591638.07099999</v>
      </c>
      <c r="E8" s="490">
        <v>0</v>
      </c>
      <c r="F8" s="490">
        <v>0</v>
      </c>
      <c r="G8" s="490">
        <v>0</v>
      </c>
      <c r="H8" s="490">
        <v>23255686.1527</v>
      </c>
      <c r="I8" s="490">
        <v>2955.92</v>
      </c>
      <c r="J8" s="490">
        <v>194130.49</v>
      </c>
      <c r="K8" s="490">
        <v>0</v>
      </c>
      <c r="L8" s="490">
        <v>3758112.8481000001</v>
      </c>
      <c r="M8" s="490">
        <v>0</v>
      </c>
      <c r="N8" s="490">
        <v>335494.33</v>
      </c>
      <c r="O8" s="490">
        <v>0</v>
      </c>
      <c r="P8" s="490">
        <v>570486.22459999996</v>
      </c>
      <c r="Q8" s="490">
        <v>113563.0585</v>
      </c>
      <c r="R8" s="490">
        <v>0</v>
      </c>
      <c r="S8" s="462">
        <v>0</v>
      </c>
      <c r="T8" s="462">
        <v>0</v>
      </c>
      <c r="U8" s="462">
        <v>0</v>
      </c>
      <c r="V8" s="462">
        <v>0</v>
      </c>
      <c r="W8" s="462">
        <v>0</v>
      </c>
      <c r="X8" s="462">
        <v>0</v>
      </c>
      <c r="Y8" s="462">
        <v>0</v>
      </c>
      <c r="Z8" s="462">
        <v>0</v>
      </c>
      <c r="AA8" s="462">
        <v>0</v>
      </c>
      <c r="AB8" s="494"/>
    </row>
    <row r="9" spans="1:28">
      <c r="A9" s="462">
        <v>1.1000000000000001</v>
      </c>
      <c r="B9" s="495" t="s">
        <v>473</v>
      </c>
      <c r="C9" s="674"/>
      <c r="D9" s="674"/>
      <c r="E9" s="463"/>
      <c r="F9" s="463"/>
      <c r="G9" s="463"/>
      <c r="H9" s="463"/>
      <c r="I9" s="463"/>
      <c r="J9" s="463"/>
      <c r="K9" s="463"/>
      <c r="L9" s="463"/>
      <c r="M9" s="463"/>
      <c r="N9" s="463"/>
      <c r="O9" s="463"/>
      <c r="P9" s="463"/>
      <c r="Q9" s="463"/>
      <c r="R9" s="463"/>
      <c r="S9" s="462"/>
      <c r="T9" s="462"/>
      <c r="U9" s="462"/>
      <c r="V9" s="462"/>
      <c r="W9" s="462"/>
      <c r="X9" s="462"/>
      <c r="Y9" s="462"/>
      <c r="Z9" s="462"/>
      <c r="AA9" s="462"/>
      <c r="AB9" s="494"/>
    </row>
    <row r="10" spans="1:28">
      <c r="A10" s="462">
        <v>1.2</v>
      </c>
      <c r="B10" s="495" t="s">
        <v>474</v>
      </c>
      <c r="C10" s="674"/>
      <c r="D10" s="674"/>
      <c r="E10" s="463"/>
      <c r="F10" s="463"/>
      <c r="G10" s="463"/>
      <c r="H10" s="463"/>
      <c r="I10" s="463"/>
      <c r="J10" s="463"/>
      <c r="K10" s="463"/>
      <c r="L10" s="463"/>
      <c r="M10" s="463"/>
      <c r="N10" s="463"/>
      <c r="O10" s="463"/>
      <c r="P10" s="463"/>
      <c r="Q10" s="463"/>
      <c r="R10" s="463"/>
      <c r="S10" s="462"/>
      <c r="T10" s="462"/>
      <c r="U10" s="462"/>
      <c r="V10" s="462"/>
      <c r="W10" s="462"/>
      <c r="X10" s="462"/>
      <c r="Y10" s="462"/>
      <c r="Z10" s="462"/>
      <c r="AA10" s="462"/>
      <c r="AB10" s="494"/>
    </row>
    <row r="11" spans="1:28">
      <c r="A11" s="462">
        <v>1.3</v>
      </c>
      <c r="B11" s="495" t="s">
        <v>475</v>
      </c>
      <c r="C11" s="674"/>
      <c r="D11" s="674"/>
      <c r="E11" s="463"/>
      <c r="F11" s="463"/>
      <c r="G11" s="463"/>
      <c r="H11" s="463"/>
      <c r="I11" s="463"/>
      <c r="J11" s="463"/>
      <c r="K11" s="463"/>
      <c r="L11" s="463"/>
      <c r="M11" s="463"/>
      <c r="N11" s="463"/>
      <c r="O11" s="463"/>
      <c r="P11" s="463"/>
      <c r="Q11" s="463"/>
      <c r="R11" s="463"/>
      <c r="S11" s="462"/>
      <c r="T11" s="462"/>
      <c r="U11" s="462"/>
      <c r="V11" s="462"/>
      <c r="W11" s="462"/>
      <c r="X11" s="462"/>
      <c r="Y11" s="462"/>
      <c r="Z11" s="462"/>
      <c r="AA11" s="462"/>
      <c r="AB11" s="494"/>
    </row>
    <row r="12" spans="1:28">
      <c r="A12" s="462">
        <v>1.4</v>
      </c>
      <c r="B12" s="495" t="s">
        <v>476</v>
      </c>
      <c r="C12" s="674"/>
      <c r="D12" s="674"/>
      <c r="E12" s="463"/>
      <c r="F12" s="463"/>
      <c r="G12" s="463"/>
      <c r="H12" s="463"/>
      <c r="I12" s="463"/>
      <c r="J12" s="463"/>
      <c r="K12" s="463"/>
      <c r="L12" s="463"/>
      <c r="M12" s="463"/>
      <c r="N12" s="463"/>
      <c r="O12" s="463"/>
      <c r="P12" s="463"/>
      <c r="Q12" s="463"/>
      <c r="R12" s="463"/>
      <c r="S12" s="462"/>
      <c r="T12" s="462"/>
      <c r="U12" s="462"/>
      <c r="V12" s="462"/>
      <c r="W12" s="462"/>
      <c r="X12" s="462"/>
      <c r="Y12" s="462"/>
      <c r="Z12" s="462"/>
      <c r="AA12" s="462"/>
      <c r="AB12" s="494"/>
    </row>
    <row r="13" spans="1:28">
      <c r="A13" s="462">
        <v>1.5</v>
      </c>
      <c r="B13" s="495" t="s">
        <v>477</v>
      </c>
      <c r="C13" s="674">
        <v>109254116.5881</v>
      </c>
      <c r="D13" s="674">
        <v>84417955.895999998</v>
      </c>
      <c r="E13" s="463"/>
      <c r="F13" s="463"/>
      <c r="G13" s="463"/>
      <c r="H13" s="463">
        <v>22485702.6741</v>
      </c>
      <c r="I13" s="463"/>
      <c r="J13" s="463">
        <v>8428.4</v>
      </c>
      <c r="K13" s="463"/>
      <c r="L13" s="463">
        <v>2350458.0180000002</v>
      </c>
      <c r="M13" s="463"/>
      <c r="N13" s="463">
        <v>182717.92</v>
      </c>
      <c r="O13" s="463"/>
      <c r="P13" s="463">
        <v>570486.22459999996</v>
      </c>
      <c r="Q13" s="463">
        <v>4928.09</v>
      </c>
      <c r="R13" s="463"/>
      <c r="S13" s="462"/>
      <c r="T13" s="462"/>
      <c r="U13" s="462"/>
      <c r="V13" s="462"/>
      <c r="W13" s="462"/>
      <c r="X13" s="462"/>
      <c r="Y13" s="462"/>
      <c r="Z13" s="462"/>
      <c r="AA13" s="462"/>
      <c r="AB13" s="494"/>
    </row>
    <row r="14" spans="1:28">
      <c r="A14" s="462">
        <v>1.6</v>
      </c>
      <c r="B14" s="495" t="s">
        <v>478</v>
      </c>
      <c r="C14" s="674">
        <v>23351320.4837</v>
      </c>
      <c r="D14" s="674">
        <v>21173682.175000001</v>
      </c>
      <c r="E14" s="463"/>
      <c r="F14" s="463"/>
      <c r="G14" s="463"/>
      <c r="H14" s="463">
        <v>769983.47860000003</v>
      </c>
      <c r="I14" s="463">
        <v>2955.92</v>
      </c>
      <c r="J14" s="463">
        <v>185702.09</v>
      </c>
      <c r="K14" s="463"/>
      <c r="L14" s="463">
        <v>1407654.8300999999</v>
      </c>
      <c r="M14" s="463"/>
      <c r="N14" s="463">
        <v>152776.41</v>
      </c>
      <c r="O14" s="463"/>
      <c r="P14" s="463"/>
      <c r="Q14" s="463">
        <v>108634.9685</v>
      </c>
      <c r="R14" s="463"/>
      <c r="S14" s="462"/>
      <c r="T14" s="462"/>
      <c r="U14" s="462"/>
      <c r="V14" s="462"/>
      <c r="W14" s="462"/>
      <c r="X14" s="462"/>
      <c r="Y14" s="462"/>
      <c r="Z14" s="462"/>
      <c r="AA14" s="462"/>
      <c r="AB14" s="494"/>
    </row>
    <row r="15" spans="1:28">
      <c r="A15" s="496">
        <v>2</v>
      </c>
      <c r="B15" s="479" t="s">
        <v>479</v>
      </c>
      <c r="C15" s="672">
        <v>5389584.25</v>
      </c>
      <c r="D15" s="672">
        <v>5389584.25</v>
      </c>
      <c r="E15" s="490">
        <v>0</v>
      </c>
      <c r="F15" s="490">
        <v>0</v>
      </c>
      <c r="G15" s="490">
        <v>0</v>
      </c>
      <c r="H15" s="490">
        <v>0</v>
      </c>
      <c r="I15" s="490">
        <v>0</v>
      </c>
      <c r="J15" s="490">
        <v>0</v>
      </c>
      <c r="K15" s="490">
        <v>0</v>
      </c>
      <c r="L15" s="490">
        <v>0</v>
      </c>
      <c r="M15" s="490">
        <v>0</v>
      </c>
      <c r="N15" s="490">
        <v>0</v>
      </c>
      <c r="O15" s="490">
        <v>0</v>
      </c>
      <c r="P15" s="490">
        <v>0</v>
      </c>
      <c r="Q15" s="490">
        <v>0</v>
      </c>
      <c r="R15" s="490">
        <v>0</v>
      </c>
      <c r="S15" s="462">
        <v>0</v>
      </c>
      <c r="T15" s="462">
        <v>0</v>
      </c>
      <c r="U15" s="462">
        <v>0</v>
      </c>
      <c r="V15" s="462">
        <v>0</v>
      </c>
      <c r="W15" s="462">
        <v>0</v>
      </c>
      <c r="X15" s="462">
        <v>0</v>
      </c>
      <c r="Y15" s="462">
        <v>0</v>
      </c>
      <c r="Z15" s="462">
        <v>0</v>
      </c>
      <c r="AA15" s="462">
        <v>0</v>
      </c>
      <c r="AB15" s="494"/>
    </row>
    <row r="16" spans="1:28">
      <c r="A16" s="462">
        <v>2.1</v>
      </c>
      <c r="B16" s="495" t="s">
        <v>473</v>
      </c>
      <c r="C16" s="674"/>
      <c r="D16" s="674"/>
      <c r="E16" s="463"/>
      <c r="F16" s="463"/>
      <c r="G16" s="463"/>
      <c r="H16" s="463"/>
      <c r="I16" s="463"/>
      <c r="J16" s="463"/>
      <c r="K16" s="463"/>
      <c r="L16" s="463"/>
      <c r="M16" s="463"/>
      <c r="N16" s="463"/>
      <c r="O16" s="463"/>
      <c r="P16" s="463"/>
      <c r="Q16" s="463"/>
      <c r="R16" s="463"/>
      <c r="S16" s="462"/>
      <c r="T16" s="462"/>
      <c r="U16" s="462"/>
      <c r="V16" s="462"/>
      <c r="W16" s="462"/>
      <c r="X16" s="462"/>
      <c r="Y16" s="462"/>
      <c r="Z16" s="462"/>
      <c r="AA16" s="462"/>
      <c r="AB16" s="494"/>
    </row>
    <row r="17" spans="1:28">
      <c r="A17" s="462">
        <v>2.2000000000000002</v>
      </c>
      <c r="B17" s="495" t="s">
        <v>474</v>
      </c>
      <c r="C17" s="674">
        <v>5389584.25</v>
      </c>
      <c r="D17" s="674">
        <v>5389584.25</v>
      </c>
      <c r="E17" s="463"/>
      <c r="F17" s="463"/>
      <c r="G17" s="463"/>
      <c r="H17" s="463">
        <v>0</v>
      </c>
      <c r="I17" s="463"/>
      <c r="J17" s="463"/>
      <c r="K17" s="463"/>
      <c r="L17" s="463">
        <v>0</v>
      </c>
      <c r="M17" s="463"/>
      <c r="N17" s="463"/>
      <c r="O17" s="463"/>
      <c r="P17" s="463"/>
      <c r="Q17" s="463"/>
      <c r="R17" s="463"/>
      <c r="S17" s="462"/>
      <c r="T17" s="462"/>
      <c r="U17" s="462"/>
      <c r="V17" s="462"/>
      <c r="W17" s="462"/>
      <c r="X17" s="462"/>
      <c r="Y17" s="462"/>
      <c r="Z17" s="462"/>
      <c r="AA17" s="462"/>
      <c r="AB17" s="494"/>
    </row>
    <row r="18" spans="1:28">
      <c r="A18" s="462">
        <v>2.2999999999999998</v>
      </c>
      <c r="B18" s="495" t="s">
        <v>475</v>
      </c>
      <c r="C18" s="674"/>
      <c r="D18" s="674"/>
      <c r="E18" s="463"/>
      <c r="F18" s="463"/>
      <c r="G18" s="463"/>
      <c r="H18" s="463"/>
      <c r="I18" s="463"/>
      <c r="J18" s="463"/>
      <c r="K18" s="463"/>
      <c r="L18" s="463"/>
      <c r="M18" s="463"/>
      <c r="N18" s="463"/>
      <c r="O18" s="463"/>
      <c r="P18" s="463"/>
      <c r="Q18" s="463"/>
      <c r="R18" s="463"/>
      <c r="S18" s="462"/>
      <c r="T18" s="462"/>
      <c r="U18" s="462"/>
      <c r="V18" s="462"/>
      <c r="W18" s="462"/>
      <c r="X18" s="462"/>
      <c r="Y18" s="462"/>
      <c r="Z18" s="462"/>
      <c r="AA18" s="462"/>
      <c r="AB18" s="494"/>
    </row>
    <row r="19" spans="1:28">
      <c r="A19" s="462">
        <v>2.4</v>
      </c>
      <c r="B19" s="495" t="s">
        <v>476</v>
      </c>
      <c r="C19" s="674"/>
      <c r="D19" s="674"/>
      <c r="E19" s="463"/>
      <c r="F19" s="463"/>
      <c r="G19" s="463"/>
      <c r="H19" s="463"/>
      <c r="I19" s="463"/>
      <c r="J19" s="463"/>
      <c r="K19" s="463"/>
      <c r="L19" s="463"/>
      <c r="M19" s="463"/>
      <c r="N19" s="463"/>
      <c r="O19" s="463"/>
      <c r="P19" s="463"/>
      <c r="Q19" s="463"/>
      <c r="R19" s="463"/>
      <c r="S19" s="462"/>
      <c r="T19" s="462"/>
      <c r="U19" s="462"/>
      <c r="V19" s="462"/>
      <c r="W19" s="462"/>
      <c r="X19" s="462"/>
      <c r="Y19" s="462"/>
      <c r="Z19" s="462"/>
      <c r="AA19" s="462"/>
      <c r="AB19" s="494"/>
    </row>
    <row r="20" spans="1:28">
      <c r="A20" s="462">
        <v>2.5</v>
      </c>
      <c r="B20" s="495" t="s">
        <v>477</v>
      </c>
      <c r="C20" s="674"/>
      <c r="D20" s="674"/>
      <c r="E20" s="463"/>
      <c r="F20" s="463"/>
      <c r="G20" s="463"/>
      <c r="H20" s="463"/>
      <c r="I20" s="463"/>
      <c r="J20" s="463"/>
      <c r="K20" s="463"/>
      <c r="L20" s="463"/>
      <c r="M20" s="463"/>
      <c r="N20" s="463"/>
      <c r="O20" s="463"/>
      <c r="P20" s="463"/>
      <c r="Q20" s="463"/>
      <c r="R20" s="463"/>
      <c r="S20" s="462"/>
      <c r="T20" s="462"/>
      <c r="U20" s="462"/>
      <c r="V20" s="462"/>
      <c r="W20" s="462"/>
      <c r="X20" s="462"/>
      <c r="Y20" s="462"/>
      <c r="Z20" s="462"/>
      <c r="AA20" s="462"/>
      <c r="AB20" s="494"/>
    </row>
    <row r="21" spans="1:28">
      <c r="A21" s="462">
        <v>2.6</v>
      </c>
      <c r="B21" s="495" t="s">
        <v>478</v>
      </c>
      <c r="C21" s="674"/>
      <c r="D21" s="674"/>
      <c r="E21" s="463"/>
      <c r="F21" s="463"/>
      <c r="G21" s="463"/>
      <c r="H21" s="463"/>
      <c r="I21" s="463"/>
      <c r="J21" s="463"/>
      <c r="K21" s="463"/>
      <c r="L21" s="463"/>
      <c r="M21" s="463"/>
      <c r="N21" s="463"/>
      <c r="O21" s="463"/>
      <c r="P21" s="463"/>
      <c r="Q21" s="463"/>
      <c r="R21" s="463"/>
      <c r="S21" s="462"/>
      <c r="T21" s="462"/>
      <c r="U21" s="462"/>
      <c r="V21" s="462"/>
      <c r="W21" s="462"/>
      <c r="X21" s="462"/>
      <c r="Y21" s="462"/>
      <c r="Z21" s="462"/>
      <c r="AA21" s="462"/>
      <c r="AB21" s="494"/>
    </row>
    <row r="22" spans="1:28" s="506" customFormat="1">
      <c r="A22" s="674">
        <v>3</v>
      </c>
      <c r="B22" s="479" t="s">
        <v>519</v>
      </c>
      <c r="C22" s="672">
        <v>58528527.753600001</v>
      </c>
      <c r="D22" s="672">
        <v>52839510.577199996</v>
      </c>
      <c r="E22" s="479"/>
      <c r="F22" s="479"/>
      <c r="G22" s="479"/>
      <c r="H22" s="479">
        <v>5107533.3763999995</v>
      </c>
      <c r="I22" s="479"/>
      <c r="J22" s="479"/>
      <c r="K22" s="479"/>
      <c r="L22" s="490">
        <v>581483.80000000005</v>
      </c>
      <c r="M22" s="479"/>
      <c r="N22" s="479"/>
      <c r="O22" s="479"/>
      <c r="P22" s="479"/>
      <c r="Q22" s="479"/>
      <c r="R22" s="479"/>
      <c r="S22" s="479"/>
      <c r="T22" s="479">
        <v>0</v>
      </c>
      <c r="U22" s="479"/>
      <c r="V22" s="479"/>
      <c r="W22" s="479"/>
      <c r="X22" s="479"/>
      <c r="Y22" s="479"/>
      <c r="Z22" s="479"/>
      <c r="AA22" s="479"/>
      <c r="AB22" s="697"/>
    </row>
    <row r="23" spans="1:28" s="506" customFormat="1">
      <c r="A23" s="463">
        <v>3.1</v>
      </c>
      <c r="B23" s="484" t="s">
        <v>473</v>
      </c>
      <c r="C23" s="674"/>
      <c r="D23" s="698"/>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697"/>
    </row>
    <row r="24" spans="1:28" s="506" customFormat="1">
      <c r="A24" s="463">
        <v>3.2</v>
      </c>
      <c r="B24" s="484" t="s">
        <v>474</v>
      </c>
      <c r="C24" s="674"/>
      <c r="D24" s="698"/>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697"/>
    </row>
    <row r="25" spans="1:28" s="506" customFormat="1">
      <c r="A25" s="463">
        <v>3.3</v>
      </c>
      <c r="B25" s="484" t="s">
        <v>475</v>
      </c>
      <c r="C25" s="674">
        <v>24938946.744600002</v>
      </c>
      <c r="D25" s="698">
        <v>20814318.851199999</v>
      </c>
      <c r="E25" s="479"/>
      <c r="F25" s="479"/>
      <c r="G25" s="479"/>
      <c r="H25" s="479">
        <v>4124627.8933999999</v>
      </c>
      <c r="I25" s="479"/>
      <c r="J25" s="479"/>
      <c r="K25" s="479"/>
      <c r="L25" s="479"/>
      <c r="M25" s="479"/>
      <c r="N25" s="479"/>
      <c r="O25" s="479"/>
      <c r="P25" s="479"/>
      <c r="Q25" s="479"/>
      <c r="R25" s="479"/>
      <c r="S25" s="479"/>
      <c r="T25" s="479"/>
      <c r="U25" s="479"/>
      <c r="V25" s="479"/>
      <c r="W25" s="479"/>
      <c r="X25" s="479"/>
      <c r="Y25" s="479"/>
      <c r="Z25" s="479"/>
      <c r="AA25" s="479"/>
      <c r="AB25" s="697"/>
    </row>
    <row r="26" spans="1:28" s="506" customFormat="1">
      <c r="A26" s="463">
        <v>3.4</v>
      </c>
      <c r="B26" s="484" t="s">
        <v>476</v>
      </c>
      <c r="C26" s="674"/>
      <c r="D26" s="698"/>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697"/>
    </row>
    <row r="27" spans="1:28" s="506" customFormat="1">
      <c r="A27" s="463">
        <v>3.5</v>
      </c>
      <c r="B27" s="484" t="s">
        <v>477</v>
      </c>
      <c r="C27" s="674">
        <v>31936751.3972</v>
      </c>
      <c r="D27" s="698">
        <v>30372362.1142</v>
      </c>
      <c r="E27" s="479"/>
      <c r="F27" s="479"/>
      <c r="G27" s="479"/>
      <c r="H27" s="479">
        <v>982905.48300000001</v>
      </c>
      <c r="I27" s="479"/>
      <c r="J27" s="479"/>
      <c r="K27" s="479"/>
      <c r="L27" s="479">
        <v>581483.80000000005</v>
      </c>
      <c r="M27" s="479"/>
      <c r="N27" s="479"/>
      <c r="O27" s="479"/>
      <c r="P27" s="479"/>
      <c r="Q27" s="479"/>
      <c r="R27" s="479"/>
      <c r="S27" s="479"/>
      <c r="T27" s="479"/>
      <c r="U27" s="479"/>
      <c r="V27" s="479"/>
      <c r="W27" s="479"/>
      <c r="X27" s="479"/>
      <c r="Y27" s="479"/>
      <c r="Z27" s="479"/>
      <c r="AA27" s="479"/>
      <c r="AB27" s="697"/>
    </row>
    <row r="28" spans="1:28" s="506" customFormat="1">
      <c r="A28" s="463">
        <v>3.6</v>
      </c>
      <c r="B28" s="484" t="s">
        <v>478</v>
      </c>
      <c r="C28" s="674">
        <v>1652829.6118000001</v>
      </c>
      <c r="D28" s="698">
        <v>1652829.6118000001</v>
      </c>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69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zoomScaleNormal="100" workbookViewId="0">
      <selection activeCell="C8" sqref="C8:AA22"/>
    </sheetView>
  </sheetViews>
  <sheetFormatPr defaultColWidth="9.140625" defaultRowHeight="12.75"/>
  <cols>
    <col min="1" max="1" width="11.85546875" style="474" bestFit="1" customWidth="1"/>
    <col min="2" max="2" width="62.42578125" style="474" customWidth="1"/>
    <col min="3" max="3" width="16.42578125" style="474" customWidth="1"/>
    <col min="4" max="4" width="14" style="474" customWidth="1"/>
    <col min="5" max="7" width="17.140625" style="474" customWidth="1"/>
    <col min="8" max="8" width="13" style="474" customWidth="1"/>
    <col min="9" max="10" width="17.140625" style="474" customWidth="1"/>
    <col min="11" max="11" width="22.28515625" style="474" customWidth="1"/>
    <col min="12" max="12" width="12.42578125" style="474" customWidth="1"/>
    <col min="13" max="13" width="13.85546875" style="474" bestFit="1" customWidth="1"/>
    <col min="14" max="14" width="21.42578125" style="474" bestFit="1" customWidth="1"/>
    <col min="15" max="15" width="22.28515625" style="474" customWidth="1"/>
    <col min="16" max="16" width="21.7109375" style="474" bestFit="1" customWidth="1"/>
    <col min="17" max="18" width="20.140625" style="474" bestFit="1" customWidth="1"/>
    <col min="19" max="19" width="13.42578125" style="474" bestFit="1" customWidth="1"/>
    <col min="20" max="20" width="14.28515625" style="474" customWidth="1"/>
    <col min="21" max="21" width="13.85546875" style="474" bestFit="1" customWidth="1"/>
    <col min="22" max="22" width="21.42578125" style="474" bestFit="1" customWidth="1"/>
    <col min="23" max="23" width="22.28515625" style="474" customWidth="1"/>
    <col min="24" max="24" width="21.7109375" style="474" bestFit="1" customWidth="1"/>
    <col min="25" max="26" width="20.140625" style="474" bestFit="1" customWidth="1"/>
    <col min="27" max="27" width="13.42578125" style="474" bestFit="1" customWidth="1"/>
    <col min="28" max="16384" width="9.140625" style="474"/>
  </cols>
  <sheetData>
    <row r="1" spans="1:27" ht="13.5">
      <c r="A1" s="371" t="s">
        <v>31</v>
      </c>
      <c r="B1" s="459" t="str">
        <f>'Info '!C2</f>
        <v>JSC Ziraat Bank Georgia</v>
      </c>
    </row>
    <row r="2" spans="1:27">
      <c r="A2" s="372" t="s">
        <v>32</v>
      </c>
      <c r="B2" s="694">
        <f>'1. key ratios '!B2</f>
        <v>45291</v>
      </c>
    </row>
    <row r="3" spans="1:27">
      <c r="A3" s="373" t="s">
        <v>481</v>
      </c>
      <c r="C3" s="476"/>
    </row>
    <row r="4" spans="1:27" ht="13.5" thickBot="1">
      <c r="A4" s="373"/>
      <c r="B4" s="540"/>
      <c r="C4" s="476"/>
    </row>
    <row r="5" spans="1:27" s="506" customFormat="1" ht="13.5" customHeight="1">
      <c r="A5" s="810" t="s">
        <v>687</v>
      </c>
      <c r="B5" s="811"/>
      <c r="C5" s="819" t="s">
        <v>686</v>
      </c>
      <c r="D5" s="820"/>
      <c r="E5" s="820"/>
      <c r="F5" s="820"/>
      <c r="G5" s="820"/>
      <c r="H5" s="820"/>
      <c r="I5" s="820"/>
      <c r="J5" s="820"/>
      <c r="K5" s="820"/>
      <c r="L5" s="820"/>
      <c r="M5" s="820"/>
      <c r="N5" s="820"/>
      <c r="O5" s="820"/>
      <c r="P5" s="820"/>
      <c r="Q5" s="820"/>
      <c r="R5" s="820"/>
      <c r="S5" s="821"/>
      <c r="T5" s="505"/>
      <c r="U5" s="505"/>
      <c r="V5" s="505"/>
      <c r="W5" s="505"/>
      <c r="X5" s="505"/>
      <c r="Y5" s="505"/>
      <c r="Z5" s="505"/>
      <c r="AA5" s="504"/>
    </row>
    <row r="6" spans="1:27" s="506" customFormat="1" ht="12" customHeight="1">
      <c r="A6" s="812"/>
      <c r="B6" s="813"/>
      <c r="C6" s="816" t="s">
        <v>65</v>
      </c>
      <c r="D6" s="808" t="s">
        <v>683</v>
      </c>
      <c r="E6" s="808"/>
      <c r="F6" s="808"/>
      <c r="G6" s="808"/>
      <c r="H6" s="808" t="s">
        <v>682</v>
      </c>
      <c r="I6" s="808"/>
      <c r="J6" s="808"/>
      <c r="K6" s="808"/>
      <c r="L6" s="503"/>
      <c r="M6" s="809" t="s">
        <v>681</v>
      </c>
      <c r="N6" s="809"/>
      <c r="O6" s="809"/>
      <c r="P6" s="809"/>
      <c r="Q6" s="809"/>
      <c r="R6" s="809"/>
      <c r="S6" s="818"/>
      <c r="T6" s="505"/>
      <c r="U6" s="797" t="s">
        <v>680</v>
      </c>
      <c r="V6" s="797"/>
      <c r="W6" s="797"/>
      <c r="X6" s="797"/>
      <c r="Y6" s="797"/>
      <c r="Z6" s="797"/>
      <c r="AA6" s="790"/>
    </row>
    <row r="7" spans="1:27" s="506" customFormat="1" ht="25.5">
      <c r="A7" s="814"/>
      <c r="B7" s="815"/>
      <c r="C7" s="817"/>
      <c r="D7" s="500"/>
      <c r="E7" s="498" t="s">
        <v>471</v>
      </c>
      <c r="F7" s="471" t="s">
        <v>678</v>
      </c>
      <c r="G7" s="473" t="s">
        <v>679</v>
      </c>
      <c r="H7" s="539"/>
      <c r="I7" s="498" t="s">
        <v>471</v>
      </c>
      <c r="J7" s="471" t="s">
        <v>678</v>
      </c>
      <c r="K7" s="473" t="s">
        <v>679</v>
      </c>
      <c r="L7" s="499"/>
      <c r="M7" s="498" t="s">
        <v>471</v>
      </c>
      <c r="N7" s="471" t="s">
        <v>678</v>
      </c>
      <c r="O7" s="471" t="s">
        <v>677</v>
      </c>
      <c r="P7" s="471" t="s">
        <v>676</v>
      </c>
      <c r="Q7" s="471" t="s">
        <v>675</v>
      </c>
      <c r="R7" s="471" t="s">
        <v>674</v>
      </c>
      <c r="S7" s="538" t="s">
        <v>673</v>
      </c>
      <c r="T7" s="537"/>
      <c r="U7" s="498" t="s">
        <v>471</v>
      </c>
      <c r="V7" s="498" t="s">
        <v>678</v>
      </c>
      <c r="W7" s="498" t="s">
        <v>677</v>
      </c>
      <c r="X7" s="498" t="s">
        <v>676</v>
      </c>
      <c r="Y7" s="498" t="s">
        <v>675</v>
      </c>
      <c r="Z7" s="471" t="s">
        <v>674</v>
      </c>
      <c r="AA7" s="498" t="s">
        <v>673</v>
      </c>
    </row>
    <row r="8" spans="1:27">
      <c r="A8" s="536">
        <v>1</v>
      </c>
      <c r="B8" s="535" t="s">
        <v>472</v>
      </c>
      <c r="C8" s="675">
        <v>132605437.07179999</v>
      </c>
      <c r="D8" s="676">
        <v>105591638.07099999</v>
      </c>
      <c r="E8" s="676"/>
      <c r="F8" s="676"/>
      <c r="G8" s="676"/>
      <c r="H8" s="676">
        <v>23255686.1527</v>
      </c>
      <c r="I8" s="676">
        <v>2955.92</v>
      </c>
      <c r="J8" s="676">
        <v>194130.49</v>
      </c>
      <c r="K8" s="676"/>
      <c r="L8" s="676">
        <v>3758112.8481000001</v>
      </c>
      <c r="M8" s="676"/>
      <c r="N8" s="676">
        <v>335494.33</v>
      </c>
      <c r="O8" s="676"/>
      <c r="P8" s="676">
        <v>570486.22459999996</v>
      </c>
      <c r="Q8" s="676">
        <v>113563.0585</v>
      </c>
      <c r="R8" s="676"/>
      <c r="S8" s="676"/>
      <c r="T8" s="527"/>
      <c r="U8" s="462"/>
      <c r="V8" s="462"/>
      <c r="W8" s="462"/>
      <c r="X8" s="462"/>
      <c r="Y8" s="462"/>
      <c r="Z8" s="462"/>
      <c r="AA8" s="526"/>
    </row>
    <row r="9" spans="1:27">
      <c r="A9" s="533">
        <v>1.1000000000000001</v>
      </c>
      <c r="B9" s="534" t="s">
        <v>482</v>
      </c>
      <c r="C9" s="677">
        <v>119265184.0492</v>
      </c>
      <c r="D9" s="676">
        <v>92309809.058400005</v>
      </c>
      <c r="E9" s="676"/>
      <c r="F9" s="676"/>
      <c r="G9" s="676"/>
      <c r="H9" s="676">
        <v>23197262.142700002</v>
      </c>
      <c r="I9" s="676"/>
      <c r="J9" s="676">
        <v>148885.57999999999</v>
      </c>
      <c r="K9" s="676"/>
      <c r="L9" s="676">
        <v>3758112.8481000001</v>
      </c>
      <c r="M9" s="676"/>
      <c r="N9" s="676">
        <v>335494.33</v>
      </c>
      <c r="O9" s="676"/>
      <c r="P9" s="676">
        <v>570486.22459999996</v>
      </c>
      <c r="Q9" s="676">
        <v>113563.0585</v>
      </c>
      <c r="R9" s="676"/>
      <c r="S9" s="676"/>
      <c r="T9" s="527"/>
      <c r="U9" s="462"/>
      <c r="V9" s="462"/>
      <c r="W9" s="462"/>
      <c r="X9" s="462"/>
      <c r="Y9" s="462"/>
      <c r="Z9" s="462"/>
      <c r="AA9" s="526"/>
    </row>
    <row r="10" spans="1:27">
      <c r="A10" s="531" t="s">
        <v>15</v>
      </c>
      <c r="B10" s="532" t="s">
        <v>483</v>
      </c>
      <c r="C10" s="677">
        <v>119265184.0492</v>
      </c>
      <c r="D10" s="676">
        <v>92309809.058400005</v>
      </c>
      <c r="E10" s="676"/>
      <c r="F10" s="676"/>
      <c r="G10" s="676"/>
      <c r="H10" s="676">
        <v>23197262.142700002</v>
      </c>
      <c r="I10" s="676"/>
      <c r="J10" s="676">
        <v>148885.57999999999</v>
      </c>
      <c r="K10" s="676"/>
      <c r="L10" s="676">
        <v>3758112.8481000001</v>
      </c>
      <c r="M10" s="676"/>
      <c r="N10" s="676">
        <v>335494.33</v>
      </c>
      <c r="O10" s="676"/>
      <c r="P10" s="676">
        <v>570486.22459999996</v>
      </c>
      <c r="Q10" s="676">
        <v>113563.0585</v>
      </c>
      <c r="R10" s="676"/>
      <c r="S10" s="676"/>
      <c r="T10" s="527"/>
      <c r="U10" s="462"/>
      <c r="V10" s="462"/>
      <c r="W10" s="462"/>
      <c r="X10" s="462"/>
      <c r="Y10" s="462"/>
      <c r="Z10" s="462"/>
      <c r="AA10" s="526"/>
    </row>
    <row r="11" spans="1:27">
      <c r="A11" s="530" t="s">
        <v>484</v>
      </c>
      <c r="B11" s="529" t="s">
        <v>485</v>
      </c>
      <c r="C11" s="678">
        <v>63084004.410099998</v>
      </c>
      <c r="D11" s="676">
        <v>49388564.925099999</v>
      </c>
      <c r="E11" s="676"/>
      <c r="F11" s="676"/>
      <c r="G11" s="676"/>
      <c r="H11" s="676">
        <v>10995307.600400001</v>
      </c>
      <c r="I11" s="676"/>
      <c r="J11" s="676"/>
      <c r="K11" s="676"/>
      <c r="L11" s="676">
        <v>2700131.8846</v>
      </c>
      <c r="M11" s="676"/>
      <c r="N11" s="676">
        <v>85739.54</v>
      </c>
      <c r="O11" s="676"/>
      <c r="P11" s="676">
        <v>43265.184600000001</v>
      </c>
      <c r="Q11" s="676">
        <v>37971.360000000001</v>
      </c>
      <c r="R11" s="676"/>
      <c r="S11" s="676"/>
      <c r="T11" s="527"/>
      <c r="U11" s="462"/>
      <c r="V11" s="462"/>
      <c r="W11" s="462"/>
      <c r="X11" s="462"/>
      <c r="Y11" s="462"/>
      <c r="Z11" s="462"/>
      <c r="AA11" s="526"/>
    </row>
    <row r="12" spans="1:27">
      <c r="A12" s="530" t="s">
        <v>486</v>
      </c>
      <c r="B12" s="529" t="s">
        <v>487</v>
      </c>
      <c r="C12" s="678">
        <v>33376149.314100001</v>
      </c>
      <c r="D12" s="676">
        <v>23532252.7744</v>
      </c>
      <c r="E12" s="676"/>
      <c r="F12" s="676"/>
      <c r="G12" s="676"/>
      <c r="H12" s="676">
        <v>9295053.7928999998</v>
      </c>
      <c r="I12" s="676"/>
      <c r="J12" s="676">
        <v>140457.18</v>
      </c>
      <c r="K12" s="676"/>
      <c r="L12" s="676">
        <v>548842.74679999996</v>
      </c>
      <c r="M12" s="676"/>
      <c r="N12" s="676"/>
      <c r="O12" s="676"/>
      <c r="P12" s="676">
        <v>527221.04</v>
      </c>
      <c r="Q12" s="676">
        <v>4928.09</v>
      </c>
      <c r="R12" s="676"/>
      <c r="S12" s="676"/>
      <c r="T12" s="527"/>
      <c r="U12" s="462"/>
      <c r="V12" s="462"/>
      <c r="W12" s="462"/>
      <c r="X12" s="462"/>
      <c r="Y12" s="462"/>
      <c r="Z12" s="462"/>
      <c r="AA12" s="526"/>
    </row>
    <row r="13" spans="1:27">
      <c r="A13" s="530" t="s">
        <v>488</v>
      </c>
      <c r="B13" s="529" t="s">
        <v>489</v>
      </c>
      <c r="C13" s="678">
        <v>11641552.831599999</v>
      </c>
      <c r="D13" s="676">
        <v>11203078.2234</v>
      </c>
      <c r="E13" s="676"/>
      <c r="F13" s="676"/>
      <c r="G13" s="676"/>
      <c r="H13" s="676"/>
      <c r="I13" s="676"/>
      <c r="J13" s="676"/>
      <c r="K13" s="676"/>
      <c r="L13" s="676">
        <v>438474.60820000002</v>
      </c>
      <c r="M13" s="676"/>
      <c r="N13" s="676">
        <v>249754.79</v>
      </c>
      <c r="O13" s="676"/>
      <c r="P13" s="676"/>
      <c r="Q13" s="676"/>
      <c r="R13" s="676"/>
      <c r="S13" s="676"/>
      <c r="T13" s="527"/>
      <c r="U13" s="462"/>
      <c r="V13" s="462"/>
      <c r="W13" s="462"/>
      <c r="X13" s="462"/>
      <c r="Y13" s="462"/>
      <c r="Z13" s="462"/>
      <c r="AA13" s="526"/>
    </row>
    <row r="14" spans="1:27">
      <c r="A14" s="530" t="s">
        <v>490</v>
      </c>
      <c r="B14" s="529" t="s">
        <v>491</v>
      </c>
      <c r="C14" s="678">
        <v>11163477.4934</v>
      </c>
      <c r="D14" s="676">
        <v>8185913.1354999999</v>
      </c>
      <c r="E14" s="676"/>
      <c r="F14" s="676"/>
      <c r="G14" s="676"/>
      <c r="H14" s="676">
        <v>2906900.7494000001</v>
      </c>
      <c r="I14" s="676"/>
      <c r="J14" s="676">
        <v>8428.4</v>
      </c>
      <c r="K14" s="676"/>
      <c r="L14" s="676">
        <v>70663.608500000002</v>
      </c>
      <c r="M14" s="676"/>
      <c r="N14" s="676"/>
      <c r="O14" s="676"/>
      <c r="P14" s="676"/>
      <c r="Q14" s="676">
        <v>70663.608500000002</v>
      </c>
      <c r="R14" s="676"/>
      <c r="S14" s="676"/>
      <c r="T14" s="527"/>
      <c r="U14" s="462"/>
      <c r="V14" s="462"/>
      <c r="W14" s="462"/>
      <c r="X14" s="462"/>
      <c r="Y14" s="462"/>
      <c r="Z14" s="462"/>
      <c r="AA14" s="526"/>
    </row>
    <row r="15" spans="1:27">
      <c r="A15" s="528">
        <v>1.2</v>
      </c>
      <c r="B15" s="524" t="s">
        <v>685</v>
      </c>
      <c r="C15" s="678">
        <v>1443097.12</v>
      </c>
      <c r="D15" s="676">
        <v>292944.32</v>
      </c>
      <c r="E15" s="676"/>
      <c r="F15" s="676"/>
      <c r="G15" s="676"/>
      <c r="H15" s="676">
        <v>395795.21</v>
      </c>
      <c r="I15" s="676"/>
      <c r="J15" s="676">
        <v>6968.94</v>
      </c>
      <c r="K15" s="676"/>
      <c r="L15" s="676">
        <v>754357.59</v>
      </c>
      <c r="M15" s="676"/>
      <c r="N15" s="676">
        <v>29952.58</v>
      </c>
      <c r="O15" s="676"/>
      <c r="P15" s="676">
        <v>247402.4</v>
      </c>
      <c r="Q15" s="676">
        <v>37609.97</v>
      </c>
      <c r="R15" s="676"/>
      <c r="S15" s="676"/>
      <c r="T15" s="527"/>
      <c r="U15" s="462"/>
      <c r="V15" s="462"/>
      <c r="W15" s="462"/>
      <c r="X15" s="462"/>
      <c r="Y15" s="462"/>
      <c r="Z15" s="462"/>
      <c r="AA15" s="526"/>
    </row>
    <row r="16" spans="1:27">
      <c r="A16" s="525">
        <v>1.3</v>
      </c>
      <c r="B16" s="524" t="s">
        <v>530</v>
      </c>
      <c r="C16" s="679"/>
      <c r="D16" s="680"/>
      <c r="E16" s="680"/>
      <c r="F16" s="680"/>
      <c r="G16" s="680"/>
      <c r="H16" s="680"/>
      <c r="I16" s="680"/>
      <c r="J16" s="680"/>
      <c r="K16" s="680"/>
      <c r="L16" s="680"/>
      <c r="M16" s="680"/>
      <c r="N16" s="680"/>
      <c r="O16" s="680"/>
      <c r="P16" s="680"/>
      <c r="Q16" s="680"/>
      <c r="R16" s="680"/>
      <c r="S16" s="680"/>
      <c r="T16" s="523"/>
      <c r="U16" s="522"/>
      <c r="V16" s="522"/>
      <c r="W16" s="522"/>
      <c r="X16" s="522"/>
      <c r="Y16" s="522"/>
      <c r="Z16" s="522"/>
      <c r="AA16" s="521"/>
    </row>
    <row r="17" spans="1:27" s="506" customFormat="1">
      <c r="A17" s="519" t="s">
        <v>492</v>
      </c>
      <c r="B17" s="520" t="s">
        <v>493</v>
      </c>
      <c r="C17" s="681">
        <v>118023577.8106</v>
      </c>
      <c r="D17" s="676">
        <v>91999094.968999997</v>
      </c>
      <c r="E17" s="676"/>
      <c r="F17" s="676"/>
      <c r="G17" s="676"/>
      <c r="H17" s="676">
        <v>22266369.993500002</v>
      </c>
      <c r="I17" s="676"/>
      <c r="J17" s="676">
        <v>148885.57999999999</v>
      </c>
      <c r="K17" s="676"/>
      <c r="L17" s="676">
        <v>3758112.8481000001</v>
      </c>
      <c r="M17" s="676"/>
      <c r="N17" s="676">
        <v>335494.33</v>
      </c>
      <c r="O17" s="676"/>
      <c r="P17" s="676">
        <v>570486.22459999996</v>
      </c>
      <c r="Q17" s="676">
        <v>113563.0585</v>
      </c>
      <c r="R17" s="676"/>
      <c r="S17" s="676"/>
      <c r="T17" s="513"/>
      <c r="U17" s="463"/>
      <c r="V17" s="463"/>
      <c r="W17" s="463"/>
      <c r="X17" s="463"/>
      <c r="Y17" s="463"/>
      <c r="Z17" s="463"/>
      <c r="AA17" s="512"/>
    </row>
    <row r="18" spans="1:27" s="506" customFormat="1">
      <c r="A18" s="516" t="s">
        <v>494</v>
      </c>
      <c r="B18" s="517" t="s">
        <v>495</v>
      </c>
      <c r="C18" s="682">
        <v>118023577.8106</v>
      </c>
      <c r="D18" s="676">
        <v>91999094.968999997</v>
      </c>
      <c r="E18" s="676"/>
      <c r="F18" s="676"/>
      <c r="G18" s="676"/>
      <c r="H18" s="676">
        <v>22266369.993500002</v>
      </c>
      <c r="I18" s="676"/>
      <c r="J18" s="676">
        <v>148885.57999999999</v>
      </c>
      <c r="K18" s="676"/>
      <c r="L18" s="676">
        <v>3758112.8481000001</v>
      </c>
      <c r="M18" s="676"/>
      <c r="N18" s="676">
        <v>335494.33</v>
      </c>
      <c r="O18" s="676"/>
      <c r="P18" s="676">
        <v>570486.22459999996</v>
      </c>
      <c r="Q18" s="676">
        <v>113563.0585</v>
      </c>
      <c r="R18" s="676"/>
      <c r="S18" s="676"/>
      <c r="T18" s="513"/>
      <c r="U18" s="463"/>
      <c r="V18" s="463"/>
      <c r="W18" s="463"/>
      <c r="X18" s="463"/>
      <c r="Y18" s="463"/>
      <c r="Z18" s="463"/>
      <c r="AA18" s="512"/>
    </row>
    <row r="19" spans="1:27" s="506" customFormat="1">
      <c r="A19" s="519" t="s">
        <v>496</v>
      </c>
      <c r="B19" s="518" t="s">
        <v>497</v>
      </c>
      <c r="C19" s="682">
        <v>181817036.87920001</v>
      </c>
      <c r="D19" s="676">
        <v>141841584.125</v>
      </c>
      <c r="E19" s="676"/>
      <c r="F19" s="676"/>
      <c r="G19" s="676"/>
      <c r="H19" s="676">
        <v>33342195.218800001</v>
      </c>
      <c r="I19" s="676"/>
      <c r="J19" s="676">
        <v>82919.512799999997</v>
      </c>
      <c r="K19" s="676"/>
      <c r="L19" s="676">
        <v>6633257.5354000004</v>
      </c>
      <c r="M19" s="676"/>
      <c r="N19" s="676">
        <v>312156.28989999997</v>
      </c>
      <c r="O19" s="676"/>
      <c r="P19" s="676">
        <v>1975415.1540000001</v>
      </c>
      <c r="Q19" s="676">
        <v>475193.87449999998</v>
      </c>
      <c r="R19" s="676"/>
      <c r="S19" s="676"/>
      <c r="T19" s="513"/>
      <c r="U19" s="463"/>
      <c r="V19" s="463"/>
      <c r="W19" s="463"/>
      <c r="X19" s="463"/>
      <c r="Y19" s="463"/>
      <c r="Z19" s="463"/>
      <c r="AA19" s="512"/>
    </row>
    <row r="20" spans="1:27" s="506" customFormat="1">
      <c r="A20" s="516" t="s">
        <v>498</v>
      </c>
      <c r="B20" s="517" t="s">
        <v>495</v>
      </c>
      <c r="C20" s="682">
        <v>181817036.87920001</v>
      </c>
      <c r="D20" s="676">
        <v>141841584.125</v>
      </c>
      <c r="E20" s="676"/>
      <c r="F20" s="676"/>
      <c r="G20" s="676"/>
      <c r="H20" s="676">
        <v>33342195.218800001</v>
      </c>
      <c r="I20" s="676"/>
      <c r="J20" s="676">
        <v>82919.512799999997</v>
      </c>
      <c r="K20" s="676"/>
      <c r="L20" s="676">
        <v>6633257.5354000004</v>
      </c>
      <c r="M20" s="676"/>
      <c r="N20" s="676">
        <v>312156.28989999997</v>
      </c>
      <c r="O20" s="676"/>
      <c r="P20" s="676">
        <v>1975415.1540000001</v>
      </c>
      <c r="Q20" s="676">
        <v>475193.87449999998</v>
      </c>
      <c r="R20" s="676"/>
      <c r="S20" s="676"/>
      <c r="T20" s="513"/>
      <c r="U20" s="463"/>
      <c r="V20" s="463"/>
      <c r="W20" s="463"/>
      <c r="X20" s="463"/>
      <c r="Y20" s="463"/>
      <c r="Z20" s="463"/>
      <c r="AA20" s="512"/>
    </row>
    <row r="21" spans="1:27" s="506" customFormat="1">
      <c r="A21" s="515">
        <v>1.4</v>
      </c>
      <c r="B21" s="514" t="s">
        <v>499</v>
      </c>
      <c r="C21" s="682"/>
      <c r="D21" s="676"/>
      <c r="E21" s="676"/>
      <c r="F21" s="676"/>
      <c r="G21" s="676"/>
      <c r="H21" s="676"/>
      <c r="I21" s="676"/>
      <c r="J21" s="676"/>
      <c r="K21" s="676"/>
      <c r="L21" s="676"/>
      <c r="M21" s="676"/>
      <c r="N21" s="676"/>
      <c r="O21" s="676"/>
      <c r="P21" s="676"/>
      <c r="Q21" s="676"/>
      <c r="R21" s="676"/>
      <c r="S21" s="676"/>
      <c r="T21" s="513"/>
      <c r="U21" s="463"/>
      <c r="V21" s="463"/>
      <c r="W21" s="463"/>
      <c r="X21" s="463"/>
      <c r="Y21" s="463"/>
      <c r="Z21" s="463"/>
      <c r="AA21" s="512"/>
    </row>
    <row r="22" spans="1:27" s="506" customFormat="1" ht="13.5" thickBot="1">
      <c r="A22" s="511">
        <v>1.5</v>
      </c>
      <c r="B22" s="510" t="s">
        <v>500</v>
      </c>
      <c r="C22" s="683"/>
      <c r="D22" s="684"/>
      <c r="E22" s="684"/>
      <c r="F22" s="684"/>
      <c r="G22" s="684"/>
      <c r="H22" s="684"/>
      <c r="I22" s="684"/>
      <c r="J22" s="684"/>
      <c r="K22" s="684"/>
      <c r="L22" s="684"/>
      <c r="M22" s="684"/>
      <c r="N22" s="684"/>
      <c r="O22" s="684"/>
      <c r="P22" s="684"/>
      <c r="Q22" s="684"/>
      <c r="R22" s="684"/>
      <c r="S22" s="684"/>
      <c r="T22" s="509"/>
      <c r="U22" s="508"/>
      <c r="V22" s="508"/>
      <c r="W22" s="508"/>
      <c r="X22" s="508"/>
      <c r="Y22" s="508"/>
      <c r="Z22" s="508"/>
      <c r="AA22" s="507"/>
    </row>
    <row r="23" spans="1:27">
      <c r="A23" s="494"/>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C7" sqref="C7:K33"/>
    </sheetView>
  </sheetViews>
  <sheetFormatPr defaultColWidth="9.140625" defaultRowHeight="12.75"/>
  <cols>
    <col min="1" max="1" width="11.85546875" style="474" bestFit="1" customWidth="1"/>
    <col min="2" max="2" width="58.140625" style="474" customWidth="1"/>
    <col min="3" max="3" width="12.140625" style="474" customWidth="1"/>
    <col min="4" max="5" width="16.140625" style="474" customWidth="1"/>
    <col min="6" max="6" width="16.140625" style="541" customWidth="1"/>
    <col min="7" max="7" width="12.28515625" style="541" customWidth="1"/>
    <col min="8" max="8" width="11.42578125" style="474" customWidth="1"/>
    <col min="9" max="11" width="16.140625" style="541" customWidth="1"/>
    <col min="12" max="12" width="15.85546875" style="541" customWidth="1"/>
    <col min="13" max="16384" width="9.140625" style="474"/>
  </cols>
  <sheetData>
    <row r="1" spans="1:12" ht="13.5">
      <c r="A1" s="371" t="s">
        <v>31</v>
      </c>
      <c r="B1" s="459" t="str">
        <f>'Info '!C2</f>
        <v>JSC Ziraat Bank Georgia</v>
      </c>
      <c r="F1" s="474"/>
      <c r="G1" s="474"/>
      <c r="I1" s="474"/>
      <c r="J1" s="474"/>
      <c r="K1" s="474"/>
      <c r="L1" s="474"/>
    </row>
    <row r="2" spans="1:12">
      <c r="A2" s="372" t="s">
        <v>32</v>
      </c>
      <c r="B2" s="694">
        <f>'1. key ratios '!B2</f>
        <v>45291</v>
      </c>
      <c r="F2" s="474"/>
      <c r="G2" s="474"/>
      <c r="I2" s="474"/>
      <c r="J2" s="474"/>
      <c r="K2" s="474"/>
      <c r="L2" s="474"/>
    </row>
    <row r="3" spans="1:12">
      <c r="A3" s="373" t="s">
        <v>501</v>
      </c>
      <c r="F3" s="474"/>
      <c r="G3" s="474"/>
      <c r="I3" s="474"/>
      <c r="J3" s="474"/>
      <c r="K3" s="474"/>
      <c r="L3" s="474"/>
    </row>
    <row r="4" spans="1:12">
      <c r="F4" s="474"/>
      <c r="G4" s="474"/>
      <c r="I4" s="474"/>
      <c r="J4" s="474"/>
      <c r="K4" s="474"/>
      <c r="L4" s="474"/>
    </row>
    <row r="5" spans="1:12" ht="37.5" customHeight="1">
      <c r="A5" s="776" t="s">
        <v>518</v>
      </c>
      <c r="B5" s="777"/>
      <c r="C5" s="822" t="s">
        <v>502</v>
      </c>
      <c r="D5" s="823"/>
      <c r="E5" s="823"/>
      <c r="F5" s="823"/>
      <c r="G5" s="823"/>
      <c r="H5" s="824" t="s">
        <v>662</v>
      </c>
      <c r="I5" s="825"/>
      <c r="J5" s="825"/>
      <c r="K5" s="825"/>
      <c r="L5" s="826"/>
    </row>
    <row r="6" spans="1:12" ht="39.6" customHeight="1">
      <c r="A6" s="780"/>
      <c r="B6" s="781"/>
      <c r="C6" s="375"/>
      <c r="D6" s="472" t="s">
        <v>683</v>
      </c>
      <c r="E6" s="472" t="s">
        <v>682</v>
      </c>
      <c r="F6" s="472" t="s">
        <v>681</v>
      </c>
      <c r="G6" s="472" t="s">
        <v>680</v>
      </c>
      <c r="H6" s="544"/>
      <c r="I6" s="472" t="s">
        <v>683</v>
      </c>
      <c r="J6" s="472" t="s">
        <v>682</v>
      </c>
      <c r="K6" s="472" t="s">
        <v>681</v>
      </c>
      <c r="L6" s="472" t="s">
        <v>680</v>
      </c>
    </row>
    <row r="7" spans="1:12">
      <c r="A7" s="463">
        <v>1</v>
      </c>
      <c r="B7" s="480" t="s">
        <v>521</v>
      </c>
      <c r="C7" s="685">
        <v>5127758.8463000003</v>
      </c>
      <c r="D7" s="463">
        <v>5073509.7663000003</v>
      </c>
      <c r="E7" s="463">
        <v>54249.08</v>
      </c>
      <c r="F7" s="686"/>
      <c r="G7" s="686"/>
      <c r="H7" s="685">
        <v>22532.239999999998</v>
      </c>
      <c r="I7" s="463">
        <v>20356.46</v>
      </c>
      <c r="J7" s="498">
        <v>2175.7800000000002</v>
      </c>
      <c r="K7" s="686"/>
      <c r="L7" s="686"/>
    </row>
    <row r="8" spans="1:12">
      <c r="A8" s="463">
        <v>2</v>
      </c>
      <c r="B8" s="480" t="s">
        <v>434</v>
      </c>
      <c r="C8" s="685">
        <v>1224579.0825</v>
      </c>
      <c r="D8" s="463">
        <v>1215678.5925</v>
      </c>
      <c r="E8" s="463">
        <v>8900.49</v>
      </c>
      <c r="F8" s="498"/>
      <c r="G8" s="498"/>
      <c r="H8" s="685">
        <v>4056.16</v>
      </c>
      <c r="I8" s="463">
        <v>3698.88</v>
      </c>
      <c r="J8" s="498">
        <v>357.28</v>
      </c>
      <c r="K8" s="498"/>
      <c r="L8" s="498"/>
    </row>
    <row r="9" spans="1:12">
      <c r="A9" s="463">
        <v>3</v>
      </c>
      <c r="B9" s="480" t="s">
        <v>435</v>
      </c>
      <c r="C9" s="685">
        <v>0</v>
      </c>
      <c r="D9" s="463"/>
      <c r="E9" s="463"/>
      <c r="F9" s="687"/>
      <c r="G9" s="687"/>
      <c r="H9" s="685">
        <v>0</v>
      </c>
      <c r="I9" s="463"/>
      <c r="J9" s="687"/>
      <c r="K9" s="687"/>
      <c r="L9" s="687"/>
    </row>
    <row r="10" spans="1:12">
      <c r="A10" s="463">
        <v>4</v>
      </c>
      <c r="B10" s="480" t="s">
        <v>522</v>
      </c>
      <c r="C10" s="685">
        <v>6369731.3695999999</v>
      </c>
      <c r="D10" s="463">
        <v>6215223.5795999998</v>
      </c>
      <c r="E10" s="463">
        <v>154507.79</v>
      </c>
      <c r="F10" s="687"/>
      <c r="G10" s="687"/>
      <c r="H10" s="685">
        <v>8715.33</v>
      </c>
      <c r="I10" s="463">
        <v>4885.97</v>
      </c>
      <c r="J10" s="687">
        <v>3829.36</v>
      </c>
      <c r="K10" s="687"/>
      <c r="L10" s="687"/>
    </row>
    <row r="11" spans="1:12">
      <c r="A11" s="463">
        <v>5</v>
      </c>
      <c r="B11" s="480" t="s">
        <v>436</v>
      </c>
      <c r="C11" s="685">
        <v>4643647.1977999993</v>
      </c>
      <c r="D11" s="463">
        <v>3090761.1985999998</v>
      </c>
      <c r="E11" s="463">
        <v>796575.8</v>
      </c>
      <c r="F11" s="687">
        <v>756310.19920000003</v>
      </c>
      <c r="G11" s="687"/>
      <c r="H11" s="685">
        <v>172968.86000000002</v>
      </c>
      <c r="I11" s="463">
        <v>19832.689999999999</v>
      </c>
      <c r="J11" s="687">
        <v>12033.79</v>
      </c>
      <c r="K11" s="687">
        <v>141102.38</v>
      </c>
      <c r="L11" s="687"/>
    </row>
    <row r="12" spans="1:12">
      <c r="A12" s="463">
        <v>6</v>
      </c>
      <c r="B12" s="480" t="s">
        <v>437</v>
      </c>
      <c r="C12" s="685">
        <v>10734891.873</v>
      </c>
      <c r="D12" s="463">
        <v>8692686.9612000007</v>
      </c>
      <c r="E12" s="463">
        <v>2042204.9117999999</v>
      </c>
      <c r="F12" s="687"/>
      <c r="G12" s="687"/>
      <c r="H12" s="685">
        <v>69265.06</v>
      </c>
      <c r="I12" s="463">
        <v>30194.89</v>
      </c>
      <c r="J12" s="687">
        <v>39070.17</v>
      </c>
      <c r="K12" s="687"/>
      <c r="L12" s="687"/>
    </row>
    <row r="13" spans="1:12">
      <c r="A13" s="463">
        <v>7</v>
      </c>
      <c r="B13" s="480" t="s">
        <v>438</v>
      </c>
      <c r="C13" s="685">
        <v>12576555.471100001</v>
      </c>
      <c r="D13" s="463">
        <v>5027121.3832</v>
      </c>
      <c r="E13" s="463">
        <v>7380784.9632999999</v>
      </c>
      <c r="F13" s="687">
        <v>168649.12460000001</v>
      </c>
      <c r="G13" s="687"/>
      <c r="H13" s="685">
        <v>157244.97</v>
      </c>
      <c r="I13" s="463">
        <v>21103.13</v>
      </c>
      <c r="J13" s="687">
        <v>121982.13</v>
      </c>
      <c r="K13" s="687">
        <v>14159.71</v>
      </c>
      <c r="L13" s="687"/>
    </row>
    <row r="14" spans="1:12">
      <c r="A14" s="463">
        <v>8</v>
      </c>
      <c r="B14" s="480" t="s">
        <v>439</v>
      </c>
      <c r="C14" s="685">
        <v>3410889.6343999999</v>
      </c>
      <c r="D14" s="463">
        <v>3228171.7143999999</v>
      </c>
      <c r="E14" s="463"/>
      <c r="F14" s="687">
        <v>182717.92</v>
      </c>
      <c r="G14" s="687"/>
      <c r="H14" s="685">
        <v>26036.78</v>
      </c>
      <c r="I14" s="463">
        <v>10695.87</v>
      </c>
      <c r="J14" s="687"/>
      <c r="K14" s="687">
        <v>15340.91</v>
      </c>
      <c r="L14" s="687"/>
    </row>
    <row r="15" spans="1:12">
      <c r="A15" s="463">
        <v>9</v>
      </c>
      <c r="B15" s="480" t="s">
        <v>440</v>
      </c>
      <c r="C15" s="685">
        <v>2657204.2412999999</v>
      </c>
      <c r="D15" s="463">
        <v>2657204.2412999999</v>
      </c>
      <c r="E15" s="463"/>
      <c r="F15" s="687"/>
      <c r="G15" s="687"/>
      <c r="H15" s="685">
        <v>16775.07</v>
      </c>
      <c r="I15" s="463">
        <v>16775.07</v>
      </c>
      <c r="J15" s="687"/>
      <c r="K15" s="687"/>
      <c r="L15" s="687"/>
    </row>
    <row r="16" spans="1:12">
      <c r="A16" s="463">
        <v>10</v>
      </c>
      <c r="B16" s="480" t="s">
        <v>441</v>
      </c>
      <c r="C16" s="685">
        <v>2807234.6965000001</v>
      </c>
      <c r="D16" s="463">
        <v>1415096.9885</v>
      </c>
      <c r="E16" s="463"/>
      <c r="F16" s="687">
        <v>1392137.7080000001</v>
      </c>
      <c r="G16" s="687"/>
      <c r="H16" s="685">
        <v>229964.99</v>
      </c>
      <c r="I16" s="463">
        <v>3064.75</v>
      </c>
      <c r="J16" s="687"/>
      <c r="K16" s="687">
        <v>226900.24</v>
      </c>
      <c r="L16" s="687"/>
    </row>
    <row r="17" spans="1:12">
      <c r="A17" s="463">
        <v>11</v>
      </c>
      <c r="B17" s="480" t="s">
        <v>442</v>
      </c>
      <c r="C17" s="685">
        <v>5039441.1160000004</v>
      </c>
      <c r="D17" s="463">
        <v>5039441.1160000004</v>
      </c>
      <c r="E17" s="463"/>
      <c r="F17" s="687"/>
      <c r="G17" s="687"/>
      <c r="H17" s="685">
        <v>7293.17</v>
      </c>
      <c r="I17" s="463">
        <v>7293.17</v>
      </c>
      <c r="J17" s="687"/>
      <c r="K17" s="687"/>
      <c r="L17" s="687"/>
    </row>
    <row r="18" spans="1:12">
      <c r="A18" s="463">
        <v>12</v>
      </c>
      <c r="B18" s="480" t="s">
        <v>443</v>
      </c>
      <c r="C18" s="685">
        <v>21573781.512200002</v>
      </c>
      <c r="D18" s="463">
        <v>20023892.516100001</v>
      </c>
      <c r="E18" s="463">
        <v>968372.11800000002</v>
      </c>
      <c r="F18" s="687">
        <v>581516.87809999997</v>
      </c>
      <c r="G18" s="687"/>
      <c r="H18" s="685">
        <v>225445.61</v>
      </c>
      <c r="I18" s="463">
        <v>103061.97</v>
      </c>
      <c r="J18" s="687">
        <v>13028.23</v>
      </c>
      <c r="K18" s="687">
        <v>109355.41</v>
      </c>
      <c r="L18" s="687"/>
    </row>
    <row r="19" spans="1:12">
      <c r="A19" s="463">
        <v>13</v>
      </c>
      <c r="B19" s="480" t="s">
        <v>444</v>
      </c>
      <c r="C19" s="685">
        <v>12611774.9112</v>
      </c>
      <c r="D19" s="463">
        <v>6651863.6001000004</v>
      </c>
      <c r="E19" s="463">
        <v>5959911.3110999996</v>
      </c>
      <c r="F19" s="687"/>
      <c r="G19" s="687"/>
      <c r="H19" s="685">
        <v>98323.32</v>
      </c>
      <c r="I19" s="463">
        <v>7051.82</v>
      </c>
      <c r="J19" s="687">
        <v>91271.5</v>
      </c>
      <c r="K19" s="687"/>
      <c r="L19" s="687"/>
    </row>
    <row r="20" spans="1:12">
      <c r="A20" s="463">
        <v>14</v>
      </c>
      <c r="B20" s="480" t="s">
        <v>445</v>
      </c>
      <c r="C20" s="685">
        <v>4696109.68</v>
      </c>
      <c r="D20" s="463">
        <v>596984.43999999994</v>
      </c>
      <c r="E20" s="463">
        <v>4099125.24</v>
      </c>
      <c r="F20" s="687"/>
      <c r="G20" s="687"/>
      <c r="H20" s="685">
        <v>80319.06</v>
      </c>
      <c r="I20" s="463">
        <v>1131.92</v>
      </c>
      <c r="J20" s="687">
        <v>79187.14</v>
      </c>
      <c r="K20" s="687"/>
      <c r="L20" s="687"/>
    </row>
    <row r="21" spans="1:12">
      <c r="A21" s="463">
        <v>15</v>
      </c>
      <c r="B21" s="480" t="s">
        <v>446</v>
      </c>
      <c r="C21" s="685">
        <v>6582295.5700000003</v>
      </c>
      <c r="D21" s="463">
        <v>6582295.5700000003</v>
      </c>
      <c r="E21" s="463"/>
      <c r="F21" s="687"/>
      <c r="G21" s="687"/>
      <c r="H21" s="685">
        <v>11366.63</v>
      </c>
      <c r="I21" s="463">
        <v>11366.63</v>
      </c>
      <c r="J21" s="687"/>
      <c r="K21" s="687"/>
      <c r="L21" s="687"/>
    </row>
    <row r="22" spans="1:12">
      <c r="A22" s="463">
        <v>16</v>
      </c>
      <c r="B22" s="480" t="s">
        <v>447</v>
      </c>
      <c r="C22" s="685">
        <v>0</v>
      </c>
      <c r="D22" s="463"/>
      <c r="E22" s="463"/>
      <c r="F22" s="687"/>
      <c r="G22" s="687"/>
      <c r="H22" s="685">
        <v>0</v>
      </c>
      <c r="I22" s="463"/>
      <c r="J22" s="687"/>
      <c r="K22" s="687"/>
      <c r="L22" s="687"/>
    </row>
    <row r="23" spans="1:12">
      <c r="A23" s="463">
        <v>17</v>
      </c>
      <c r="B23" s="480" t="s">
        <v>525</v>
      </c>
      <c r="C23" s="685">
        <v>2030637.7947</v>
      </c>
      <c r="D23" s="463">
        <v>1371607.6347000001</v>
      </c>
      <c r="E23" s="463">
        <v>131809.12</v>
      </c>
      <c r="F23" s="687">
        <v>527221.04</v>
      </c>
      <c r="G23" s="687"/>
      <c r="H23" s="685">
        <v>227403.78</v>
      </c>
      <c r="I23" s="463">
        <v>3179.06</v>
      </c>
      <c r="J23" s="687">
        <v>1933.26</v>
      </c>
      <c r="K23" s="687">
        <v>222291.46</v>
      </c>
      <c r="L23" s="687"/>
    </row>
    <row r="24" spans="1:12">
      <c r="A24" s="463">
        <v>18</v>
      </c>
      <c r="B24" s="480" t="s">
        <v>448</v>
      </c>
      <c r="C24" s="685">
        <v>0</v>
      </c>
      <c r="D24" s="463"/>
      <c r="E24" s="463"/>
      <c r="F24" s="687"/>
      <c r="G24" s="687"/>
      <c r="H24" s="685">
        <v>0</v>
      </c>
      <c r="I24" s="463"/>
      <c r="J24" s="687"/>
      <c r="K24" s="687"/>
      <c r="L24" s="687"/>
    </row>
    <row r="25" spans="1:12">
      <c r="A25" s="463">
        <v>19</v>
      </c>
      <c r="B25" s="480" t="s">
        <v>449</v>
      </c>
      <c r="C25" s="685">
        <v>0</v>
      </c>
      <c r="D25" s="463"/>
      <c r="E25" s="463"/>
      <c r="F25" s="687"/>
      <c r="G25" s="687"/>
      <c r="H25" s="685">
        <v>0</v>
      </c>
      <c r="I25" s="463"/>
      <c r="J25" s="687"/>
      <c r="K25" s="687"/>
      <c r="L25" s="687"/>
    </row>
    <row r="26" spans="1:12">
      <c r="A26" s="463">
        <v>20</v>
      </c>
      <c r="B26" s="480" t="s">
        <v>524</v>
      </c>
      <c r="C26" s="685">
        <v>235438.94</v>
      </c>
      <c r="D26" s="463">
        <v>235438.94</v>
      </c>
      <c r="E26" s="463"/>
      <c r="F26" s="687"/>
      <c r="G26" s="687"/>
      <c r="H26" s="685">
        <v>284.06</v>
      </c>
      <c r="I26" s="463">
        <v>284.06</v>
      </c>
      <c r="J26" s="687"/>
      <c r="K26" s="687"/>
      <c r="L26" s="687"/>
    </row>
    <row r="27" spans="1:12">
      <c r="A27" s="463">
        <v>21</v>
      </c>
      <c r="B27" s="480" t="s">
        <v>450</v>
      </c>
      <c r="C27" s="685">
        <v>156378.21</v>
      </c>
      <c r="D27" s="463">
        <v>151450.12</v>
      </c>
      <c r="E27" s="463"/>
      <c r="F27" s="687">
        <v>4928.09</v>
      </c>
      <c r="G27" s="687"/>
      <c r="H27" s="685">
        <v>3060.1499999999996</v>
      </c>
      <c r="I27" s="463">
        <v>199.91</v>
      </c>
      <c r="J27" s="687"/>
      <c r="K27" s="687">
        <v>2860.24</v>
      </c>
      <c r="L27" s="687"/>
    </row>
    <row r="28" spans="1:12">
      <c r="A28" s="463">
        <v>22</v>
      </c>
      <c r="B28" s="480" t="s">
        <v>451</v>
      </c>
      <c r="C28" s="685">
        <v>10007.68</v>
      </c>
      <c r="D28" s="463">
        <v>10007.68</v>
      </c>
      <c r="E28" s="463"/>
      <c r="F28" s="687"/>
      <c r="G28" s="687"/>
      <c r="H28" s="685">
        <v>7.63</v>
      </c>
      <c r="I28" s="463">
        <v>7.63</v>
      </c>
      <c r="J28" s="687"/>
      <c r="K28" s="687"/>
      <c r="L28" s="687"/>
    </row>
    <row r="29" spans="1:12">
      <c r="A29" s="463">
        <v>23</v>
      </c>
      <c r="B29" s="480" t="s">
        <v>452</v>
      </c>
      <c r="C29" s="685">
        <v>19584374.809900001</v>
      </c>
      <c r="D29" s="463">
        <v>17964153.143199999</v>
      </c>
      <c r="E29" s="463">
        <v>1475589.7785</v>
      </c>
      <c r="F29" s="687">
        <v>144631.88819999999</v>
      </c>
      <c r="G29" s="687"/>
      <c r="H29" s="685">
        <v>117174.22</v>
      </c>
      <c r="I29" s="463">
        <v>69561.53</v>
      </c>
      <c r="J29" s="687">
        <v>25265.45</v>
      </c>
      <c r="K29" s="687">
        <v>22347.24</v>
      </c>
      <c r="L29" s="687"/>
    </row>
    <row r="30" spans="1:12">
      <c r="A30" s="463">
        <v>24</v>
      </c>
      <c r="B30" s="480" t="s">
        <v>523</v>
      </c>
      <c r="C30" s="685">
        <v>8286.19</v>
      </c>
      <c r="D30" s="463">
        <v>8286.19</v>
      </c>
      <c r="E30" s="463"/>
      <c r="F30" s="687"/>
      <c r="G30" s="687"/>
      <c r="H30" s="685">
        <v>6.33</v>
      </c>
      <c r="I30" s="463">
        <v>6.33</v>
      </c>
      <c r="J30" s="687"/>
      <c r="K30" s="687"/>
      <c r="L30" s="687"/>
    </row>
    <row r="31" spans="1:12">
      <c r="A31" s="463">
        <v>25</v>
      </c>
      <c r="B31" s="480" t="s">
        <v>453</v>
      </c>
      <c r="C31" s="685">
        <v>10524418.245300001</v>
      </c>
      <c r="D31" s="463">
        <v>10340762.6953</v>
      </c>
      <c r="E31" s="463">
        <v>183655.55</v>
      </c>
      <c r="F31" s="687"/>
      <c r="G31" s="687"/>
      <c r="H31" s="685">
        <v>18924.71</v>
      </c>
      <c r="I31" s="463">
        <v>11435.52</v>
      </c>
      <c r="J31" s="687">
        <v>7489.19</v>
      </c>
      <c r="K31" s="687"/>
      <c r="L31" s="687"/>
    </row>
    <row r="32" spans="1:12">
      <c r="A32" s="463">
        <v>26</v>
      </c>
      <c r="B32" s="480" t="s">
        <v>520</v>
      </c>
      <c r="C32" s="685">
        <v>0</v>
      </c>
      <c r="D32" s="463"/>
      <c r="E32" s="463"/>
      <c r="F32" s="687"/>
      <c r="G32" s="687"/>
      <c r="H32" s="685">
        <v>0</v>
      </c>
      <c r="I32" s="463"/>
      <c r="J32" s="687"/>
      <c r="K32" s="687"/>
      <c r="L32" s="687"/>
    </row>
    <row r="33" spans="1:12">
      <c r="A33" s="463">
        <v>27</v>
      </c>
      <c r="B33" s="543" t="s">
        <v>65</v>
      </c>
      <c r="C33" s="685">
        <v>132605437.07180002</v>
      </c>
      <c r="D33" s="492">
        <v>105591638.07100001</v>
      </c>
      <c r="E33" s="492">
        <v>23255686.152700003</v>
      </c>
      <c r="F33" s="492">
        <v>3758112.8480999996</v>
      </c>
      <c r="G33" s="492">
        <v>0</v>
      </c>
      <c r="H33" s="685">
        <v>1497168.13</v>
      </c>
      <c r="I33" s="463">
        <v>345187.26000000007</v>
      </c>
      <c r="J33" s="687">
        <v>397623.28</v>
      </c>
      <c r="K33" s="687">
        <v>754357.59</v>
      </c>
      <c r="L33" s="687"/>
    </row>
    <row r="34" spans="1:12">
      <c r="A34" s="494"/>
      <c r="B34" s="494"/>
      <c r="C34" s="494"/>
      <c r="D34" s="494"/>
      <c r="E34" s="494"/>
      <c r="H34" s="494"/>
    </row>
    <row r="35" spans="1:12">
      <c r="A35" s="494"/>
      <c r="B35" s="542"/>
      <c r="C35" s="542"/>
      <c r="D35" s="494"/>
      <c r="E35" s="494"/>
      <c r="H35" s="494"/>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Normal="100" workbookViewId="0">
      <selection activeCell="C6" sqref="C6:K11"/>
    </sheetView>
  </sheetViews>
  <sheetFormatPr defaultColWidth="8.7109375" defaultRowHeight="12"/>
  <cols>
    <col min="1" max="1" width="11.85546875" style="545" bestFit="1" customWidth="1"/>
    <col min="2" max="2" width="68.7109375" style="545" customWidth="1"/>
    <col min="3" max="3" width="17" style="545" bestFit="1" customWidth="1"/>
    <col min="4" max="4" width="15.85546875" style="545" customWidth="1"/>
    <col min="5" max="5" width="21.7109375" style="545" bestFit="1" customWidth="1"/>
    <col min="6" max="6" width="16.5703125" style="545" customWidth="1"/>
    <col min="7" max="7" width="17.140625" style="545" customWidth="1"/>
    <col min="8" max="8" width="18.28515625" style="545" customWidth="1"/>
    <col min="9" max="9" width="14.85546875" style="545" customWidth="1"/>
    <col min="10" max="10" width="21.140625" style="545" customWidth="1"/>
    <col min="11" max="11" width="12.28515625" style="545" customWidth="1"/>
    <col min="12" max="16384" width="8.7109375" style="545"/>
  </cols>
  <sheetData>
    <row r="1" spans="1:11" s="474" customFormat="1" ht="13.5">
      <c r="A1" s="371" t="s">
        <v>31</v>
      </c>
      <c r="B1" s="459" t="str">
        <f>'Info '!C2</f>
        <v>JSC Ziraat Bank Georgia</v>
      </c>
    </row>
    <row r="2" spans="1:11" s="474" customFormat="1" ht="12.75">
      <c r="A2" s="372" t="s">
        <v>32</v>
      </c>
      <c r="B2" s="694">
        <f>'1. key ratios '!B2</f>
        <v>45291</v>
      </c>
    </row>
    <row r="3" spans="1:11" s="474" customFormat="1" ht="12.75">
      <c r="A3" s="373" t="s">
        <v>503</v>
      </c>
    </row>
    <row r="4" spans="1:11">
      <c r="C4" s="548" t="s">
        <v>697</v>
      </c>
      <c r="D4" s="548" t="s">
        <v>696</v>
      </c>
      <c r="E4" s="548" t="s">
        <v>695</v>
      </c>
      <c r="F4" s="548" t="s">
        <v>694</v>
      </c>
      <c r="G4" s="548" t="s">
        <v>693</v>
      </c>
      <c r="H4" s="548" t="s">
        <v>692</v>
      </c>
      <c r="I4" s="548" t="s">
        <v>691</v>
      </c>
      <c r="J4" s="548" t="s">
        <v>690</v>
      </c>
      <c r="K4" s="548" t="s">
        <v>689</v>
      </c>
    </row>
    <row r="5" spans="1:11" ht="104.1" customHeight="1">
      <c r="A5" s="827" t="s">
        <v>688</v>
      </c>
      <c r="B5" s="828"/>
      <c r="C5" s="547" t="s">
        <v>504</v>
      </c>
      <c r="D5" s="547" t="s">
        <v>505</v>
      </c>
      <c r="E5" s="547" t="s">
        <v>506</v>
      </c>
      <c r="F5" s="547" t="s">
        <v>507</v>
      </c>
      <c r="G5" s="547" t="s">
        <v>508</v>
      </c>
      <c r="H5" s="547" t="s">
        <v>509</v>
      </c>
      <c r="I5" s="547" t="s">
        <v>510</v>
      </c>
      <c r="J5" s="547" t="s">
        <v>511</v>
      </c>
      <c r="K5" s="547" t="s">
        <v>512</v>
      </c>
    </row>
    <row r="6" spans="1:11" ht="12.75">
      <c r="A6" s="462">
        <v>1</v>
      </c>
      <c r="B6" s="462" t="s">
        <v>472</v>
      </c>
      <c r="C6" s="674"/>
      <c r="D6" s="674"/>
      <c r="E6" s="674"/>
      <c r="F6" s="674"/>
      <c r="G6" s="674">
        <v>118023577.8106</v>
      </c>
      <c r="H6" s="674"/>
      <c r="I6" s="674"/>
      <c r="J6" s="674">
        <v>11389106.874299999</v>
      </c>
      <c r="K6" s="674">
        <v>3192752.3868999998</v>
      </c>
    </row>
    <row r="7" spans="1:11" ht="12.75">
      <c r="A7" s="462">
        <v>2</v>
      </c>
      <c r="B7" s="463" t="s">
        <v>513</v>
      </c>
      <c r="C7" s="674"/>
      <c r="D7" s="674"/>
      <c r="E7" s="674"/>
      <c r="F7" s="674"/>
      <c r="G7" s="674"/>
      <c r="H7" s="674"/>
      <c r="I7" s="674"/>
      <c r="J7" s="674"/>
      <c r="K7" s="674"/>
    </row>
    <row r="8" spans="1:11" ht="12.75">
      <c r="A8" s="462">
        <v>3</v>
      </c>
      <c r="B8" s="463" t="s">
        <v>480</v>
      </c>
      <c r="C8" s="674">
        <v>4574423.6222000001</v>
      </c>
      <c r="D8" s="674"/>
      <c r="E8" s="674">
        <v>24905851.933499999</v>
      </c>
      <c r="F8" s="674"/>
      <c r="G8" s="674">
        <v>16838223.458299998</v>
      </c>
      <c r="H8" s="674"/>
      <c r="I8" s="674">
        <v>406.82549999999998</v>
      </c>
      <c r="J8" s="674">
        <v>12094464.5085</v>
      </c>
      <c r="K8" s="674">
        <v>115157.4056</v>
      </c>
    </row>
    <row r="9" spans="1:11" ht="12.75">
      <c r="A9" s="462">
        <v>4</v>
      </c>
      <c r="B9" s="495" t="s">
        <v>514</v>
      </c>
      <c r="C9" s="674"/>
      <c r="D9" s="674"/>
      <c r="E9" s="674"/>
      <c r="F9" s="674"/>
      <c r="G9" s="674">
        <v>3758112.8481000001</v>
      </c>
      <c r="H9" s="674"/>
      <c r="I9" s="674"/>
      <c r="J9" s="674"/>
      <c r="K9" s="674"/>
    </row>
    <row r="10" spans="1:11" ht="12.75">
      <c r="A10" s="462">
        <v>5</v>
      </c>
      <c r="B10" s="484" t="s">
        <v>515</v>
      </c>
      <c r="C10" s="674"/>
      <c r="D10" s="674"/>
      <c r="E10" s="674"/>
      <c r="F10" s="674"/>
      <c r="G10" s="674"/>
      <c r="H10" s="674"/>
      <c r="I10" s="674"/>
      <c r="J10" s="674"/>
      <c r="K10" s="674"/>
    </row>
    <row r="11" spans="1:11" ht="12.75">
      <c r="A11" s="462">
        <v>6</v>
      </c>
      <c r="B11" s="484" t="s">
        <v>516</v>
      </c>
      <c r="C11" s="674"/>
      <c r="D11" s="674"/>
      <c r="E11" s="674"/>
      <c r="F11" s="674"/>
      <c r="G11" s="674"/>
      <c r="H11" s="674"/>
      <c r="I11" s="674"/>
      <c r="J11" s="674"/>
      <c r="K11" s="674"/>
    </row>
    <row r="13" spans="1:11" ht="15">
      <c r="B13" s="546"/>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zoomScaleNormal="100" workbookViewId="0">
      <selection activeCell="C7" sqref="C7"/>
    </sheetView>
  </sheetViews>
  <sheetFormatPr defaultColWidth="8.7109375" defaultRowHeight="15"/>
  <cols>
    <col min="1" max="1" width="10" style="549" bestFit="1" customWidth="1"/>
    <col min="2" max="2" width="58.7109375" style="549" customWidth="1"/>
    <col min="3" max="3" width="10.5703125" style="549" bestFit="1" customWidth="1"/>
    <col min="4" max="6" width="15.5703125" style="549" customWidth="1"/>
    <col min="7" max="7" width="12.140625" style="549" customWidth="1"/>
    <col min="8" max="8" width="10.5703125" style="549" bestFit="1" customWidth="1"/>
    <col min="9" max="11" width="17.28515625" style="549" customWidth="1"/>
    <col min="12" max="12" width="12.140625" style="549" customWidth="1"/>
    <col min="13" max="13" width="10.5703125" style="549" bestFit="1" customWidth="1"/>
    <col min="14" max="16" width="16.140625" style="549" customWidth="1"/>
    <col min="17" max="17" width="12.140625" style="549" customWidth="1"/>
    <col min="18" max="18" width="12.28515625" style="549" bestFit="1" customWidth="1"/>
    <col min="19" max="22" width="25.5703125" style="549" customWidth="1"/>
    <col min="23" max="16384" width="8.7109375" style="549"/>
  </cols>
  <sheetData>
    <row r="1" spans="1:22">
      <c r="A1" s="371" t="s">
        <v>31</v>
      </c>
      <c r="B1" s="459" t="str">
        <f>'Info '!C2</f>
        <v>JSC Ziraat Bank Georgia</v>
      </c>
    </row>
    <row r="2" spans="1:22">
      <c r="A2" s="372" t="s">
        <v>32</v>
      </c>
      <c r="B2" s="694">
        <f>'1. key ratios '!B2</f>
        <v>45291</v>
      </c>
    </row>
    <row r="3" spans="1:22">
      <c r="A3" s="373" t="s">
        <v>531</v>
      </c>
      <c r="B3" s="474"/>
    </row>
    <row r="4" spans="1:22">
      <c r="A4" s="373"/>
      <c r="B4" s="474"/>
    </row>
    <row r="5" spans="1:22" ht="24" customHeight="1">
      <c r="A5" s="829" t="s">
        <v>532</v>
      </c>
      <c r="B5" s="830"/>
      <c r="C5" s="834" t="s">
        <v>698</v>
      </c>
      <c r="D5" s="834"/>
      <c r="E5" s="834"/>
      <c r="F5" s="834"/>
      <c r="G5" s="834"/>
      <c r="H5" s="834" t="s">
        <v>550</v>
      </c>
      <c r="I5" s="834"/>
      <c r="J5" s="834"/>
      <c r="K5" s="834"/>
      <c r="L5" s="834"/>
      <c r="M5" s="834" t="s">
        <v>662</v>
      </c>
      <c r="N5" s="834"/>
      <c r="O5" s="834"/>
      <c r="P5" s="834"/>
      <c r="Q5" s="834"/>
      <c r="R5" s="833" t="s">
        <v>533</v>
      </c>
      <c r="S5" s="833" t="s">
        <v>547</v>
      </c>
      <c r="T5" s="833" t="s">
        <v>548</v>
      </c>
      <c r="U5" s="833" t="s">
        <v>709</v>
      </c>
      <c r="V5" s="833" t="s">
        <v>710</v>
      </c>
    </row>
    <row r="6" spans="1:22" ht="36" customHeight="1">
      <c r="A6" s="831"/>
      <c r="B6" s="832"/>
      <c r="C6" s="559"/>
      <c r="D6" s="472" t="s">
        <v>683</v>
      </c>
      <c r="E6" s="472" t="s">
        <v>682</v>
      </c>
      <c r="F6" s="472" t="s">
        <v>681</v>
      </c>
      <c r="G6" s="472" t="s">
        <v>680</v>
      </c>
      <c r="H6" s="559"/>
      <c r="I6" s="472" t="s">
        <v>683</v>
      </c>
      <c r="J6" s="472" t="s">
        <v>682</v>
      </c>
      <c r="K6" s="472" t="s">
        <v>681</v>
      </c>
      <c r="L6" s="472" t="s">
        <v>680</v>
      </c>
      <c r="M6" s="559"/>
      <c r="N6" s="472" t="s">
        <v>683</v>
      </c>
      <c r="O6" s="472" t="s">
        <v>682</v>
      </c>
      <c r="P6" s="472" t="s">
        <v>681</v>
      </c>
      <c r="Q6" s="472" t="s">
        <v>680</v>
      </c>
      <c r="R6" s="833"/>
      <c r="S6" s="833"/>
      <c r="T6" s="833"/>
      <c r="U6" s="833"/>
      <c r="V6" s="833"/>
    </row>
    <row r="7" spans="1:22">
      <c r="A7" s="557">
        <v>1</v>
      </c>
      <c r="B7" s="558" t="s">
        <v>541</v>
      </c>
      <c r="C7" s="688">
        <v>0</v>
      </c>
      <c r="D7" s="689"/>
      <c r="E7" s="689"/>
      <c r="F7" s="689"/>
      <c r="G7" s="689"/>
      <c r="H7" s="688">
        <v>0</v>
      </c>
      <c r="I7" s="690"/>
      <c r="J7" s="690"/>
      <c r="K7" s="690"/>
      <c r="L7" s="690"/>
      <c r="M7" s="688">
        <v>0</v>
      </c>
      <c r="N7" s="690"/>
      <c r="O7" s="690"/>
      <c r="P7" s="690"/>
      <c r="Q7" s="690"/>
      <c r="R7" s="690"/>
      <c r="S7" s="690"/>
      <c r="T7" s="690"/>
      <c r="U7" s="690"/>
      <c r="V7" s="690"/>
    </row>
    <row r="8" spans="1:22">
      <c r="A8" s="557">
        <v>2</v>
      </c>
      <c r="B8" s="556" t="s">
        <v>540</v>
      </c>
      <c r="C8" s="688">
        <v>4838690.0017999997</v>
      </c>
      <c r="D8" s="689">
        <v>4439766.7218000004</v>
      </c>
      <c r="E8" s="689">
        <v>376543.35</v>
      </c>
      <c r="F8" s="689">
        <v>22379.93</v>
      </c>
      <c r="G8" s="689"/>
      <c r="H8" s="688">
        <v>4891072.932000001</v>
      </c>
      <c r="I8" s="690">
        <v>4470564.8320000004</v>
      </c>
      <c r="J8" s="690">
        <v>382536.74</v>
      </c>
      <c r="K8" s="690">
        <v>37971.360000000001</v>
      </c>
      <c r="L8" s="690"/>
      <c r="M8" s="688">
        <v>42793.36</v>
      </c>
      <c r="N8" s="690">
        <v>15681.3</v>
      </c>
      <c r="O8" s="690">
        <v>14965.93</v>
      </c>
      <c r="P8" s="690">
        <v>12146.13</v>
      </c>
      <c r="Q8" s="690"/>
      <c r="R8" s="690">
        <v>153</v>
      </c>
      <c r="S8" s="690">
        <v>0.10835160000000001</v>
      </c>
      <c r="T8" s="690">
        <v>0.12574199999999999</v>
      </c>
      <c r="U8" s="690">
        <v>0.1111761</v>
      </c>
      <c r="V8" s="690">
        <v>42.551295199999998</v>
      </c>
    </row>
    <row r="9" spans="1:22">
      <c r="A9" s="557">
        <v>3</v>
      </c>
      <c r="B9" s="556" t="s">
        <v>539</v>
      </c>
      <c r="C9" s="688">
        <v>0</v>
      </c>
      <c r="D9" s="689"/>
      <c r="E9" s="689"/>
      <c r="F9" s="689"/>
      <c r="G9" s="689"/>
      <c r="H9" s="688">
        <v>0</v>
      </c>
      <c r="I9" s="690"/>
      <c r="J9" s="690"/>
      <c r="K9" s="690"/>
      <c r="L9" s="690"/>
      <c r="M9" s="688">
        <v>0</v>
      </c>
      <c r="N9" s="690"/>
      <c r="O9" s="690"/>
      <c r="P9" s="690"/>
      <c r="Q9" s="690"/>
      <c r="R9" s="690"/>
      <c r="S9" s="690"/>
      <c r="T9" s="690"/>
      <c r="U9" s="690"/>
      <c r="V9" s="690"/>
    </row>
    <row r="10" spans="1:22">
      <c r="A10" s="557">
        <v>4</v>
      </c>
      <c r="B10" s="556" t="s">
        <v>538</v>
      </c>
      <c r="C10" s="688">
        <v>0</v>
      </c>
      <c r="D10" s="689"/>
      <c r="E10" s="689"/>
      <c r="F10" s="689"/>
      <c r="G10" s="689"/>
      <c r="H10" s="688">
        <v>0</v>
      </c>
      <c r="I10" s="690"/>
      <c r="J10" s="690"/>
      <c r="K10" s="690"/>
      <c r="L10" s="690"/>
      <c r="M10" s="688">
        <v>0</v>
      </c>
      <c r="N10" s="690"/>
      <c r="O10" s="690"/>
      <c r="P10" s="690"/>
      <c r="Q10" s="690"/>
      <c r="R10" s="690"/>
      <c r="S10" s="690"/>
      <c r="T10" s="690"/>
      <c r="U10" s="690"/>
      <c r="V10" s="690"/>
    </row>
    <row r="11" spans="1:22">
      <c r="A11" s="557">
        <v>5</v>
      </c>
      <c r="B11" s="556" t="s">
        <v>537</v>
      </c>
      <c r="C11" s="688">
        <v>0</v>
      </c>
      <c r="D11" s="689"/>
      <c r="E11" s="689"/>
      <c r="F11" s="689"/>
      <c r="G11" s="689"/>
      <c r="H11" s="688">
        <v>0</v>
      </c>
      <c r="I11" s="690"/>
      <c r="J11" s="690"/>
      <c r="K11" s="690"/>
      <c r="L11" s="690"/>
      <c r="M11" s="688">
        <v>0</v>
      </c>
      <c r="N11" s="690"/>
      <c r="O11" s="690"/>
      <c r="P11" s="690"/>
      <c r="Q11" s="690"/>
      <c r="R11" s="690"/>
      <c r="S11" s="690"/>
      <c r="T11" s="690"/>
      <c r="U11" s="690"/>
      <c r="V11" s="690"/>
    </row>
    <row r="12" spans="1:22">
      <c r="A12" s="557">
        <v>6</v>
      </c>
      <c r="B12" s="556" t="s">
        <v>536</v>
      </c>
      <c r="C12" s="688">
        <v>0</v>
      </c>
      <c r="D12" s="689"/>
      <c r="E12" s="689"/>
      <c r="F12" s="689"/>
      <c r="G12" s="689"/>
      <c r="H12" s="688">
        <v>0</v>
      </c>
      <c r="I12" s="690"/>
      <c r="J12" s="690"/>
      <c r="K12" s="690"/>
      <c r="L12" s="690"/>
      <c r="M12" s="688">
        <v>0</v>
      </c>
      <c r="N12" s="690"/>
      <c r="O12" s="690"/>
      <c r="P12" s="690"/>
      <c r="Q12" s="690"/>
      <c r="R12" s="690"/>
      <c r="S12" s="690"/>
      <c r="T12" s="690"/>
      <c r="U12" s="690"/>
      <c r="V12" s="690"/>
    </row>
    <row r="13" spans="1:22">
      <c r="A13" s="557">
        <v>7</v>
      </c>
      <c r="B13" s="556" t="s">
        <v>535</v>
      </c>
      <c r="C13" s="688">
        <v>9394632.4164000005</v>
      </c>
      <c r="D13" s="691">
        <v>8756813.2148000002</v>
      </c>
      <c r="E13" s="691">
        <v>213747.27999999997</v>
      </c>
      <c r="F13" s="691">
        <v>424071.9216</v>
      </c>
      <c r="G13" s="691">
        <v>0</v>
      </c>
      <c r="H13" s="688">
        <v>9491358.7083999999</v>
      </c>
      <c r="I13" s="688">
        <v>8830939.2521000002</v>
      </c>
      <c r="J13" s="688">
        <v>215695.31</v>
      </c>
      <c r="K13" s="688">
        <v>444724.14630000002</v>
      </c>
      <c r="L13" s="688">
        <v>0</v>
      </c>
      <c r="M13" s="688">
        <v>97143.87</v>
      </c>
      <c r="N13" s="688">
        <v>33447.78</v>
      </c>
      <c r="O13" s="688">
        <v>5317.01</v>
      </c>
      <c r="P13" s="688">
        <v>58379.08</v>
      </c>
      <c r="Q13" s="688">
        <v>0</v>
      </c>
      <c r="R13" s="688">
        <v>79</v>
      </c>
      <c r="S13" s="690">
        <v>0.12075089999999999</v>
      </c>
      <c r="T13" s="690">
        <v>0.13746630000000001</v>
      </c>
      <c r="U13" s="690">
        <v>0.1093478</v>
      </c>
      <c r="V13" s="690">
        <v>87.360082599999998</v>
      </c>
    </row>
    <row r="14" spans="1:22">
      <c r="A14" s="551">
        <v>7.1</v>
      </c>
      <c r="B14" s="550" t="s">
        <v>544</v>
      </c>
      <c r="C14" s="688">
        <v>8155014.5684000002</v>
      </c>
      <c r="D14" s="689">
        <v>7670196.1968</v>
      </c>
      <c r="E14" s="689">
        <v>60746.45</v>
      </c>
      <c r="F14" s="689">
        <v>424071.9216</v>
      </c>
      <c r="G14" s="689"/>
      <c r="H14" s="688">
        <v>8245568.2339999992</v>
      </c>
      <c r="I14" s="690">
        <v>7739656.5676999995</v>
      </c>
      <c r="J14" s="690">
        <v>61187.519999999997</v>
      </c>
      <c r="K14" s="690">
        <v>444724.14630000002</v>
      </c>
      <c r="L14" s="690"/>
      <c r="M14" s="688">
        <v>87581.4</v>
      </c>
      <c r="N14" s="690">
        <v>27714.67</v>
      </c>
      <c r="O14" s="690">
        <v>1487.65</v>
      </c>
      <c r="P14" s="690">
        <v>58379.08</v>
      </c>
      <c r="Q14" s="690"/>
      <c r="R14" s="690">
        <v>72</v>
      </c>
      <c r="S14" s="690">
        <v>0.12075089999999999</v>
      </c>
      <c r="T14" s="690">
        <v>0.13746630000000001</v>
      </c>
      <c r="U14" s="690">
        <v>0.1097192</v>
      </c>
      <c r="V14" s="690">
        <v>85.4398391</v>
      </c>
    </row>
    <row r="15" spans="1:22">
      <c r="A15" s="551">
        <v>7.2</v>
      </c>
      <c r="B15" s="550" t="s">
        <v>546</v>
      </c>
      <c r="C15" s="688">
        <v>1239617.848</v>
      </c>
      <c r="D15" s="689">
        <v>1086617.0179999999</v>
      </c>
      <c r="E15" s="689">
        <v>153000.82999999999</v>
      </c>
      <c r="F15" s="689"/>
      <c r="G15" s="689"/>
      <c r="H15" s="688">
        <v>1245790.4743999999</v>
      </c>
      <c r="I15" s="690">
        <v>1091282.6843999999</v>
      </c>
      <c r="J15" s="690">
        <v>154507.79</v>
      </c>
      <c r="K15" s="690"/>
      <c r="L15" s="690"/>
      <c r="M15" s="688">
        <v>9562.4699999999993</v>
      </c>
      <c r="N15" s="690">
        <v>5733.11</v>
      </c>
      <c r="O15" s="690">
        <v>3829.36</v>
      </c>
      <c r="P15" s="690"/>
      <c r="Q15" s="690"/>
      <c r="R15" s="690">
        <v>7</v>
      </c>
      <c r="S15" s="690"/>
      <c r="T15" s="690"/>
      <c r="U15" s="690">
        <v>0.1068902</v>
      </c>
      <c r="V15" s="690">
        <v>100.0696834</v>
      </c>
    </row>
    <row r="16" spans="1:22">
      <c r="A16" s="551">
        <v>7.3</v>
      </c>
      <c r="B16" s="550" t="s">
        <v>543</v>
      </c>
      <c r="C16" s="688">
        <v>0</v>
      </c>
      <c r="D16" s="689"/>
      <c r="E16" s="689"/>
      <c r="F16" s="689"/>
      <c r="G16" s="689"/>
      <c r="H16" s="688">
        <v>0</v>
      </c>
      <c r="I16" s="690"/>
      <c r="J16" s="690"/>
      <c r="K16" s="690"/>
      <c r="L16" s="690"/>
      <c r="M16" s="688">
        <v>0</v>
      </c>
      <c r="N16" s="690"/>
      <c r="O16" s="690"/>
      <c r="P16" s="690"/>
      <c r="Q16" s="690"/>
      <c r="R16" s="690"/>
      <c r="S16" s="690"/>
      <c r="T16" s="690"/>
      <c r="U16" s="690"/>
      <c r="V16" s="690"/>
    </row>
    <row r="17" spans="1:22">
      <c r="A17" s="557">
        <v>8</v>
      </c>
      <c r="B17" s="556" t="s">
        <v>542</v>
      </c>
      <c r="C17" s="688">
        <v>0</v>
      </c>
      <c r="D17" s="689"/>
      <c r="E17" s="689"/>
      <c r="F17" s="689"/>
      <c r="G17" s="689"/>
      <c r="H17" s="688">
        <v>0</v>
      </c>
      <c r="I17" s="690"/>
      <c r="J17" s="690"/>
      <c r="K17" s="690"/>
      <c r="L17" s="690"/>
      <c r="M17" s="688">
        <v>0</v>
      </c>
      <c r="N17" s="690"/>
      <c r="O17" s="690"/>
      <c r="P17" s="690"/>
      <c r="Q17" s="690"/>
      <c r="R17" s="690"/>
      <c r="S17" s="690"/>
      <c r="T17" s="690"/>
      <c r="U17" s="690"/>
      <c r="V17" s="690"/>
    </row>
    <row r="18" spans="1:22">
      <c r="A18" s="555">
        <v>9</v>
      </c>
      <c r="B18" s="554" t="s">
        <v>534</v>
      </c>
      <c r="C18" s="688">
        <v>0</v>
      </c>
      <c r="D18" s="692"/>
      <c r="E18" s="692"/>
      <c r="F18" s="692"/>
      <c r="G18" s="692"/>
      <c r="H18" s="688">
        <v>0</v>
      </c>
      <c r="I18" s="693"/>
      <c r="J18" s="693"/>
      <c r="K18" s="693"/>
      <c r="L18" s="693"/>
      <c r="M18" s="688">
        <v>0</v>
      </c>
      <c r="N18" s="693"/>
      <c r="O18" s="693"/>
      <c r="P18" s="693"/>
      <c r="Q18" s="693"/>
      <c r="R18" s="693"/>
      <c r="S18" s="693"/>
      <c r="T18" s="693"/>
      <c r="U18" s="693"/>
      <c r="V18" s="693"/>
    </row>
    <row r="19" spans="1:22">
      <c r="A19" s="553">
        <v>10</v>
      </c>
      <c r="B19" s="552" t="s">
        <v>545</v>
      </c>
      <c r="C19" s="688">
        <v>14233322.418199999</v>
      </c>
      <c r="D19" s="691">
        <v>13196579.9366</v>
      </c>
      <c r="E19" s="691">
        <v>590290.63</v>
      </c>
      <c r="F19" s="691">
        <v>446451.85159999999</v>
      </c>
      <c r="G19" s="691">
        <v>0</v>
      </c>
      <c r="H19" s="688">
        <v>14382431.640400002</v>
      </c>
      <c r="I19" s="688">
        <v>13301504.084100001</v>
      </c>
      <c r="J19" s="688">
        <v>598232.05000000005</v>
      </c>
      <c r="K19" s="688">
        <v>482695.50630000001</v>
      </c>
      <c r="L19" s="688">
        <v>0</v>
      </c>
      <c r="M19" s="688">
        <v>139937.22999999998</v>
      </c>
      <c r="N19" s="688">
        <v>49129.08</v>
      </c>
      <c r="O19" s="688">
        <v>20282.940000000002</v>
      </c>
      <c r="P19" s="688">
        <v>70525.210000000006</v>
      </c>
      <c r="Q19" s="688">
        <v>0</v>
      </c>
      <c r="R19" s="688">
        <v>232</v>
      </c>
      <c r="S19" s="690">
        <v>0.1151927</v>
      </c>
      <c r="T19" s="690">
        <v>0.13221069999999999</v>
      </c>
      <c r="U19" s="690">
        <v>0.1099696</v>
      </c>
      <c r="V19" s="690">
        <v>72.121835500000003</v>
      </c>
    </row>
    <row r="20" spans="1:22" ht="25.5">
      <c r="A20" s="551">
        <v>10.1</v>
      </c>
      <c r="B20" s="550" t="s">
        <v>549</v>
      </c>
      <c r="C20" s="690"/>
      <c r="D20" s="689"/>
      <c r="E20" s="689"/>
      <c r="F20" s="689"/>
      <c r="G20" s="689"/>
      <c r="H20" s="690"/>
      <c r="I20" s="690"/>
      <c r="J20" s="690"/>
      <c r="K20" s="690"/>
      <c r="L20" s="690"/>
      <c r="M20" s="690"/>
      <c r="N20" s="690"/>
      <c r="O20" s="690"/>
      <c r="P20" s="690"/>
      <c r="Q20" s="690"/>
      <c r="R20" s="690"/>
      <c r="S20" s="690"/>
      <c r="T20" s="690"/>
      <c r="U20" s="690"/>
      <c r="V20" s="69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zoomScale="80" zoomScaleNormal="80" workbookViewId="0">
      <selection activeCell="L26" sqref="L26"/>
    </sheetView>
  </sheetViews>
  <sheetFormatPr defaultRowHeight="15"/>
  <cols>
    <col min="1" max="1" width="8.7109375" style="408"/>
    <col min="2" max="2" width="69.28515625" style="409" customWidth="1"/>
    <col min="3" max="3" width="13.5703125" customWidth="1"/>
    <col min="4" max="4" width="14.42578125" customWidth="1"/>
    <col min="5" max="8" width="13.140625" customWidth="1"/>
  </cols>
  <sheetData>
    <row r="1" spans="1:8" s="5" customFormat="1" ht="14.25">
      <c r="A1" s="2" t="s">
        <v>31</v>
      </c>
      <c r="B1" s="3" t="str">
        <f>'Info '!C2</f>
        <v>JSC Ziraat Bank Georgia</v>
      </c>
      <c r="C1" s="3"/>
      <c r="D1" s="4"/>
      <c r="E1" s="4"/>
      <c r="F1" s="4"/>
      <c r="G1" s="4"/>
    </row>
    <row r="2" spans="1:8" s="5" customFormat="1" ht="14.25">
      <c r="A2" s="2" t="s">
        <v>32</v>
      </c>
      <c r="B2" s="635">
        <f>'1. key ratios '!B2</f>
        <v>45291</v>
      </c>
      <c r="C2" s="6"/>
      <c r="D2" s="7"/>
      <c r="E2" s="7"/>
      <c r="F2" s="7"/>
      <c r="G2" s="7"/>
      <c r="H2" s="8"/>
    </row>
    <row r="3" spans="1:8" s="5" customFormat="1" ht="14.25">
      <c r="A3" s="2"/>
      <c r="B3" s="6"/>
      <c r="C3" s="6"/>
      <c r="D3" s="7"/>
      <c r="E3" s="7"/>
      <c r="F3" s="7"/>
      <c r="G3" s="7"/>
      <c r="H3" s="8"/>
    </row>
    <row r="4" spans="1:8" ht="21" customHeight="1">
      <c r="A4" s="722" t="s">
        <v>6</v>
      </c>
      <c r="B4" s="723" t="s">
        <v>556</v>
      </c>
      <c r="C4" s="725" t="s">
        <v>557</v>
      </c>
      <c r="D4" s="725"/>
      <c r="E4" s="725"/>
      <c r="F4" s="725" t="s">
        <v>558</v>
      </c>
      <c r="G4" s="725"/>
      <c r="H4" s="726"/>
    </row>
    <row r="5" spans="1:8" ht="21" customHeight="1">
      <c r="A5" s="722"/>
      <c r="B5" s="724"/>
      <c r="C5" s="378" t="s">
        <v>33</v>
      </c>
      <c r="D5" s="378" t="s">
        <v>34</v>
      </c>
      <c r="E5" s="378" t="s">
        <v>35</v>
      </c>
      <c r="F5" s="378" t="s">
        <v>33</v>
      </c>
      <c r="G5" s="378" t="s">
        <v>34</v>
      </c>
      <c r="H5" s="378" t="s">
        <v>35</v>
      </c>
    </row>
    <row r="6" spans="1:8" ht="26.45" customHeight="1">
      <c r="A6" s="722"/>
      <c r="B6" s="379" t="s">
        <v>559</v>
      </c>
      <c r="C6" s="727"/>
      <c r="D6" s="728"/>
      <c r="E6" s="728"/>
      <c r="F6" s="728"/>
      <c r="G6" s="728"/>
      <c r="H6" s="729"/>
    </row>
    <row r="7" spans="1:8" ht="23.1" customHeight="1">
      <c r="A7" s="380">
        <v>1</v>
      </c>
      <c r="B7" s="381" t="s">
        <v>560</v>
      </c>
      <c r="C7" s="605">
        <v>9925901.5099999998</v>
      </c>
      <c r="D7" s="605">
        <v>53980818.052599996</v>
      </c>
      <c r="E7" s="606">
        <v>63906719.562599994</v>
      </c>
      <c r="F7" s="605">
        <v>27319053.609999999</v>
      </c>
      <c r="G7" s="605">
        <v>65088092.097999997</v>
      </c>
      <c r="H7" s="606">
        <v>92407145.708000004</v>
      </c>
    </row>
    <row r="8" spans="1:8">
      <c r="A8" s="380">
        <v>1.1000000000000001</v>
      </c>
      <c r="B8" s="382" t="s">
        <v>561</v>
      </c>
      <c r="C8" s="605">
        <v>1660915.23</v>
      </c>
      <c r="D8" s="605">
        <v>4467262.0071</v>
      </c>
      <c r="E8" s="606">
        <v>6128177.2370999996</v>
      </c>
      <c r="F8" s="605">
        <v>2011542.08</v>
      </c>
      <c r="G8" s="605">
        <v>4515498.8705000002</v>
      </c>
      <c r="H8" s="606">
        <v>6527040.9505000003</v>
      </c>
    </row>
    <row r="9" spans="1:8">
      <c r="A9" s="380">
        <v>1.2</v>
      </c>
      <c r="B9" s="382" t="s">
        <v>562</v>
      </c>
      <c r="C9" s="605">
        <v>8236868.9100000001</v>
      </c>
      <c r="D9" s="605">
        <v>24908932.284699999</v>
      </c>
      <c r="E9" s="606">
        <v>33145801.194699999</v>
      </c>
      <c r="F9" s="605">
        <v>19276985.789999999</v>
      </c>
      <c r="G9" s="605">
        <v>25930560.764899999</v>
      </c>
      <c r="H9" s="606">
        <v>45207546.554899998</v>
      </c>
    </row>
    <row r="10" spans="1:8">
      <c r="A10" s="380">
        <v>1.3</v>
      </c>
      <c r="B10" s="382" t="s">
        <v>563</v>
      </c>
      <c r="C10" s="605">
        <v>28117.37</v>
      </c>
      <c r="D10" s="605">
        <v>24604623.7608</v>
      </c>
      <c r="E10" s="606">
        <v>24632741.130800001</v>
      </c>
      <c r="F10" s="605">
        <v>6030525.7400000002</v>
      </c>
      <c r="G10" s="605">
        <v>34642032.4626</v>
      </c>
      <c r="H10" s="606">
        <v>40672558.202600002</v>
      </c>
    </row>
    <row r="11" spans="1:8">
      <c r="A11" s="380">
        <v>2</v>
      </c>
      <c r="B11" s="383" t="s">
        <v>564</v>
      </c>
      <c r="C11" s="605"/>
      <c r="D11" s="605"/>
      <c r="E11" s="606">
        <v>0</v>
      </c>
      <c r="F11" s="605"/>
      <c r="G11" s="605"/>
      <c r="H11" s="606">
        <v>0</v>
      </c>
    </row>
    <row r="12" spans="1:8">
      <c r="A12" s="380">
        <v>2.1</v>
      </c>
      <c r="B12" s="384" t="s">
        <v>565</v>
      </c>
      <c r="C12" s="605"/>
      <c r="D12" s="605"/>
      <c r="E12" s="606">
        <v>0</v>
      </c>
      <c r="F12" s="605"/>
      <c r="G12" s="605"/>
      <c r="H12" s="606">
        <v>0</v>
      </c>
    </row>
    <row r="13" spans="1:8" ht="26.45" customHeight="1">
      <c r="A13" s="380">
        <v>3</v>
      </c>
      <c r="B13" s="385" t="s">
        <v>566</v>
      </c>
      <c r="C13" s="605"/>
      <c r="D13" s="605"/>
      <c r="E13" s="606">
        <v>0</v>
      </c>
      <c r="F13" s="605"/>
      <c r="G13" s="605"/>
      <c r="H13" s="606">
        <v>0</v>
      </c>
    </row>
    <row r="14" spans="1:8" ht="26.45" customHeight="1">
      <c r="A14" s="380">
        <v>4</v>
      </c>
      <c r="B14" s="386" t="s">
        <v>567</v>
      </c>
      <c r="C14" s="605"/>
      <c r="D14" s="605"/>
      <c r="E14" s="606">
        <v>0</v>
      </c>
      <c r="F14" s="605"/>
      <c r="G14" s="605"/>
      <c r="H14" s="606">
        <v>0</v>
      </c>
    </row>
    <row r="15" spans="1:8" ht="24.6" customHeight="1">
      <c r="A15" s="380">
        <v>5</v>
      </c>
      <c r="B15" s="387" t="s">
        <v>568</v>
      </c>
      <c r="C15" s="607"/>
      <c r="D15" s="607"/>
      <c r="E15" s="608">
        <v>0</v>
      </c>
      <c r="F15" s="607">
        <v>0</v>
      </c>
      <c r="G15" s="607">
        <v>0</v>
      </c>
      <c r="H15" s="608">
        <v>0</v>
      </c>
    </row>
    <row r="16" spans="1:8">
      <c r="A16" s="380">
        <v>5.0999999999999996</v>
      </c>
      <c r="B16" s="388" t="s">
        <v>569</v>
      </c>
      <c r="C16" s="605"/>
      <c r="D16" s="605"/>
      <c r="E16" s="606">
        <v>0</v>
      </c>
      <c r="F16" s="605"/>
      <c r="G16" s="605"/>
      <c r="H16" s="606">
        <v>0</v>
      </c>
    </row>
    <row r="17" spans="1:8">
      <c r="A17" s="380">
        <v>5.2</v>
      </c>
      <c r="B17" s="388" t="s">
        <v>570</v>
      </c>
      <c r="C17" s="605"/>
      <c r="D17" s="605"/>
      <c r="E17" s="606">
        <v>0</v>
      </c>
      <c r="F17" s="605"/>
      <c r="G17" s="605"/>
      <c r="H17" s="606">
        <v>0</v>
      </c>
    </row>
    <row r="18" spans="1:8">
      <c r="A18" s="380">
        <v>5.3</v>
      </c>
      <c r="B18" s="389" t="s">
        <v>571</v>
      </c>
      <c r="C18" s="605"/>
      <c r="D18" s="605"/>
      <c r="E18" s="606">
        <v>0</v>
      </c>
      <c r="F18" s="605"/>
      <c r="G18" s="605"/>
      <c r="H18" s="606">
        <v>0</v>
      </c>
    </row>
    <row r="19" spans="1:8">
      <c r="A19" s="380">
        <v>6</v>
      </c>
      <c r="B19" s="385" t="s">
        <v>572</v>
      </c>
      <c r="C19" s="605">
        <v>87190682.935599998</v>
      </c>
      <c r="D19" s="605">
        <v>49307170.131100006</v>
      </c>
      <c r="E19" s="606">
        <v>136497853.06670001</v>
      </c>
      <c r="F19" s="605">
        <v>57382429.640000008</v>
      </c>
      <c r="G19" s="605">
        <v>41496925.721999995</v>
      </c>
      <c r="H19" s="606">
        <v>98879355.362000003</v>
      </c>
    </row>
    <row r="20" spans="1:8">
      <c r="A20" s="380">
        <v>6.1</v>
      </c>
      <c r="B20" s="388" t="s">
        <v>570</v>
      </c>
      <c r="C20" s="605">
        <v>5389584.2699999996</v>
      </c>
      <c r="D20" s="605"/>
      <c r="E20" s="606">
        <v>5389584.2699999996</v>
      </c>
      <c r="F20" s="605">
        <v>1986530.28</v>
      </c>
      <c r="G20" s="605"/>
      <c r="H20" s="606">
        <v>1986530.28</v>
      </c>
    </row>
    <row r="21" spans="1:8">
      <c r="A21" s="380">
        <v>6.2</v>
      </c>
      <c r="B21" s="389" t="s">
        <v>571</v>
      </c>
      <c r="C21" s="605">
        <v>81801098.665600002</v>
      </c>
      <c r="D21" s="605">
        <v>49307170.131100006</v>
      </c>
      <c r="E21" s="606">
        <v>131108268.7967</v>
      </c>
      <c r="F21" s="605">
        <v>55395899.360000007</v>
      </c>
      <c r="G21" s="605">
        <v>41496925.721999995</v>
      </c>
      <c r="H21" s="606">
        <v>96892825.082000002</v>
      </c>
    </row>
    <row r="22" spans="1:8">
      <c r="A22" s="380">
        <v>7</v>
      </c>
      <c r="B22" s="383" t="s">
        <v>573</v>
      </c>
      <c r="C22" s="605"/>
      <c r="D22" s="605"/>
      <c r="E22" s="606">
        <v>0</v>
      </c>
      <c r="F22" s="605"/>
      <c r="G22" s="605"/>
      <c r="H22" s="606">
        <v>0</v>
      </c>
    </row>
    <row r="23" spans="1:8">
      <c r="A23" s="380">
        <v>8</v>
      </c>
      <c r="B23" s="390" t="s">
        <v>574</v>
      </c>
      <c r="C23" s="605"/>
      <c r="D23" s="605"/>
      <c r="E23" s="606">
        <v>0</v>
      </c>
      <c r="F23" s="605"/>
      <c r="G23" s="605"/>
      <c r="H23" s="606">
        <v>0</v>
      </c>
    </row>
    <row r="24" spans="1:8">
      <c r="A24" s="380">
        <v>9</v>
      </c>
      <c r="B24" s="386" t="s">
        <v>575</v>
      </c>
      <c r="C24" s="605">
        <v>4766423.8099999996</v>
      </c>
      <c r="D24" s="605">
        <v>0</v>
      </c>
      <c r="E24" s="606">
        <v>4766423.8099999996</v>
      </c>
      <c r="F24" s="605">
        <v>5615577.1200000001</v>
      </c>
      <c r="G24" s="605">
        <v>0</v>
      </c>
      <c r="H24" s="606">
        <v>5615577.1200000001</v>
      </c>
    </row>
    <row r="25" spans="1:8">
      <c r="A25" s="380">
        <v>9.1</v>
      </c>
      <c r="B25" s="388" t="s">
        <v>576</v>
      </c>
      <c r="C25" s="605">
        <v>4766423.8099999996</v>
      </c>
      <c r="D25" s="605"/>
      <c r="E25" s="606">
        <v>4766423.8099999996</v>
      </c>
      <c r="F25" s="605">
        <v>5615577.1200000001</v>
      </c>
      <c r="G25" s="605"/>
      <c r="H25" s="606">
        <v>5615577.1200000001</v>
      </c>
    </row>
    <row r="26" spans="1:8">
      <c r="A26" s="380">
        <v>9.1999999999999993</v>
      </c>
      <c r="B26" s="388" t="s">
        <v>577</v>
      </c>
      <c r="C26" s="605"/>
      <c r="D26" s="605"/>
      <c r="E26" s="606">
        <v>0</v>
      </c>
      <c r="F26" s="605"/>
      <c r="G26" s="605"/>
      <c r="H26" s="606">
        <v>0</v>
      </c>
    </row>
    <row r="27" spans="1:8">
      <c r="A27" s="380">
        <v>10</v>
      </c>
      <c r="B27" s="386" t="s">
        <v>578</v>
      </c>
      <c r="C27" s="605">
        <v>871005.29</v>
      </c>
      <c r="D27" s="605">
        <v>0</v>
      </c>
      <c r="E27" s="606">
        <v>871005.29</v>
      </c>
      <c r="F27" s="605">
        <v>976798.92</v>
      </c>
      <c r="G27" s="605">
        <v>0</v>
      </c>
      <c r="H27" s="606">
        <v>976798.92</v>
      </c>
    </row>
    <row r="28" spans="1:8">
      <c r="A28" s="380">
        <v>10.1</v>
      </c>
      <c r="B28" s="388" t="s">
        <v>579</v>
      </c>
      <c r="C28" s="605"/>
      <c r="D28" s="605"/>
      <c r="E28" s="606">
        <v>0</v>
      </c>
      <c r="F28" s="605"/>
      <c r="G28" s="605"/>
      <c r="H28" s="606">
        <v>0</v>
      </c>
    </row>
    <row r="29" spans="1:8">
      <c r="A29" s="380">
        <v>10.199999999999999</v>
      </c>
      <c r="B29" s="388" t="s">
        <v>580</v>
      </c>
      <c r="C29" s="605">
        <v>871005.29</v>
      </c>
      <c r="D29" s="605"/>
      <c r="E29" s="606">
        <v>871005.29</v>
      </c>
      <c r="F29" s="605">
        <v>976798.92</v>
      </c>
      <c r="G29" s="605"/>
      <c r="H29" s="606">
        <v>976798.92</v>
      </c>
    </row>
    <row r="30" spans="1:8">
      <c r="A30" s="380">
        <v>11</v>
      </c>
      <c r="B30" s="386" t="s">
        <v>581</v>
      </c>
      <c r="C30" s="605">
        <v>0</v>
      </c>
      <c r="D30" s="605">
        <v>0</v>
      </c>
      <c r="E30" s="606">
        <v>0</v>
      </c>
      <c r="F30" s="605">
        <v>0</v>
      </c>
      <c r="G30" s="605">
        <v>0</v>
      </c>
      <c r="H30" s="606">
        <v>0</v>
      </c>
    </row>
    <row r="31" spans="1:8">
      <c r="A31" s="380">
        <v>11.1</v>
      </c>
      <c r="B31" s="388" t="s">
        <v>582</v>
      </c>
      <c r="C31" s="605">
        <v>0</v>
      </c>
      <c r="D31" s="605">
        <v>0</v>
      </c>
      <c r="E31" s="606">
        <v>0</v>
      </c>
      <c r="F31" s="605">
        <v>0</v>
      </c>
      <c r="G31" s="605">
        <v>0</v>
      </c>
      <c r="H31" s="606">
        <v>0</v>
      </c>
    </row>
    <row r="32" spans="1:8">
      <c r="A32" s="380">
        <v>11.2</v>
      </c>
      <c r="B32" s="388" t="s">
        <v>583</v>
      </c>
      <c r="C32" s="605">
        <v>0</v>
      </c>
      <c r="D32" s="605">
        <v>0</v>
      </c>
      <c r="E32" s="606">
        <v>0</v>
      </c>
      <c r="F32" s="605">
        <v>0</v>
      </c>
      <c r="G32" s="605">
        <v>0</v>
      </c>
      <c r="H32" s="606">
        <v>0</v>
      </c>
    </row>
    <row r="33" spans="1:8">
      <c r="A33" s="380">
        <v>13</v>
      </c>
      <c r="B33" s="386" t="s">
        <v>584</v>
      </c>
      <c r="C33" s="605">
        <v>1574128.42</v>
      </c>
      <c r="D33" s="605">
        <v>500532.59590000007</v>
      </c>
      <c r="E33" s="606">
        <v>2074661.0159</v>
      </c>
      <c r="F33" s="605">
        <v>844707.44</v>
      </c>
      <c r="G33" s="605">
        <v>1330538.6853999996</v>
      </c>
      <c r="H33" s="606">
        <v>2175246.1253999993</v>
      </c>
    </row>
    <row r="34" spans="1:8">
      <c r="A34" s="380">
        <v>13.1</v>
      </c>
      <c r="B34" s="391" t="s">
        <v>585</v>
      </c>
      <c r="C34" s="605">
        <v>67640</v>
      </c>
      <c r="D34" s="605"/>
      <c r="E34" s="606">
        <v>67640</v>
      </c>
      <c r="F34" s="605">
        <v>124640</v>
      </c>
      <c r="G34" s="605"/>
      <c r="H34" s="606">
        <v>124640</v>
      </c>
    </row>
    <row r="35" spans="1:8">
      <c r="A35" s="380">
        <v>13.2</v>
      </c>
      <c r="B35" s="391" t="s">
        <v>586</v>
      </c>
      <c r="C35" s="605">
        <v>0</v>
      </c>
      <c r="D35" s="605">
        <v>0</v>
      </c>
      <c r="E35" s="606">
        <v>0</v>
      </c>
      <c r="F35" s="605"/>
      <c r="G35" s="605"/>
      <c r="H35" s="606">
        <v>0</v>
      </c>
    </row>
    <row r="36" spans="1:8">
      <c r="A36" s="380">
        <v>14</v>
      </c>
      <c r="B36" s="392" t="s">
        <v>587</v>
      </c>
      <c r="C36" s="605">
        <v>104328141.96560001</v>
      </c>
      <c r="D36" s="605">
        <v>103788520.77959999</v>
      </c>
      <c r="E36" s="606">
        <v>208116662.74520001</v>
      </c>
      <c r="F36" s="605">
        <v>92138566.730000004</v>
      </c>
      <c r="G36" s="605">
        <v>107915556.50539999</v>
      </c>
      <c r="H36" s="606">
        <v>200054123.23539999</v>
      </c>
    </row>
    <row r="37" spans="1:8" ht="22.5" customHeight="1">
      <c r="A37" s="380"/>
      <c r="B37" s="393" t="s">
        <v>588</v>
      </c>
      <c r="C37" s="719"/>
      <c r="D37" s="720"/>
      <c r="E37" s="720"/>
      <c r="F37" s="720"/>
      <c r="G37" s="720"/>
      <c r="H37" s="721"/>
    </row>
    <row r="38" spans="1:8">
      <c r="A38" s="380">
        <v>15</v>
      </c>
      <c r="B38" s="394" t="s">
        <v>589</v>
      </c>
      <c r="C38" s="605"/>
      <c r="D38" s="605"/>
      <c r="E38" s="606">
        <v>0</v>
      </c>
      <c r="F38" s="605"/>
      <c r="G38" s="605"/>
      <c r="H38" s="606">
        <v>0</v>
      </c>
    </row>
    <row r="39" spans="1:8">
      <c r="A39" s="395">
        <v>15.1</v>
      </c>
      <c r="B39" s="396" t="s">
        <v>565</v>
      </c>
      <c r="C39" s="605"/>
      <c r="D39" s="605"/>
      <c r="E39" s="606">
        <v>0</v>
      </c>
      <c r="F39" s="605"/>
      <c r="G39" s="605"/>
      <c r="H39" s="606">
        <v>0</v>
      </c>
    </row>
    <row r="40" spans="1:8" ht="24" customHeight="1">
      <c r="A40" s="395">
        <v>16</v>
      </c>
      <c r="B40" s="383" t="s">
        <v>590</v>
      </c>
      <c r="C40" s="605"/>
      <c r="D40" s="605"/>
      <c r="E40" s="606">
        <v>0</v>
      </c>
      <c r="F40" s="605"/>
      <c r="G40" s="605"/>
      <c r="H40" s="606">
        <v>0</v>
      </c>
    </row>
    <row r="41" spans="1:8">
      <c r="A41" s="395">
        <v>17</v>
      </c>
      <c r="B41" s="383" t="s">
        <v>591</v>
      </c>
      <c r="C41" s="605">
        <v>25505445.389999997</v>
      </c>
      <c r="D41" s="605">
        <v>102292128.15040001</v>
      </c>
      <c r="E41" s="606">
        <v>127797573.54040001</v>
      </c>
      <c r="F41" s="605">
        <v>19218255.18</v>
      </c>
      <c r="G41" s="605">
        <v>102717844.55210002</v>
      </c>
      <c r="H41" s="606">
        <v>121936099.73210001</v>
      </c>
    </row>
    <row r="42" spans="1:8">
      <c r="A42" s="395">
        <v>17.100000000000001</v>
      </c>
      <c r="B42" s="397" t="s">
        <v>592</v>
      </c>
      <c r="C42" s="605">
        <v>25203375.729999997</v>
      </c>
      <c r="D42" s="605">
        <v>101964567.50590001</v>
      </c>
      <c r="E42" s="606">
        <v>127167943.23590001</v>
      </c>
      <c r="F42" s="605">
        <v>18715453.629999999</v>
      </c>
      <c r="G42" s="605">
        <v>102126004.31940001</v>
      </c>
      <c r="H42" s="606">
        <v>120841457.94940001</v>
      </c>
    </row>
    <row r="43" spans="1:8">
      <c r="A43" s="395">
        <v>17.2</v>
      </c>
      <c r="B43" s="398" t="s">
        <v>593</v>
      </c>
      <c r="C43" s="605">
        <v>0</v>
      </c>
      <c r="D43" s="605">
        <v>5313.6167999999998</v>
      </c>
      <c r="E43" s="606">
        <v>5313.6167999999998</v>
      </c>
      <c r="F43" s="605">
        <v>0</v>
      </c>
      <c r="G43" s="605">
        <v>200475.7977</v>
      </c>
      <c r="H43" s="606">
        <v>200475.7977</v>
      </c>
    </row>
    <row r="44" spans="1:8">
      <c r="A44" s="395">
        <v>17.3</v>
      </c>
      <c r="B44" s="397" t="s">
        <v>594</v>
      </c>
      <c r="C44" s="605">
        <v>0</v>
      </c>
      <c r="D44" s="605"/>
      <c r="E44" s="606">
        <v>0</v>
      </c>
      <c r="F44" s="605"/>
      <c r="G44" s="605"/>
      <c r="H44" s="606">
        <v>0</v>
      </c>
    </row>
    <row r="45" spans="1:8">
      <c r="A45" s="395">
        <v>17.399999999999999</v>
      </c>
      <c r="B45" s="397" t="s">
        <v>595</v>
      </c>
      <c r="C45" s="605">
        <v>302069.65999999997</v>
      </c>
      <c r="D45" s="605">
        <v>322247.02769999998</v>
      </c>
      <c r="E45" s="606">
        <v>624316.68769999989</v>
      </c>
      <c r="F45" s="605">
        <v>502801.55</v>
      </c>
      <c r="G45" s="605">
        <v>391364.435</v>
      </c>
      <c r="H45" s="606">
        <v>894165.98499999999</v>
      </c>
    </row>
    <row r="46" spans="1:8">
      <c r="A46" s="395">
        <v>18</v>
      </c>
      <c r="B46" s="399" t="s">
        <v>596</v>
      </c>
      <c r="C46" s="605">
        <v>41181.840000000004</v>
      </c>
      <c r="D46" s="605">
        <v>148935.25</v>
      </c>
      <c r="E46" s="606">
        <v>190117.09</v>
      </c>
      <c r="F46" s="605">
        <v>41966.68</v>
      </c>
      <c r="G46" s="605">
        <v>23850.129999999997</v>
      </c>
      <c r="H46" s="606">
        <v>65816.81</v>
      </c>
    </row>
    <row r="47" spans="1:8">
      <c r="A47" s="395">
        <v>19</v>
      </c>
      <c r="B47" s="399" t="s">
        <v>597</v>
      </c>
      <c r="C47" s="605">
        <v>670445</v>
      </c>
      <c r="D47" s="605">
        <v>0</v>
      </c>
      <c r="E47" s="606">
        <v>670445</v>
      </c>
      <c r="F47" s="605">
        <v>1307361.03619504</v>
      </c>
      <c r="G47" s="605">
        <v>0</v>
      </c>
      <c r="H47" s="606">
        <v>1307361.03619504</v>
      </c>
    </row>
    <row r="48" spans="1:8">
      <c r="A48" s="395">
        <v>19.100000000000001</v>
      </c>
      <c r="B48" s="400" t="s">
        <v>598</v>
      </c>
      <c r="C48" s="605">
        <v>599699</v>
      </c>
      <c r="D48" s="605">
        <v>0</v>
      </c>
      <c r="E48" s="606">
        <v>599699</v>
      </c>
      <c r="F48" s="605">
        <v>775190</v>
      </c>
      <c r="G48" s="605"/>
      <c r="H48" s="606">
        <v>775190</v>
      </c>
    </row>
    <row r="49" spans="1:8">
      <c r="A49" s="395">
        <v>19.2</v>
      </c>
      <c r="B49" s="401" t="s">
        <v>599</v>
      </c>
      <c r="C49" s="605">
        <v>70746</v>
      </c>
      <c r="D49" s="605">
        <v>0</v>
      </c>
      <c r="E49" s="606">
        <v>70746</v>
      </c>
      <c r="F49" s="605">
        <v>532171.03619503998</v>
      </c>
      <c r="G49" s="605"/>
      <c r="H49" s="606">
        <v>532171.03619503998</v>
      </c>
    </row>
    <row r="50" spans="1:8">
      <c r="A50" s="395">
        <v>20</v>
      </c>
      <c r="B50" s="402" t="s">
        <v>600</v>
      </c>
      <c r="C50" s="605">
        <v>0</v>
      </c>
      <c r="D50" s="605">
        <v>0</v>
      </c>
      <c r="E50" s="606">
        <v>0</v>
      </c>
      <c r="F50" s="605"/>
      <c r="G50" s="605"/>
      <c r="H50" s="606">
        <v>0</v>
      </c>
    </row>
    <row r="51" spans="1:8">
      <c r="A51" s="395">
        <v>21</v>
      </c>
      <c r="B51" s="390" t="s">
        <v>601</v>
      </c>
      <c r="C51" s="605">
        <v>596828.21000000008</v>
      </c>
      <c r="D51" s="605">
        <v>1812931.1377000001</v>
      </c>
      <c r="E51" s="606">
        <v>2409759.3477000003</v>
      </c>
      <c r="F51" s="605">
        <v>1380245.8599999999</v>
      </c>
      <c r="G51" s="605">
        <v>6473430.9396000002</v>
      </c>
      <c r="H51" s="606">
        <v>7853676.7995999996</v>
      </c>
    </row>
    <row r="52" spans="1:8">
      <c r="A52" s="395">
        <v>21.1</v>
      </c>
      <c r="B52" s="398" t="s">
        <v>602</v>
      </c>
      <c r="C52" s="605"/>
      <c r="D52" s="605"/>
      <c r="E52" s="606">
        <v>0</v>
      </c>
      <c r="F52" s="605"/>
      <c r="G52" s="605"/>
      <c r="H52" s="606">
        <v>0</v>
      </c>
    </row>
    <row r="53" spans="1:8">
      <c r="A53" s="395">
        <v>22</v>
      </c>
      <c r="B53" s="403" t="s">
        <v>603</v>
      </c>
      <c r="C53" s="605">
        <v>26813900.439999998</v>
      </c>
      <c r="D53" s="605">
        <v>104253994.53810002</v>
      </c>
      <c r="E53" s="606">
        <v>131067894.97810002</v>
      </c>
      <c r="F53" s="605">
        <v>21947828.756195039</v>
      </c>
      <c r="G53" s="605">
        <v>109215125.62170002</v>
      </c>
      <c r="H53" s="606">
        <v>131162954.37789506</v>
      </c>
    </row>
    <row r="54" spans="1:8" ht="24" customHeight="1">
      <c r="A54" s="395"/>
      <c r="B54" s="404" t="s">
        <v>604</v>
      </c>
      <c r="C54" s="719"/>
      <c r="D54" s="720"/>
      <c r="E54" s="720"/>
      <c r="F54" s="720"/>
      <c r="G54" s="720"/>
      <c r="H54" s="721"/>
    </row>
    <row r="55" spans="1:8">
      <c r="A55" s="395">
        <v>23</v>
      </c>
      <c r="B55" s="402" t="s">
        <v>605</v>
      </c>
      <c r="C55" s="605">
        <v>50000000</v>
      </c>
      <c r="D55" s="605"/>
      <c r="E55" s="606">
        <v>50000000</v>
      </c>
      <c r="F55" s="605">
        <v>50000000</v>
      </c>
      <c r="G55" s="605"/>
      <c r="H55" s="606">
        <v>50000000</v>
      </c>
    </row>
    <row r="56" spans="1:8">
      <c r="A56" s="395">
        <v>24</v>
      </c>
      <c r="B56" s="402" t="s">
        <v>606</v>
      </c>
      <c r="C56" s="605">
        <v>0</v>
      </c>
      <c r="D56" s="605"/>
      <c r="E56" s="606">
        <v>0</v>
      </c>
      <c r="F56" s="605">
        <v>0</v>
      </c>
      <c r="G56" s="605"/>
      <c r="H56" s="606">
        <v>0</v>
      </c>
    </row>
    <row r="57" spans="1:8">
      <c r="A57" s="395">
        <v>25</v>
      </c>
      <c r="B57" s="399" t="s">
        <v>607</v>
      </c>
      <c r="C57" s="605">
        <v>0</v>
      </c>
      <c r="D57" s="605"/>
      <c r="E57" s="606">
        <v>0</v>
      </c>
      <c r="F57" s="605">
        <v>0</v>
      </c>
      <c r="G57" s="605"/>
      <c r="H57" s="606">
        <v>0</v>
      </c>
    </row>
    <row r="58" spans="1:8">
      <c r="A58" s="395">
        <v>26</v>
      </c>
      <c r="B58" s="399" t="s">
        <v>608</v>
      </c>
      <c r="C58" s="605">
        <v>0</v>
      </c>
      <c r="D58" s="605"/>
      <c r="E58" s="606">
        <v>0</v>
      </c>
      <c r="F58" s="605">
        <v>0</v>
      </c>
      <c r="G58" s="605"/>
      <c r="H58" s="606">
        <v>0</v>
      </c>
    </row>
    <row r="59" spans="1:8">
      <c r="A59" s="395">
        <v>27</v>
      </c>
      <c r="B59" s="399" t="s">
        <v>609</v>
      </c>
      <c r="C59" s="605"/>
      <c r="D59" s="605"/>
      <c r="E59" s="606">
        <v>0</v>
      </c>
      <c r="F59" s="605"/>
      <c r="G59" s="605"/>
      <c r="H59" s="606">
        <v>0</v>
      </c>
    </row>
    <row r="60" spans="1:8">
      <c r="A60" s="395">
        <v>27.1</v>
      </c>
      <c r="B60" s="397" t="s">
        <v>610</v>
      </c>
      <c r="C60" s="605"/>
      <c r="D60" s="605"/>
      <c r="E60" s="606">
        <v>0</v>
      </c>
      <c r="F60" s="605"/>
      <c r="G60" s="605"/>
      <c r="H60" s="606">
        <v>0</v>
      </c>
    </row>
    <row r="61" spans="1:8">
      <c r="A61" s="395">
        <v>27.2</v>
      </c>
      <c r="B61" s="397" t="s">
        <v>611</v>
      </c>
      <c r="C61" s="605"/>
      <c r="D61" s="605"/>
      <c r="E61" s="606">
        <v>0</v>
      </c>
      <c r="F61" s="605"/>
      <c r="G61" s="605"/>
      <c r="H61" s="606">
        <v>0</v>
      </c>
    </row>
    <row r="62" spans="1:8">
      <c r="A62" s="395">
        <v>28</v>
      </c>
      <c r="B62" s="405" t="s">
        <v>612</v>
      </c>
      <c r="C62" s="605"/>
      <c r="D62" s="605"/>
      <c r="E62" s="606">
        <v>0</v>
      </c>
      <c r="F62" s="605"/>
      <c r="G62" s="605"/>
      <c r="H62" s="606">
        <v>0</v>
      </c>
    </row>
    <row r="63" spans="1:8">
      <c r="A63" s="395">
        <v>29</v>
      </c>
      <c r="B63" s="399" t="s">
        <v>613</v>
      </c>
      <c r="C63" s="605">
        <v>0</v>
      </c>
      <c r="D63" s="605">
        <v>0</v>
      </c>
      <c r="E63" s="606">
        <v>0</v>
      </c>
      <c r="F63" s="605"/>
      <c r="G63" s="605"/>
      <c r="H63" s="606">
        <v>0</v>
      </c>
    </row>
    <row r="64" spans="1:8">
      <c r="A64" s="395">
        <v>29.1</v>
      </c>
      <c r="B64" s="389" t="s">
        <v>614</v>
      </c>
      <c r="C64" s="605"/>
      <c r="D64" s="605"/>
      <c r="E64" s="606">
        <v>0</v>
      </c>
      <c r="F64" s="605"/>
      <c r="G64" s="605"/>
      <c r="H64" s="606">
        <v>0</v>
      </c>
    </row>
    <row r="65" spans="1:8" ht="24.95" customHeight="1">
      <c r="A65" s="395">
        <v>29.2</v>
      </c>
      <c r="B65" s="413" t="s">
        <v>615</v>
      </c>
      <c r="C65" s="605"/>
      <c r="D65" s="605"/>
      <c r="E65" s="606">
        <v>0</v>
      </c>
      <c r="F65" s="605"/>
      <c r="G65" s="605"/>
      <c r="H65" s="606">
        <v>0</v>
      </c>
    </row>
    <row r="66" spans="1:8" ht="22.5" customHeight="1">
      <c r="A66" s="395">
        <v>29.3</v>
      </c>
      <c r="B66" s="413" t="s">
        <v>616</v>
      </c>
      <c r="C66" s="605"/>
      <c r="D66" s="605"/>
      <c r="E66" s="606">
        <v>0</v>
      </c>
      <c r="F66" s="605"/>
      <c r="G66" s="605"/>
      <c r="H66" s="606">
        <v>0</v>
      </c>
    </row>
    <row r="67" spans="1:8">
      <c r="A67" s="395">
        <v>30</v>
      </c>
      <c r="B67" s="386" t="s">
        <v>617</v>
      </c>
      <c r="C67" s="605">
        <v>27048767.767099977</v>
      </c>
      <c r="D67" s="605"/>
      <c r="E67" s="606">
        <v>27048767.767099977</v>
      </c>
      <c r="F67" s="605">
        <v>18891168.091800001</v>
      </c>
      <c r="G67" s="605"/>
      <c r="H67" s="606">
        <v>18891168.091800001</v>
      </c>
    </row>
    <row r="68" spans="1:8">
      <c r="A68" s="395">
        <v>31</v>
      </c>
      <c r="B68" s="406" t="s">
        <v>618</v>
      </c>
      <c r="C68" s="605">
        <v>77048767.767099977</v>
      </c>
      <c r="D68" s="605">
        <v>0</v>
      </c>
      <c r="E68" s="606">
        <v>77048767.767099977</v>
      </c>
      <c r="F68" s="605">
        <v>68891168.091800004</v>
      </c>
      <c r="G68" s="605">
        <v>0</v>
      </c>
      <c r="H68" s="606">
        <v>68891168.091800004</v>
      </c>
    </row>
    <row r="69" spans="1:8">
      <c r="A69" s="395">
        <v>32</v>
      </c>
      <c r="B69" s="407" t="s">
        <v>619</v>
      </c>
      <c r="C69" s="605">
        <v>103862668.20709997</v>
      </c>
      <c r="D69" s="605">
        <v>104253994.53810002</v>
      </c>
      <c r="E69" s="606">
        <v>208116662.74519998</v>
      </c>
      <c r="F69" s="605">
        <v>90838996.847995043</v>
      </c>
      <c r="G69" s="605">
        <v>109215125.62170002</v>
      </c>
      <c r="H69" s="606">
        <v>200054122.46969506</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80" zoomScaleNormal="80" workbookViewId="0">
      <selection activeCell="C6" sqref="C6:H45"/>
    </sheetView>
  </sheetViews>
  <sheetFormatPr defaultRowHeight="15"/>
  <cols>
    <col min="2" max="2" width="66.5703125" customWidth="1"/>
    <col min="3" max="8" width="17.85546875" customWidth="1"/>
  </cols>
  <sheetData>
    <row r="1" spans="1:8" s="5" customFormat="1" ht="14.25">
      <c r="A1" s="2" t="s">
        <v>31</v>
      </c>
      <c r="B1" s="3" t="str">
        <f>'Info '!C2</f>
        <v>JSC Ziraat Bank Georgia</v>
      </c>
      <c r="C1" s="3"/>
      <c r="D1" s="4"/>
      <c r="E1" s="4"/>
      <c r="F1" s="4"/>
      <c r="G1" s="4"/>
    </row>
    <row r="2" spans="1:8" s="5" customFormat="1" ht="14.25">
      <c r="A2" s="2" t="s">
        <v>32</v>
      </c>
      <c r="B2" s="635">
        <f>'1. key ratios '!B2</f>
        <v>45291</v>
      </c>
      <c r="C2" s="6"/>
      <c r="D2" s="7"/>
      <c r="E2" s="7"/>
      <c r="F2" s="7"/>
      <c r="G2" s="7"/>
      <c r="H2" s="8"/>
    </row>
    <row r="4" spans="1:8">
      <c r="A4" s="730" t="s">
        <v>6</v>
      </c>
      <c r="B4" s="732" t="s">
        <v>620</v>
      </c>
      <c r="C4" s="725" t="s">
        <v>557</v>
      </c>
      <c r="D4" s="725"/>
      <c r="E4" s="725"/>
      <c r="F4" s="725" t="s">
        <v>558</v>
      </c>
      <c r="G4" s="725"/>
      <c r="H4" s="726"/>
    </row>
    <row r="5" spans="1:8" ht="15.6" customHeight="1">
      <c r="A5" s="731"/>
      <c r="B5" s="733"/>
      <c r="C5" s="410" t="s">
        <v>33</v>
      </c>
      <c r="D5" s="410" t="s">
        <v>34</v>
      </c>
      <c r="E5" s="410" t="s">
        <v>35</v>
      </c>
      <c r="F5" s="410" t="s">
        <v>33</v>
      </c>
      <c r="G5" s="410" t="s">
        <v>34</v>
      </c>
      <c r="H5" s="410" t="s">
        <v>35</v>
      </c>
    </row>
    <row r="6" spans="1:8">
      <c r="A6" s="411">
        <v>1</v>
      </c>
      <c r="B6" s="412" t="s">
        <v>621</v>
      </c>
      <c r="C6" s="605">
        <v>12161385.15</v>
      </c>
      <c r="D6" s="605">
        <v>4459307.0504999999</v>
      </c>
      <c r="E6" s="606">
        <v>16620692.2005</v>
      </c>
      <c r="F6" s="605">
        <v>9956946.0600000005</v>
      </c>
      <c r="G6" s="605">
        <v>2807449.37</v>
      </c>
      <c r="H6" s="606">
        <v>12764395.43</v>
      </c>
    </row>
    <row r="7" spans="1:8">
      <c r="A7" s="411">
        <v>1.1000000000000001</v>
      </c>
      <c r="B7" s="413" t="s">
        <v>564</v>
      </c>
      <c r="C7" s="605"/>
      <c r="D7" s="605"/>
      <c r="E7" s="606">
        <v>0</v>
      </c>
      <c r="F7" s="605"/>
      <c r="G7" s="605"/>
      <c r="H7" s="606">
        <v>0</v>
      </c>
    </row>
    <row r="8" spans="1:8">
      <c r="A8" s="411">
        <v>1.2</v>
      </c>
      <c r="B8" s="413" t="s">
        <v>566</v>
      </c>
      <c r="C8" s="605"/>
      <c r="D8" s="605"/>
      <c r="E8" s="606">
        <v>0</v>
      </c>
      <c r="F8" s="605"/>
      <c r="G8" s="605"/>
      <c r="H8" s="606">
        <v>0</v>
      </c>
    </row>
    <row r="9" spans="1:8" ht="21.6" customHeight="1">
      <c r="A9" s="411">
        <v>1.3</v>
      </c>
      <c r="B9" s="413" t="s">
        <v>622</v>
      </c>
      <c r="C9" s="605"/>
      <c r="D9" s="605"/>
      <c r="E9" s="606">
        <v>0</v>
      </c>
      <c r="F9" s="605"/>
      <c r="G9" s="605"/>
      <c r="H9" s="606">
        <v>0</v>
      </c>
    </row>
    <row r="10" spans="1:8">
      <c r="A10" s="411">
        <v>1.4</v>
      </c>
      <c r="B10" s="413" t="s">
        <v>568</v>
      </c>
      <c r="C10" s="605"/>
      <c r="D10" s="605"/>
      <c r="E10" s="606">
        <v>0</v>
      </c>
      <c r="F10" s="605"/>
      <c r="G10" s="605"/>
      <c r="H10" s="606">
        <v>0</v>
      </c>
    </row>
    <row r="11" spans="1:8">
      <c r="A11" s="411">
        <v>1.5</v>
      </c>
      <c r="B11" s="413" t="s">
        <v>572</v>
      </c>
      <c r="C11" s="605">
        <v>12161385.15</v>
      </c>
      <c r="D11" s="605">
        <v>4459307.0504999999</v>
      </c>
      <c r="E11" s="606">
        <v>16620692.2005</v>
      </c>
      <c r="F11" s="605">
        <v>9956946.0600000005</v>
      </c>
      <c r="G11" s="605">
        <v>2807449.37</v>
      </c>
      <c r="H11" s="606">
        <v>12764395.43</v>
      </c>
    </row>
    <row r="12" spans="1:8">
      <c r="A12" s="411">
        <v>1.6</v>
      </c>
      <c r="B12" s="414" t="s">
        <v>454</v>
      </c>
      <c r="C12" s="605"/>
      <c r="D12" s="605"/>
      <c r="E12" s="606">
        <v>0</v>
      </c>
      <c r="F12" s="605"/>
      <c r="G12" s="605"/>
      <c r="H12" s="606">
        <v>0</v>
      </c>
    </row>
    <row r="13" spans="1:8">
      <c r="A13" s="411">
        <v>2</v>
      </c>
      <c r="B13" s="415" t="s">
        <v>623</v>
      </c>
      <c r="C13" s="605">
        <v>-1002429.64</v>
      </c>
      <c r="D13" s="605">
        <v>-1937401.5899999996</v>
      </c>
      <c r="E13" s="606">
        <v>-2939831.2299999995</v>
      </c>
      <c r="F13" s="605">
        <v>-498363.39</v>
      </c>
      <c r="G13" s="605">
        <v>-771984.7182</v>
      </c>
      <c r="H13" s="606">
        <v>-1270348.1082000001</v>
      </c>
    </row>
    <row r="14" spans="1:8">
      <c r="A14" s="411">
        <v>2.1</v>
      </c>
      <c r="B14" s="413" t="s">
        <v>624</v>
      </c>
      <c r="C14" s="605"/>
      <c r="D14" s="605"/>
      <c r="E14" s="606">
        <v>0</v>
      </c>
      <c r="F14" s="605"/>
      <c r="G14" s="605"/>
      <c r="H14" s="606">
        <v>0</v>
      </c>
    </row>
    <row r="15" spans="1:8" ht="24.6" customHeight="1">
      <c r="A15" s="411">
        <v>2.2000000000000002</v>
      </c>
      <c r="B15" s="413" t="s">
        <v>625</v>
      </c>
      <c r="C15" s="605"/>
      <c r="D15" s="605"/>
      <c r="E15" s="606">
        <v>0</v>
      </c>
      <c r="F15" s="605"/>
      <c r="G15" s="605"/>
      <c r="H15" s="606">
        <v>0</v>
      </c>
    </row>
    <row r="16" spans="1:8" ht="20.45" customHeight="1">
      <c r="A16" s="411">
        <v>2.2999999999999998</v>
      </c>
      <c r="B16" s="413" t="s">
        <v>626</v>
      </c>
      <c r="C16" s="605">
        <v>-948964.42</v>
      </c>
      <c r="D16" s="605">
        <v>-1937401.5899999996</v>
      </c>
      <c r="E16" s="606">
        <v>-2886366.01</v>
      </c>
      <c r="F16" s="605">
        <v>-455792.15</v>
      </c>
      <c r="G16" s="605">
        <v>-769016.31759999995</v>
      </c>
      <c r="H16" s="606">
        <v>-1224808.4676000001</v>
      </c>
    </row>
    <row r="17" spans="1:8">
      <c r="A17" s="411">
        <v>2.4</v>
      </c>
      <c r="B17" s="413" t="s">
        <v>627</v>
      </c>
      <c r="C17" s="605">
        <v>-53465.22</v>
      </c>
      <c r="D17" s="605">
        <v>0</v>
      </c>
      <c r="E17" s="606">
        <v>-53465.22</v>
      </c>
      <c r="F17" s="605">
        <v>-42571.24</v>
      </c>
      <c r="G17" s="605">
        <v>-2968.4005999999999</v>
      </c>
      <c r="H17" s="606">
        <v>-45539.640599999999</v>
      </c>
    </row>
    <row r="18" spans="1:8">
      <c r="A18" s="411">
        <v>3</v>
      </c>
      <c r="B18" s="415" t="s">
        <v>628</v>
      </c>
      <c r="C18" s="605"/>
      <c r="D18" s="605"/>
      <c r="E18" s="606">
        <v>0</v>
      </c>
      <c r="F18" s="605"/>
      <c r="G18" s="605"/>
      <c r="H18" s="606">
        <v>0</v>
      </c>
    </row>
    <row r="19" spans="1:8">
      <c r="A19" s="411">
        <v>4</v>
      </c>
      <c r="B19" s="415" t="s">
        <v>629</v>
      </c>
      <c r="C19" s="605">
        <v>650598.22</v>
      </c>
      <c r="D19" s="605">
        <v>1151274.3899999999</v>
      </c>
      <c r="E19" s="606">
        <v>1801872.6099999999</v>
      </c>
      <c r="F19" s="605">
        <v>438618</v>
      </c>
      <c r="G19" s="605">
        <v>991502.57999999984</v>
      </c>
      <c r="H19" s="606">
        <v>1430120.5799999998</v>
      </c>
    </row>
    <row r="20" spans="1:8">
      <c r="A20" s="411">
        <v>5</v>
      </c>
      <c r="B20" s="415" t="s">
        <v>630</v>
      </c>
      <c r="C20" s="605">
        <v>-355193.43</v>
      </c>
      <c r="D20" s="605">
        <v>0</v>
      </c>
      <c r="E20" s="606">
        <v>-355193.43</v>
      </c>
      <c r="F20" s="605">
        <v>-157528.06</v>
      </c>
      <c r="G20" s="605">
        <v>0</v>
      </c>
      <c r="H20" s="606">
        <v>-157528.06</v>
      </c>
    </row>
    <row r="21" spans="1:8" ht="24" customHeight="1">
      <c r="A21" s="411">
        <v>6</v>
      </c>
      <c r="B21" s="415" t="s">
        <v>631</v>
      </c>
      <c r="C21" s="605"/>
      <c r="D21" s="605"/>
      <c r="E21" s="606">
        <v>0</v>
      </c>
      <c r="F21" s="605"/>
      <c r="G21" s="605"/>
      <c r="H21" s="606">
        <v>0</v>
      </c>
    </row>
    <row r="22" spans="1:8" ht="18.600000000000001" customHeight="1">
      <c r="A22" s="411">
        <v>7</v>
      </c>
      <c r="B22" s="415" t="s">
        <v>632</v>
      </c>
      <c r="C22" s="605"/>
      <c r="D22" s="605"/>
      <c r="E22" s="606">
        <v>0</v>
      </c>
      <c r="F22" s="605"/>
      <c r="G22" s="605"/>
      <c r="H22" s="606">
        <v>0</v>
      </c>
    </row>
    <row r="23" spans="1:8" ht="25.5" customHeight="1">
      <c r="A23" s="411">
        <v>8</v>
      </c>
      <c r="B23" s="416" t="s">
        <v>633</v>
      </c>
      <c r="C23" s="605"/>
      <c r="D23" s="605"/>
      <c r="E23" s="606">
        <v>0</v>
      </c>
      <c r="F23" s="605"/>
      <c r="G23" s="605"/>
      <c r="H23" s="606">
        <v>0</v>
      </c>
    </row>
    <row r="24" spans="1:8" ht="34.5" customHeight="1">
      <c r="A24" s="411">
        <v>9</v>
      </c>
      <c r="B24" s="416" t="s">
        <v>634</v>
      </c>
      <c r="C24" s="605"/>
      <c r="D24" s="605"/>
      <c r="E24" s="606">
        <v>0</v>
      </c>
      <c r="F24" s="605"/>
      <c r="G24" s="605"/>
      <c r="H24" s="606">
        <v>0</v>
      </c>
    </row>
    <row r="25" spans="1:8">
      <c r="A25" s="411">
        <v>10</v>
      </c>
      <c r="B25" s="415" t="s">
        <v>635</v>
      </c>
      <c r="C25" s="605">
        <v>1696484.41</v>
      </c>
      <c r="D25" s="605">
        <v>0</v>
      </c>
      <c r="E25" s="606">
        <v>1696484.41</v>
      </c>
      <c r="F25" s="605">
        <v>2363816.1599999997</v>
      </c>
      <c r="G25" s="605"/>
      <c r="H25" s="606">
        <v>2363816.1599999997</v>
      </c>
    </row>
    <row r="26" spans="1:8">
      <c r="A26" s="411">
        <v>11</v>
      </c>
      <c r="B26" s="417" t="s">
        <v>636</v>
      </c>
      <c r="C26" s="605"/>
      <c r="D26" s="605"/>
      <c r="E26" s="606">
        <v>0</v>
      </c>
      <c r="F26" s="605"/>
      <c r="G26" s="605"/>
      <c r="H26" s="606">
        <v>0</v>
      </c>
    </row>
    <row r="27" spans="1:8">
      <c r="A27" s="411">
        <v>12</v>
      </c>
      <c r="B27" s="415" t="s">
        <v>637</v>
      </c>
      <c r="C27" s="605"/>
      <c r="D27" s="605"/>
      <c r="E27" s="606">
        <v>0</v>
      </c>
      <c r="F27" s="605"/>
      <c r="G27" s="605"/>
      <c r="H27" s="606">
        <v>0</v>
      </c>
    </row>
    <row r="28" spans="1:8">
      <c r="A28" s="411">
        <v>13</v>
      </c>
      <c r="B28" s="418" t="s">
        <v>638</v>
      </c>
      <c r="C28" s="605"/>
      <c r="D28" s="605"/>
      <c r="E28" s="606">
        <v>0</v>
      </c>
      <c r="F28" s="605"/>
      <c r="G28" s="605"/>
      <c r="H28" s="606">
        <v>0</v>
      </c>
    </row>
    <row r="29" spans="1:8">
      <c r="A29" s="411">
        <v>14</v>
      </c>
      <c r="B29" s="419" t="s">
        <v>639</v>
      </c>
      <c r="C29" s="605">
        <v>-6987204.9199999999</v>
      </c>
      <c r="D29" s="605">
        <v>0</v>
      </c>
      <c r="E29" s="606">
        <v>-6987204.9199999999</v>
      </c>
      <c r="F29" s="605">
        <v>-6306943.1400000006</v>
      </c>
      <c r="G29" s="605">
        <v>0</v>
      </c>
      <c r="H29" s="606">
        <v>-6306943.1400000006</v>
      </c>
    </row>
    <row r="30" spans="1:8">
      <c r="A30" s="411">
        <v>14.1</v>
      </c>
      <c r="B30" s="388" t="s">
        <v>640</v>
      </c>
      <c r="C30" s="605">
        <v>-3846178.67</v>
      </c>
      <c r="D30" s="605"/>
      <c r="E30" s="606">
        <v>-3846178.67</v>
      </c>
      <c r="F30" s="605">
        <v>-3419621.56</v>
      </c>
      <c r="G30" s="605"/>
      <c r="H30" s="606">
        <v>-3419621.56</v>
      </c>
    </row>
    <row r="31" spans="1:8">
      <c r="A31" s="411">
        <v>14.2</v>
      </c>
      <c r="B31" s="388" t="s">
        <v>641</v>
      </c>
      <c r="C31" s="605">
        <v>-3141026.25</v>
      </c>
      <c r="D31" s="605"/>
      <c r="E31" s="606">
        <v>-3141026.25</v>
      </c>
      <c r="F31" s="605">
        <v>-2887321.58</v>
      </c>
      <c r="G31" s="605"/>
      <c r="H31" s="606">
        <v>-2887321.58</v>
      </c>
    </row>
    <row r="32" spans="1:8">
      <c r="A32" s="411">
        <v>15</v>
      </c>
      <c r="B32" s="415" t="s">
        <v>642</v>
      </c>
      <c r="C32" s="605">
        <v>-1303209.3400000001</v>
      </c>
      <c r="D32" s="605"/>
      <c r="E32" s="606">
        <v>-1303209.3400000001</v>
      </c>
      <c r="F32" s="605">
        <v>-1153229.24</v>
      </c>
      <c r="G32" s="605"/>
      <c r="H32" s="606">
        <v>-1153229.24</v>
      </c>
    </row>
    <row r="33" spans="1:8" ht="22.5" customHeight="1">
      <c r="A33" s="411">
        <v>16</v>
      </c>
      <c r="B33" s="386" t="s">
        <v>643</v>
      </c>
      <c r="C33" s="605"/>
      <c r="D33" s="605"/>
      <c r="E33" s="606">
        <v>0</v>
      </c>
      <c r="F33" s="605"/>
      <c r="G33" s="605"/>
      <c r="H33" s="606">
        <v>0</v>
      </c>
    </row>
    <row r="34" spans="1:8">
      <c r="A34" s="411">
        <v>17</v>
      </c>
      <c r="B34" s="415" t="s">
        <v>644</v>
      </c>
      <c r="C34" s="605">
        <v>-18799.71</v>
      </c>
      <c r="D34" s="605">
        <v>-130712.20999999999</v>
      </c>
      <c r="E34" s="606">
        <v>-149511.91999999998</v>
      </c>
      <c r="F34" s="605">
        <v>-27700.799999999999</v>
      </c>
      <c r="G34" s="605">
        <v>-9800.58</v>
      </c>
      <c r="H34" s="606">
        <v>-37501.379999999997</v>
      </c>
    </row>
    <row r="35" spans="1:8">
      <c r="A35" s="411">
        <v>17.100000000000001</v>
      </c>
      <c r="B35" s="388" t="s">
        <v>645</v>
      </c>
      <c r="C35" s="605">
        <v>-18799.71</v>
      </c>
      <c r="D35" s="605">
        <v>-130712.20999999999</v>
      </c>
      <c r="E35" s="606">
        <v>-149511.91999999998</v>
      </c>
      <c r="F35" s="605">
        <v>-27700.799999999999</v>
      </c>
      <c r="G35" s="605">
        <v>-9800.58</v>
      </c>
      <c r="H35" s="606">
        <v>-37501.379999999997</v>
      </c>
    </row>
    <row r="36" spans="1:8">
      <c r="A36" s="411">
        <v>17.2</v>
      </c>
      <c r="B36" s="388" t="s">
        <v>646</v>
      </c>
      <c r="C36" s="605"/>
      <c r="D36" s="605"/>
      <c r="E36" s="606">
        <v>0</v>
      </c>
      <c r="F36" s="605"/>
      <c r="G36" s="605"/>
      <c r="H36" s="606">
        <v>0</v>
      </c>
    </row>
    <row r="37" spans="1:8" ht="41.45" customHeight="1">
      <c r="A37" s="411">
        <v>18</v>
      </c>
      <c r="B37" s="420" t="s">
        <v>647</v>
      </c>
      <c r="C37" s="605">
        <v>492299.05999999994</v>
      </c>
      <c r="D37" s="605">
        <v>55869.758000000002</v>
      </c>
      <c r="E37" s="606">
        <v>548168.81799999997</v>
      </c>
      <c r="F37" s="605">
        <v>-884121.51</v>
      </c>
      <c r="G37" s="605">
        <v>-479337.63999999996</v>
      </c>
      <c r="H37" s="606">
        <v>-1363459.15</v>
      </c>
    </row>
    <row r="38" spans="1:8">
      <c r="A38" s="411">
        <v>18.100000000000001</v>
      </c>
      <c r="B38" s="421" t="s">
        <v>648</v>
      </c>
      <c r="C38" s="605"/>
      <c r="D38" s="605"/>
      <c r="E38" s="606">
        <v>0</v>
      </c>
      <c r="F38" s="605"/>
      <c r="G38" s="605"/>
      <c r="H38" s="606">
        <v>0</v>
      </c>
    </row>
    <row r="39" spans="1:8">
      <c r="A39" s="411">
        <v>18.2</v>
      </c>
      <c r="B39" s="421" t="s">
        <v>649</v>
      </c>
      <c r="C39" s="605">
        <v>492299.05999999994</v>
      </c>
      <c r="D39" s="605">
        <v>55869.758000000002</v>
      </c>
      <c r="E39" s="606">
        <v>548168.81799999997</v>
      </c>
      <c r="F39" s="605">
        <v>-884121.51</v>
      </c>
      <c r="G39" s="605">
        <v>-479337.63999999996</v>
      </c>
      <c r="H39" s="606">
        <v>-1363459.15</v>
      </c>
    </row>
    <row r="40" spans="1:8" ht="24.6" customHeight="1">
      <c r="A40" s="411">
        <v>19</v>
      </c>
      <c r="B40" s="420" t="s">
        <v>650</v>
      </c>
      <c r="C40" s="605"/>
      <c r="D40" s="605"/>
      <c r="E40" s="606">
        <v>0</v>
      </c>
      <c r="F40" s="605"/>
      <c r="G40" s="605"/>
      <c r="H40" s="606">
        <v>0</v>
      </c>
    </row>
    <row r="41" spans="1:8" ht="17.45" customHeight="1">
      <c r="A41" s="411">
        <v>20</v>
      </c>
      <c r="B41" s="420" t="s">
        <v>651</v>
      </c>
      <c r="C41" s="605"/>
      <c r="D41" s="605"/>
      <c r="E41" s="606">
        <v>0</v>
      </c>
      <c r="F41" s="605"/>
      <c r="G41" s="605"/>
      <c r="H41" s="606">
        <v>0</v>
      </c>
    </row>
    <row r="42" spans="1:8" ht="26.45" customHeight="1">
      <c r="A42" s="411">
        <v>21</v>
      </c>
      <c r="B42" s="420" t="s">
        <v>652</v>
      </c>
      <c r="C42" s="605"/>
      <c r="D42" s="605"/>
      <c r="E42" s="606">
        <v>0</v>
      </c>
      <c r="F42" s="605"/>
      <c r="G42" s="605"/>
      <c r="H42" s="606">
        <v>0</v>
      </c>
    </row>
    <row r="43" spans="1:8">
      <c r="A43" s="411">
        <v>22</v>
      </c>
      <c r="B43" s="422" t="s">
        <v>653</v>
      </c>
      <c r="C43" s="605">
        <v>5333929.8000000007</v>
      </c>
      <c r="D43" s="605">
        <v>3598337.3984999997</v>
      </c>
      <c r="E43" s="606">
        <v>8932267.1984999999</v>
      </c>
      <c r="F43" s="605">
        <v>3731494.0799999991</v>
      </c>
      <c r="G43" s="605">
        <v>2537829.0118</v>
      </c>
      <c r="H43" s="606">
        <v>6269323.0917999987</v>
      </c>
    </row>
    <row r="44" spans="1:8">
      <c r="A44" s="411">
        <v>23</v>
      </c>
      <c r="B44" s="422" t="s">
        <v>654</v>
      </c>
      <c r="C44" s="605">
        <v>-1181380</v>
      </c>
      <c r="D44" s="605"/>
      <c r="E44" s="606">
        <v>-1181380</v>
      </c>
      <c r="F44" s="605">
        <v>-913087</v>
      </c>
      <c r="G44" s="605"/>
      <c r="H44" s="606">
        <v>-913087</v>
      </c>
    </row>
    <row r="45" spans="1:8">
      <c r="A45" s="411">
        <v>24</v>
      </c>
      <c r="B45" s="423" t="s">
        <v>655</v>
      </c>
      <c r="C45" s="605">
        <v>4152549.8000000007</v>
      </c>
      <c r="D45" s="605">
        <v>3598337.3984999997</v>
      </c>
      <c r="E45" s="606">
        <v>7750887.1984999999</v>
      </c>
      <c r="F45" s="605">
        <v>2818407.0799999991</v>
      </c>
      <c r="G45" s="605">
        <v>2537829.0118</v>
      </c>
      <c r="H45" s="606">
        <v>5356236.0917999987</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opLeftCell="A16" zoomScale="90" zoomScaleNormal="90" workbookViewId="0">
      <selection activeCell="C6" sqref="C6:H43"/>
    </sheetView>
  </sheetViews>
  <sheetFormatPr defaultRowHeight="15"/>
  <cols>
    <col min="1" max="1" width="8.7109375" style="408"/>
    <col min="2" max="2" width="87.5703125" bestFit="1" customWidth="1"/>
    <col min="3" max="8" width="15.42578125" customWidth="1"/>
  </cols>
  <sheetData>
    <row r="1" spans="1:8" s="5" customFormat="1" ht="14.25">
      <c r="A1" s="2" t="s">
        <v>31</v>
      </c>
      <c r="B1" s="3" t="str">
        <f>'Info '!C2</f>
        <v>JSC Ziraat Bank Georgia</v>
      </c>
      <c r="C1" s="3"/>
      <c r="D1" s="4"/>
      <c r="E1" s="4"/>
      <c r="F1" s="4"/>
      <c r="G1" s="4"/>
    </row>
    <row r="2" spans="1:8" s="5" customFormat="1" ht="14.25">
      <c r="A2" s="2" t="s">
        <v>32</v>
      </c>
      <c r="B2" s="635">
        <f>'1. key ratios '!B2</f>
        <v>45291</v>
      </c>
      <c r="C2" s="6"/>
      <c r="D2" s="7"/>
      <c r="E2" s="7"/>
      <c r="F2" s="7"/>
      <c r="G2" s="7"/>
      <c r="H2" s="8"/>
    </row>
    <row r="3" spans="1:8" ht="15.75" thickBot="1">
      <c r="A3"/>
    </row>
    <row r="4" spans="1:8">
      <c r="A4" s="734" t="s">
        <v>6</v>
      </c>
      <c r="B4" s="735" t="s">
        <v>95</v>
      </c>
      <c r="C4" s="725" t="s">
        <v>557</v>
      </c>
      <c r="D4" s="725"/>
      <c r="E4" s="725"/>
      <c r="F4" s="725" t="s">
        <v>558</v>
      </c>
      <c r="G4" s="725"/>
      <c r="H4" s="726"/>
    </row>
    <row r="5" spans="1:8">
      <c r="A5" s="734"/>
      <c r="B5" s="735"/>
      <c r="C5" s="410" t="s">
        <v>33</v>
      </c>
      <c r="D5" s="410" t="s">
        <v>34</v>
      </c>
      <c r="E5" s="410" t="s">
        <v>35</v>
      </c>
      <c r="F5" s="410" t="s">
        <v>33</v>
      </c>
      <c r="G5" s="410" t="s">
        <v>34</v>
      </c>
      <c r="H5" s="410" t="s">
        <v>35</v>
      </c>
    </row>
    <row r="6" spans="1:8" ht="15.75">
      <c r="A6" s="395">
        <v>1</v>
      </c>
      <c r="B6" s="424" t="s">
        <v>656</v>
      </c>
      <c r="C6" s="609"/>
      <c r="D6" s="609"/>
      <c r="E6" s="610">
        <v>0</v>
      </c>
      <c r="F6" s="609"/>
      <c r="G6" s="609"/>
      <c r="H6" s="611">
        <v>0</v>
      </c>
    </row>
    <row r="7" spans="1:8" ht="15.75">
      <c r="A7" s="395">
        <v>2</v>
      </c>
      <c r="B7" s="424" t="s">
        <v>197</v>
      </c>
      <c r="C7" s="609"/>
      <c r="D7" s="609"/>
      <c r="E7" s="610">
        <v>0</v>
      </c>
      <c r="F7" s="609"/>
      <c r="G7" s="609"/>
      <c r="H7" s="611">
        <v>0</v>
      </c>
    </row>
    <row r="8" spans="1:8" ht="15.75">
      <c r="A8" s="395">
        <v>3</v>
      </c>
      <c r="B8" s="424" t="s">
        <v>207</v>
      </c>
      <c r="C8" s="609">
        <v>345459100</v>
      </c>
      <c r="D8" s="609">
        <v>407386147.449</v>
      </c>
      <c r="E8" s="610">
        <v>752845247.449</v>
      </c>
      <c r="F8" s="609">
        <v>295911595</v>
      </c>
      <c r="G8" s="609">
        <v>205486010.26069999</v>
      </c>
      <c r="H8" s="611">
        <v>501397605.26069999</v>
      </c>
    </row>
    <row r="9" spans="1:8" ht="15.75">
      <c r="A9" s="395">
        <v>3.1</v>
      </c>
      <c r="B9" s="425" t="s">
        <v>198</v>
      </c>
      <c r="C9" s="609">
        <v>340747000</v>
      </c>
      <c r="D9" s="609">
        <v>387142615.63620001</v>
      </c>
      <c r="E9" s="610">
        <v>727889615.63619995</v>
      </c>
      <c r="F9" s="609">
        <v>292978500</v>
      </c>
      <c r="G9" s="609">
        <v>178906969.5</v>
      </c>
      <c r="H9" s="611">
        <v>471885469.5</v>
      </c>
    </row>
    <row r="10" spans="1:8" ht="15.75">
      <c r="A10" s="395">
        <v>3.2</v>
      </c>
      <c r="B10" s="425" t="s">
        <v>194</v>
      </c>
      <c r="C10" s="609">
        <v>4712100</v>
      </c>
      <c r="D10" s="609">
        <v>20243531.812800001</v>
      </c>
      <c r="E10" s="610">
        <v>24955631.812800001</v>
      </c>
      <c r="F10" s="609">
        <v>2933095</v>
      </c>
      <c r="G10" s="609">
        <v>26579040.760699999</v>
      </c>
      <c r="H10" s="611">
        <v>29512135.760699999</v>
      </c>
    </row>
    <row r="11" spans="1:8" ht="15.75">
      <c r="A11" s="395">
        <v>4</v>
      </c>
      <c r="B11" s="426" t="s">
        <v>196</v>
      </c>
      <c r="C11" s="609">
        <v>0</v>
      </c>
      <c r="D11" s="609">
        <v>0</v>
      </c>
      <c r="E11" s="610">
        <v>0</v>
      </c>
      <c r="F11" s="609">
        <v>0</v>
      </c>
      <c r="G11" s="609">
        <v>0</v>
      </c>
      <c r="H11" s="611">
        <v>0</v>
      </c>
    </row>
    <row r="12" spans="1:8" ht="15.75">
      <c r="A12" s="395">
        <v>4.0999999999999996</v>
      </c>
      <c r="B12" s="425" t="s">
        <v>180</v>
      </c>
      <c r="C12" s="609"/>
      <c r="D12" s="609"/>
      <c r="E12" s="610">
        <v>0</v>
      </c>
      <c r="F12" s="609"/>
      <c r="G12" s="609"/>
      <c r="H12" s="611">
        <v>0</v>
      </c>
    </row>
    <row r="13" spans="1:8" ht="15.75">
      <c r="A13" s="395">
        <v>4.2</v>
      </c>
      <c r="B13" s="425" t="s">
        <v>181</v>
      </c>
      <c r="C13" s="609"/>
      <c r="D13" s="609"/>
      <c r="E13" s="610">
        <v>0</v>
      </c>
      <c r="F13" s="609"/>
      <c r="G13" s="609"/>
      <c r="H13" s="611">
        <v>0</v>
      </c>
    </row>
    <row r="14" spans="1:8" ht="15.75">
      <c r="A14" s="395">
        <v>5</v>
      </c>
      <c r="B14" s="426" t="s">
        <v>206</v>
      </c>
      <c r="C14" s="609">
        <v>125654548.83</v>
      </c>
      <c r="D14" s="609">
        <v>133697132.91049999</v>
      </c>
      <c r="E14" s="610">
        <v>259351681.74049997</v>
      </c>
      <c r="F14" s="609">
        <v>87486872.88000001</v>
      </c>
      <c r="G14" s="609">
        <v>99453621.908399984</v>
      </c>
      <c r="H14" s="611">
        <v>186940494.78839999</v>
      </c>
    </row>
    <row r="15" spans="1:8" ht="15.75">
      <c r="A15" s="395">
        <v>5.0999999999999996</v>
      </c>
      <c r="B15" s="427" t="s">
        <v>184</v>
      </c>
      <c r="C15" s="609">
        <v>807790.2</v>
      </c>
      <c r="D15" s="609">
        <v>8126759.4786</v>
      </c>
      <c r="E15" s="610">
        <v>8934549.6786000002</v>
      </c>
      <c r="F15" s="609">
        <v>497297.68</v>
      </c>
      <c r="G15" s="609">
        <v>4065969.6</v>
      </c>
      <c r="H15" s="611">
        <v>4563267.28</v>
      </c>
    </row>
    <row r="16" spans="1:8" ht="15.75">
      <c r="A16" s="395">
        <v>5.2</v>
      </c>
      <c r="B16" s="427" t="s">
        <v>183</v>
      </c>
      <c r="C16" s="609">
        <v>0</v>
      </c>
      <c r="D16" s="609">
        <v>0</v>
      </c>
      <c r="E16" s="610">
        <v>0</v>
      </c>
      <c r="F16" s="609">
        <v>0</v>
      </c>
      <c r="G16" s="609">
        <v>0</v>
      </c>
      <c r="H16" s="611">
        <v>0</v>
      </c>
    </row>
    <row r="17" spans="1:8" ht="15.75">
      <c r="A17" s="395">
        <v>5.3</v>
      </c>
      <c r="B17" s="427" t="s">
        <v>182</v>
      </c>
      <c r="C17" s="609">
        <v>124846758.63</v>
      </c>
      <c r="D17" s="609">
        <v>125570373.43189999</v>
      </c>
      <c r="E17" s="610">
        <v>250417132.06189999</v>
      </c>
      <c r="F17" s="609">
        <v>86989575.200000003</v>
      </c>
      <c r="G17" s="609">
        <v>95387652.30839999</v>
      </c>
      <c r="H17" s="611">
        <v>182377227.50839999</v>
      </c>
    </row>
    <row r="18" spans="1:8" ht="15.75">
      <c r="A18" s="395" t="s">
        <v>16</v>
      </c>
      <c r="B18" s="428" t="s">
        <v>37</v>
      </c>
      <c r="C18" s="609">
        <v>34462090.57</v>
      </c>
      <c r="D18" s="609">
        <v>25555142.038800001</v>
      </c>
      <c r="E18" s="610">
        <v>60017232.608800001</v>
      </c>
      <c r="F18" s="609">
        <v>20895543</v>
      </c>
      <c r="G18" s="609">
        <v>22850919.466400001</v>
      </c>
      <c r="H18" s="611">
        <v>43746462.466399997</v>
      </c>
    </row>
    <row r="19" spans="1:8" ht="15.75">
      <c r="A19" s="395" t="s">
        <v>17</v>
      </c>
      <c r="B19" s="428" t="s">
        <v>38</v>
      </c>
      <c r="C19" s="609">
        <v>45084734</v>
      </c>
      <c r="D19" s="609">
        <v>58365894.770499997</v>
      </c>
      <c r="E19" s="610">
        <v>103450628.7705</v>
      </c>
      <c r="F19" s="609">
        <v>35510150</v>
      </c>
      <c r="G19" s="609">
        <v>39873527.483999997</v>
      </c>
      <c r="H19" s="611">
        <v>75383677.483999997</v>
      </c>
    </row>
    <row r="20" spans="1:8" ht="15.75">
      <c r="A20" s="395" t="s">
        <v>18</v>
      </c>
      <c r="B20" s="428" t="s">
        <v>39</v>
      </c>
      <c r="C20" s="609">
        <v>22162495.199999999</v>
      </c>
      <c r="D20" s="609">
        <v>4521007.8017999995</v>
      </c>
      <c r="E20" s="610">
        <v>26683503.001800001</v>
      </c>
      <c r="F20" s="609">
        <v>21869517.199999999</v>
      </c>
      <c r="G20" s="609">
        <v>4702228.4539999999</v>
      </c>
      <c r="H20" s="611">
        <v>26571745.653999999</v>
      </c>
    </row>
    <row r="21" spans="1:8" ht="15.75">
      <c r="A21" s="395" t="s">
        <v>19</v>
      </c>
      <c r="B21" s="428" t="s">
        <v>40</v>
      </c>
      <c r="C21" s="609">
        <v>23137438.859999999</v>
      </c>
      <c r="D21" s="609">
        <v>37128328.820799999</v>
      </c>
      <c r="E21" s="610">
        <v>60265767.680799998</v>
      </c>
      <c r="F21" s="609">
        <v>8714365</v>
      </c>
      <c r="G21" s="609">
        <v>27960976.903999999</v>
      </c>
      <c r="H21" s="611">
        <v>36675341.903999999</v>
      </c>
    </row>
    <row r="22" spans="1:8" ht="15.75">
      <c r="A22" s="395" t="s">
        <v>20</v>
      </c>
      <c r="B22" s="428" t="s">
        <v>41</v>
      </c>
      <c r="C22" s="609">
        <v>0</v>
      </c>
      <c r="D22" s="609">
        <v>0</v>
      </c>
      <c r="E22" s="610">
        <v>0</v>
      </c>
      <c r="F22" s="609">
        <v>0</v>
      </c>
      <c r="G22" s="609">
        <v>0</v>
      </c>
      <c r="H22" s="611">
        <v>0</v>
      </c>
    </row>
    <row r="23" spans="1:8" ht="15.75">
      <c r="A23" s="395">
        <v>5.4</v>
      </c>
      <c r="B23" s="427" t="s">
        <v>185</v>
      </c>
      <c r="C23" s="609">
        <v>0</v>
      </c>
      <c r="D23" s="609">
        <v>0</v>
      </c>
      <c r="E23" s="610">
        <v>0</v>
      </c>
      <c r="F23" s="609">
        <v>0</v>
      </c>
      <c r="G23" s="609">
        <v>0</v>
      </c>
      <c r="H23" s="611">
        <v>0</v>
      </c>
    </row>
    <row r="24" spans="1:8" ht="15.75">
      <c r="A24" s="395">
        <v>5.5</v>
      </c>
      <c r="B24" s="427" t="s">
        <v>186</v>
      </c>
      <c r="C24" s="609">
        <v>0</v>
      </c>
      <c r="D24" s="609">
        <v>0</v>
      </c>
      <c r="E24" s="610">
        <v>0</v>
      </c>
      <c r="F24" s="609">
        <v>0</v>
      </c>
      <c r="G24" s="609">
        <v>0</v>
      </c>
      <c r="H24" s="611">
        <v>0</v>
      </c>
    </row>
    <row r="25" spans="1:8" ht="15.75">
      <c r="A25" s="395">
        <v>5.6</v>
      </c>
      <c r="B25" s="427" t="s">
        <v>187</v>
      </c>
      <c r="C25" s="609">
        <v>0</v>
      </c>
      <c r="D25" s="609">
        <v>0</v>
      </c>
      <c r="E25" s="610">
        <v>0</v>
      </c>
      <c r="F25" s="609">
        <v>0</v>
      </c>
      <c r="G25" s="609">
        <v>0</v>
      </c>
      <c r="H25" s="611">
        <v>0</v>
      </c>
    </row>
    <row r="26" spans="1:8" ht="15.75">
      <c r="A26" s="395">
        <v>5.7</v>
      </c>
      <c r="B26" s="427" t="s">
        <v>41</v>
      </c>
      <c r="C26" s="609">
        <v>0</v>
      </c>
      <c r="D26" s="609">
        <v>0</v>
      </c>
      <c r="E26" s="610">
        <v>0</v>
      </c>
      <c r="F26" s="609">
        <v>0</v>
      </c>
      <c r="G26" s="609">
        <v>0</v>
      </c>
      <c r="H26" s="611">
        <v>0</v>
      </c>
    </row>
    <row r="27" spans="1:8" ht="15.75">
      <c r="A27" s="395">
        <v>6</v>
      </c>
      <c r="B27" s="429" t="s">
        <v>657</v>
      </c>
      <c r="C27" s="609">
        <v>5190391.95</v>
      </c>
      <c r="D27" s="609">
        <v>7520157.6988000004</v>
      </c>
      <c r="E27" s="610">
        <v>12710549.648800001</v>
      </c>
      <c r="F27" s="609">
        <v>3347512</v>
      </c>
      <c r="G27" s="609">
        <v>2883935.1170000001</v>
      </c>
      <c r="H27" s="611">
        <v>6231447.1170000006</v>
      </c>
    </row>
    <row r="28" spans="1:8" ht="15.75">
      <c r="A28" s="395">
        <v>7</v>
      </c>
      <c r="B28" s="429" t="s">
        <v>658</v>
      </c>
      <c r="C28" s="609">
        <v>10232770.370000001</v>
      </c>
      <c r="D28" s="609">
        <v>35585207.734800003</v>
      </c>
      <c r="E28" s="610">
        <v>45817978.104800001</v>
      </c>
      <c r="F28" s="609">
        <v>10525246.15</v>
      </c>
      <c r="G28" s="609">
        <v>23394394.232700001</v>
      </c>
      <c r="H28" s="611">
        <v>33919640.382700004</v>
      </c>
    </row>
    <row r="29" spans="1:8" ht="15.75">
      <c r="A29" s="395">
        <v>8</v>
      </c>
      <c r="B29" s="429" t="s">
        <v>195</v>
      </c>
      <c r="C29" s="609"/>
      <c r="D29" s="609"/>
      <c r="E29" s="610">
        <v>0</v>
      </c>
      <c r="F29" s="609"/>
      <c r="G29" s="609"/>
      <c r="H29" s="611">
        <v>0</v>
      </c>
    </row>
    <row r="30" spans="1:8" ht="15.75">
      <c r="A30" s="395">
        <v>9</v>
      </c>
      <c r="B30" s="430" t="s">
        <v>212</v>
      </c>
      <c r="C30" s="609">
        <v>0</v>
      </c>
      <c r="D30" s="609">
        <v>0</v>
      </c>
      <c r="E30" s="610">
        <v>0</v>
      </c>
      <c r="F30" s="609">
        <v>0</v>
      </c>
      <c r="G30" s="609">
        <v>0</v>
      </c>
      <c r="H30" s="611">
        <v>0</v>
      </c>
    </row>
    <row r="31" spans="1:8" ht="15.75">
      <c r="A31" s="395">
        <v>9.1</v>
      </c>
      <c r="B31" s="431" t="s">
        <v>202</v>
      </c>
      <c r="C31" s="609"/>
      <c r="D31" s="609"/>
      <c r="E31" s="610">
        <v>0</v>
      </c>
      <c r="F31" s="609"/>
      <c r="G31" s="609"/>
      <c r="H31" s="611">
        <v>0</v>
      </c>
    </row>
    <row r="32" spans="1:8" ht="15.75">
      <c r="A32" s="395">
        <v>9.1999999999999993</v>
      </c>
      <c r="B32" s="431" t="s">
        <v>203</v>
      </c>
      <c r="C32" s="609"/>
      <c r="D32" s="609"/>
      <c r="E32" s="610">
        <v>0</v>
      </c>
      <c r="F32" s="609"/>
      <c r="G32" s="609"/>
      <c r="H32" s="611">
        <v>0</v>
      </c>
    </row>
    <row r="33" spans="1:8" ht="15.75">
      <c r="A33" s="395">
        <v>9.3000000000000007</v>
      </c>
      <c r="B33" s="431" t="s">
        <v>199</v>
      </c>
      <c r="C33" s="609"/>
      <c r="D33" s="609"/>
      <c r="E33" s="610">
        <v>0</v>
      </c>
      <c r="F33" s="609"/>
      <c r="G33" s="609"/>
      <c r="H33" s="611">
        <v>0</v>
      </c>
    </row>
    <row r="34" spans="1:8" ht="15.75">
      <c r="A34" s="395">
        <v>9.4</v>
      </c>
      <c r="B34" s="431" t="s">
        <v>200</v>
      </c>
      <c r="C34" s="609"/>
      <c r="D34" s="609"/>
      <c r="E34" s="610">
        <v>0</v>
      </c>
      <c r="F34" s="609"/>
      <c r="G34" s="609"/>
      <c r="H34" s="611">
        <v>0</v>
      </c>
    </row>
    <row r="35" spans="1:8" ht="15.75">
      <c r="A35" s="395">
        <v>9.5</v>
      </c>
      <c r="B35" s="431" t="s">
        <v>201</v>
      </c>
      <c r="C35" s="609"/>
      <c r="D35" s="609"/>
      <c r="E35" s="610">
        <v>0</v>
      </c>
      <c r="F35" s="609"/>
      <c r="G35" s="609"/>
      <c r="H35" s="611">
        <v>0</v>
      </c>
    </row>
    <row r="36" spans="1:8" ht="15.75">
      <c r="A36" s="395">
        <v>9.6</v>
      </c>
      <c r="B36" s="431" t="s">
        <v>204</v>
      </c>
      <c r="C36" s="609"/>
      <c r="D36" s="609"/>
      <c r="E36" s="610">
        <v>0</v>
      </c>
      <c r="F36" s="609"/>
      <c r="G36" s="609"/>
      <c r="H36" s="611">
        <v>0</v>
      </c>
    </row>
    <row r="37" spans="1:8" ht="15.75">
      <c r="A37" s="395">
        <v>9.6999999999999993</v>
      </c>
      <c r="B37" s="431" t="s">
        <v>205</v>
      </c>
      <c r="C37" s="609"/>
      <c r="D37" s="609"/>
      <c r="E37" s="610">
        <v>0</v>
      </c>
      <c r="F37" s="609"/>
      <c r="G37" s="609"/>
      <c r="H37" s="611">
        <v>0</v>
      </c>
    </row>
    <row r="38" spans="1:8" ht="15.75">
      <c r="A38" s="395">
        <v>10</v>
      </c>
      <c r="B38" s="426" t="s">
        <v>208</v>
      </c>
      <c r="C38" s="609">
        <v>470353.62000000005</v>
      </c>
      <c r="D38" s="609">
        <v>319731.50919999997</v>
      </c>
      <c r="E38" s="610">
        <v>790085.12920000008</v>
      </c>
      <c r="F38" s="609">
        <v>32483.17</v>
      </c>
      <c r="G38" s="609">
        <v>50949.535100000008</v>
      </c>
      <c r="H38" s="611">
        <v>83432.705100000006</v>
      </c>
    </row>
    <row r="39" spans="1:8" ht="15.75">
      <c r="A39" s="395">
        <v>10.1</v>
      </c>
      <c r="B39" s="432" t="s">
        <v>209</v>
      </c>
      <c r="C39" s="609">
        <v>0</v>
      </c>
      <c r="D39" s="609">
        <v>0</v>
      </c>
      <c r="E39" s="610">
        <v>0</v>
      </c>
      <c r="F39" s="609">
        <v>11000</v>
      </c>
      <c r="G39" s="609">
        <v>0</v>
      </c>
      <c r="H39" s="611">
        <v>11000</v>
      </c>
    </row>
    <row r="40" spans="1:8" ht="15.75">
      <c r="A40" s="395">
        <v>10.199999999999999</v>
      </c>
      <c r="B40" s="432" t="s">
        <v>210</v>
      </c>
      <c r="C40" s="609">
        <v>0</v>
      </c>
      <c r="D40" s="609">
        <v>408.00920000000008</v>
      </c>
      <c r="E40" s="610">
        <v>408.00920000000008</v>
      </c>
      <c r="F40" s="609">
        <v>1112.3600000000001</v>
      </c>
      <c r="G40" s="609">
        <v>0</v>
      </c>
      <c r="H40" s="611">
        <v>1112.3600000000001</v>
      </c>
    </row>
    <row r="41" spans="1:8" ht="15.75">
      <c r="A41" s="395">
        <v>10.3</v>
      </c>
      <c r="B41" s="432" t="s">
        <v>213</v>
      </c>
      <c r="C41" s="609">
        <v>439371.92000000004</v>
      </c>
      <c r="D41" s="609">
        <v>220467.81450000001</v>
      </c>
      <c r="E41" s="610">
        <v>659839.73450000002</v>
      </c>
      <c r="F41" s="609">
        <v>15593.869999999999</v>
      </c>
      <c r="G41" s="609">
        <v>26588.842400000005</v>
      </c>
      <c r="H41" s="611">
        <v>42182.712400000004</v>
      </c>
    </row>
    <row r="42" spans="1:8" ht="25.5">
      <c r="A42" s="395">
        <v>10.4</v>
      </c>
      <c r="B42" s="432" t="s">
        <v>214</v>
      </c>
      <c r="C42" s="609">
        <v>30981.700000000004</v>
      </c>
      <c r="D42" s="609">
        <v>98855.685499999992</v>
      </c>
      <c r="E42" s="610">
        <v>129837.3855</v>
      </c>
      <c r="F42" s="609">
        <v>4776.9400000000005</v>
      </c>
      <c r="G42" s="609">
        <v>24360.692700000003</v>
      </c>
      <c r="H42" s="611">
        <v>29137.632700000002</v>
      </c>
    </row>
    <row r="43" spans="1:8" ht="16.5" thickBot="1">
      <c r="A43" s="395">
        <v>11</v>
      </c>
      <c r="B43" s="145" t="s">
        <v>211</v>
      </c>
      <c r="C43" s="609"/>
      <c r="D43" s="609"/>
      <c r="E43" s="610">
        <v>0</v>
      </c>
      <c r="F43" s="609"/>
      <c r="G43" s="609"/>
      <c r="H43" s="611">
        <v>0</v>
      </c>
    </row>
    <row r="44" spans="1:8" ht="15.75">
      <c r="C44" s="433"/>
      <c r="D44" s="433"/>
      <c r="E44" s="433"/>
      <c r="F44" s="433"/>
      <c r="G44" s="433"/>
      <c r="H44" s="433"/>
    </row>
    <row r="45" spans="1:8" ht="15.75">
      <c r="C45" s="433"/>
      <c r="D45" s="433"/>
      <c r="E45" s="433"/>
      <c r="F45" s="433"/>
      <c r="G45" s="433"/>
      <c r="H45" s="433"/>
    </row>
    <row r="46" spans="1:8" ht="15.75">
      <c r="C46" s="433"/>
      <c r="D46" s="433"/>
      <c r="E46" s="433"/>
      <c r="F46" s="433"/>
      <c r="G46" s="433"/>
      <c r="H46" s="433"/>
    </row>
    <row r="47" spans="1:8" ht="15.75">
      <c r="C47" s="433"/>
      <c r="D47" s="433"/>
      <c r="E47" s="433"/>
      <c r="F47" s="433"/>
      <c r="G47" s="433"/>
      <c r="H47" s="433"/>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C7" sqref="C7:G12"/>
    </sheetView>
  </sheetViews>
  <sheetFormatPr defaultColWidth="9.140625" defaultRowHeight="12.75"/>
  <cols>
    <col min="1" max="1" width="9.5703125" style="4" bestFit="1" customWidth="1"/>
    <col min="2" max="2" width="93.5703125" style="4" customWidth="1"/>
    <col min="3" max="4" width="10.7109375" style="4" customWidth="1"/>
    <col min="5" max="11" width="9.7109375" style="17" customWidth="1"/>
    <col min="12" max="16384" width="9.140625" style="17"/>
  </cols>
  <sheetData>
    <row r="1" spans="1:8">
      <c r="A1" s="2" t="s">
        <v>31</v>
      </c>
      <c r="B1" s="3" t="str">
        <f>'Info '!C2</f>
        <v>JSC Ziraat Bank Georgia</v>
      </c>
      <c r="C1" s="3"/>
    </row>
    <row r="2" spans="1:8">
      <c r="A2" s="2" t="s">
        <v>32</v>
      </c>
      <c r="B2" s="635">
        <f>'1. key ratios '!B2</f>
        <v>45291</v>
      </c>
      <c r="C2" s="6"/>
      <c r="D2" s="7"/>
      <c r="E2" s="20"/>
      <c r="F2" s="20"/>
      <c r="G2" s="20"/>
      <c r="H2" s="20"/>
    </row>
    <row r="3" spans="1:8">
      <c r="A3" s="2"/>
      <c r="B3" s="3"/>
      <c r="C3" s="6"/>
      <c r="D3" s="7"/>
      <c r="E3" s="20"/>
      <c r="F3" s="20"/>
      <c r="G3" s="20"/>
      <c r="H3" s="20"/>
    </row>
    <row r="4" spans="1:8" ht="15" customHeight="1" thickBot="1">
      <c r="A4" s="7" t="s">
        <v>97</v>
      </c>
      <c r="B4" s="91" t="s">
        <v>188</v>
      </c>
      <c r="C4" s="21" t="s">
        <v>36</v>
      </c>
    </row>
    <row r="5" spans="1:8" ht="15" customHeight="1">
      <c r="A5" s="169" t="s">
        <v>6</v>
      </c>
      <c r="B5" s="170"/>
      <c r="C5" s="332" t="str">
        <f>INT((MONTH($B$2))/3)&amp;"Q"&amp;"-"&amp;YEAR($B$2)</f>
        <v>4Q-2023</v>
      </c>
      <c r="D5" s="332" t="str">
        <f>IF(INT(MONTH($B$2))=3, "4"&amp;"Q"&amp;"-"&amp;YEAR($B$2)-1, IF(INT(MONTH($B$2))=6, "1"&amp;"Q"&amp;"-"&amp;YEAR($B$2), IF(INT(MONTH($B$2))=9, "2"&amp;"Q"&amp;"-"&amp;YEAR($B$2),IF(INT(MONTH($B$2))=12, "3"&amp;"Q"&amp;"-"&amp;YEAR($B$2), 0))))</f>
        <v>3Q-2023</v>
      </c>
      <c r="E5" s="332" t="str">
        <f>IF(INT(MONTH($B$2))=3, "3"&amp;"Q"&amp;"-"&amp;YEAR($B$2)-1, IF(INT(MONTH($B$2))=6, "4"&amp;"Q"&amp;"-"&amp;YEAR($B$2)-1, IF(INT(MONTH($B$2))=9, "1"&amp;"Q"&amp;"-"&amp;YEAR($B$2),IF(INT(MONTH($B$2))=12, "2"&amp;"Q"&amp;"-"&amp;YEAR($B$2), 0))))</f>
        <v>2Q-2023</v>
      </c>
      <c r="F5" s="332" t="str">
        <f>IF(INT(MONTH($B$2))=3, "2"&amp;"Q"&amp;"-"&amp;YEAR($B$2)-1, IF(INT(MONTH($B$2))=6, "3"&amp;"Q"&amp;"-"&amp;YEAR($B$2)-1, IF(INT(MONTH($B$2))=9, "4"&amp;"Q"&amp;"-"&amp;YEAR($B$2)-1,IF(INT(MONTH($B$2))=12, "1"&amp;"Q"&amp;"-"&amp;YEAR($B$2), 0))))</f>
        <v>1Q-2023</v>
      </c>
      <c r="G5" s="333" t="str">
        <f>IF(INT(MONTH($B$2))=3, "1"&amp;"Q"&amp;"-"&amp;YEAR($B$2)-1, IF(INT(MONTH($B$2))=6, "2"&amp;"Q"&amp;"-"&amp;YEAR($B$2)-1, IF(INT(MONTH($B$2))=9, "3"&amp;"Q"&amp;"-"&amp;YEAR($B$2)-1,IF(INT(MONTH($B$2))=12, "4"&amp;"Q"&amp;"-"&amp;YEAR($B$2)-1, 0))))</f>
        <v>4Q-2022</v>
      </c>
    </row>
    <row r="6" spans="1:8" ht="15" customHeight="1">
      <c r="A6" s="22">
        <v>1</v>
      </c>
      <c r="B6" s="262" t="s">
        <v>192</v>
      </c>
      <c r="C6" s="326">
        <f>C7+C9+C10</f>
        <v>204434072.45705998</v>
      </c>
      <c r="D6" s="327">
        <f>D7+D9+D10</f>
        <v>203112660.71449003</v>
      </c>
      <c r="E6" s="264">
        <f t="shared" ref="E6:G6" si="0">E7+E9+E10</f>
        <v>176610969.02558997</v>
      </c>
      <c r="F6" s="326">
        <f t="shared" si="0"/>
        <v>171420996.94231004</v>
      </c>
      <c r="G6" s="329">
        <f t="shared" si="0"/>
        <v>170648957.53656</v>
      </c>
    </row>
    <row r="7" spans="1:8" ht="15" customHeight="1">
      <c r="A7" s="22">
        <v>1.1000000000000001</v>
      </c>
      <c r="B7" s="262" t="s">
        <v>356</v>
      </c>
      <c r="C7" s="612">
        <v>176008312.48369998</v>
      </c>
      <c r="D7" s="613">
        <v>174834680.01960003</v>
      </c>
      <c r="E7" s="612">
        <v>155334844.22189999</v>
      </c>
      <c r="F7" s="612">
        <v>150090199.56665003</v>
      </c>
      <c r="G7" s="330">
        <v>152094981.22999999</v>
      </c>
    </row>
    <row r="8" spans="1:8">
      <c r="A8" s="22" t="s">
        <v>15</v>
      </c>
      <c r="B8" s="262" t="s">
        <v>96</v>
      </c>
      <c r="C8" s="612"/>
      <c r="D8" s="613"/>
      <c r="E8" s="612"/>
      <c r="F8" s="612"/>
      <c r="G8" s="330"/>
    </row>
    <row r="9" spans="1:8" ht="15" customHeight="1">
      <c r="A9" s="22">
        <v>1.2</v>
      </c>
      <c r="B9" s="263" t="s">
        <v>95</v>
      </c>
      <c r="C9" s="612">
        <v>28425759.973359998</v>
      </c>
      <c r="D9" s="613">
        <v>28277980.69489</v>
      </c>
      <c r="E9" s="612">
        <v>21276124.803689998</v>
      </c>
      <c r="F9" s="612">
        <v>21330797.375659995</v>
      </c>
      <c r="G9" s="330">
        <v>18553976.306559999</v>
      </c>
    </row>
    <row r="10" spans="1:8" ht="15" customHeight="1">
      <c r="A10" s="22">
        <v>1.3</v>
      </c>
      <c r="B10" s="262" t="s">
        <v>29</v>
      </c>
      <c r="C10" s="612">
        <v>0</v>
      </c>
      <c r="D10" s="613">
        <v>0</v>
      </c>
      <c r="E10" s="612">
        <v>0</v>
      </c>
      <c r="F10" s="612">
        <v>0</v>
      </c>
      <c r="G10" s="330"/>
    </row>
    <row r="11" spans="1:8" ht="15" customHeight="1">
      <c r="A11" s="22">
        <v>2</v>
      </c>
      <c r="B11" s="262" t="s">
        <v>189</v>
      </c>
      <c r="C11" s="612">
        <v>465473.88037203415</v>
      </c>
      <c r="D11" s="613">
        <v>998400.34667698352</v>
      </c>
      <c r="E11" s="612">
        <v>3046149.6910429932</v>
      </c>
      <c r="F11" s="612">
        <v>3052904.3795519923</v>
      </c>
      <c r="G11" s="330">
        <v>1299569.2281800203</v>
      </c>
    </row>
    <row r="12" spans="1:8" ht="15" customHeight="1">
      <c r="A12" s="22">
        <v>3</v>
      </c>
      <c r="B12" s="262" t="s">
        <v>190</v>
      </c>
      <c r="C12" s="612">
        <v>20391120</v>
      </c>
      <c r="D12" s="613">
        <v>20391120</v>
      </c>
      <c r="E12" s="612">
        <v>20391120</v>
      </c>
      <c r="F12" s="612">
        <v>20391120</v>
      </c>
      <c r="G12" s="330">
        <v>20391120</v>
      </c>
    </row>
    <row r="13" spans="1:8" ht="15" customHeight="1" thickBot="1">
      <c r="A13" s="24">
        <v>4</v>
      </c>
      <c r="B13" s="25" t="s">
        <v>191</v>
      </c>
      <c r="C13" s="265">
        <f>C6+C11+C12</f>
        <v>225290666.33743203</v>
      </c>
      <c r="D13" s="328">
        <f>D6+D11+D12</f>
        <v>224502181.061167</v>
      </c>
      <c r="E13" s="266">
        <f t="shared" ref="E13:G13" si="1">E6+E11+E12</f>
        <v>200048238.71663296</v>
      </c>
      <c r="F13" s="265">
        <f t="shared" si="1"/>
        <v>194865021.32186204</v>
      </c>
      <c r="G13" s="331">
        <f t="shared" si="1"/>
        <v>192339646.76474002</v>
      </c>
    </row>
    <row r="14" spans="1:8">
      <c r="B14" s="28"/>
    </row>
    <row r="15" spans="1:8" ht="25.5">
      <c r="B15" s="29" t="s">
        <v>357</v>
      </c>
    </row>
    <row r="16" spans="1:8">
      <c r="B16" s="29"/>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10" sqref="B10:C10"/>
    </sheetView>
  </sheetViews>
  <sheetFormatPr defaultColWidth="9.140625" defaultRowHeight="14.25"/>
  <cols>
    <col min="1" max="1" width="9.5703125" style="4" bestFit="1" customWidth="1"/>
    <col min="2" max="2" width="57.28515625" style="4" customWidth="1"/>
    <col min="3" max="3" width="42.5703125" style="4" customWidth="1"/>
    <col min="4" max="16384" width="9.140625" style="5"/>
  </cols>
  <sheetData>
    <row r="1" spans="1:8">
      <c r="A1" s="2" t="s">
        <v>31</v>
      </c>
      <c r="B1" s="3" t="str">
        <f>'Info '!C2</f>
        <v>JSC Ziraat Bank Georgia</v>
      </c>
    </row>
    <row r="2" spans="1:8">
      <c r="A2" s="2" t="s">
        <v>32</v>
      </c>
      <c r="B2" s="635">
        <f>'1. key ratios '!B2</f>
        <v>45291</v>
      </c>
    </row>
    <row r="4" spans="1:8" ht="27.95" customHeight="1" thickBot="1">
      <c r="A4" s="30" t="s">
        <v>42</v>
      </c>
      <c r="B4" s="31" t="s">
        <v>164</v>
      </c>
      <c r="C4" s="32"/>
    </row>
    <row r="5" spans="1:8">
      <c r="A5" s="33"/>
      <c r="B5" s="324" t="s">
        <v>43</v>
      </c>
      <c r="C5" s="325" t="s">
        <v>370</v>
      </c>
    </row>
    <row r="6" spans="1:8">
      <c r="A6" s="34">
        <v>1</v>
      </c>
      <c r="B6" s="628" t="s">
        <v>716</v>
      </c>
      <c r="C6" s="629" t="s">
        <v>715</v>
      </c>
    </row>
    <row r="7" spans="1:8">
      <c r="A7" s="34">
        <v>2</v>
      </c>
      <c r="B7" s="628" t="s">
        <v>734</v>
      </c>
      <c r="C7" s="629" t="s">
        <v>717</v>
      </c>
    </row>
    <row r="8" spans="1:8">
      <c r="A8" s="34">
        <v>3</v>
      </c>
      <c r="B8" s="628" t="s">
        <v>718</v>
      </c>
      <c r="C8" s="629" t="s">
        <v>719</v>
      </c>
    </row>
    <row r="9" spans="1:8">
      <c r="A9" s="34">
        <v>4</v>
      </c>
      <c r="B9" s="628" t="s">
        <v>720</v>
      </c>
      <c r="C9" s="629" t="s">
        <v>719</v>
      </c>
    </row>
    <row r="10" spans="1:8">
      <c r="A10" s="34">
        <v>5</v>
      </c>
      <c r="B10" s="628"/>
      <c r="C10" s="629"/>
    </row>
    <row r="11" spans="1:8">
      <c r="A11" s="34">
        <v>6</v>
      </c>
      <c r="B11" s="628"/>
      <c r="C11" s="629"/>
    </row>
    <row r="12" spans="1:8">
      <c r="A12" s="34">
        <v>7</v>
      </c>
      <c r="B12" s="628"/>
      <c r="C12" s="629"/>
      <c r="H12" s="37"/>
    </row>
    <row r="13" spans="1:8">
      <c r="A13" s="34">
        <v>8</v>
      </c>
      <c r="B13" s="628"/>
      <c r="C13" s="629"/>
    </row>
    <row r="14" spans="1:8">
      <c r="A14" s="34">
        <v>9</v>
      </c>
      <c r="B14" s="628"/>
      <c r="C14" s="629"/>
    </row>
    <row r="15" spans="1:8">
      <c r="A15" s="34">
        <v>10</v>
      </c>
      <c r="B15" s="628"/>
      <c r="C15" s="629"/>
    </row>
    <row r="16" spans="1:8">
      <c r="A16" s="34"/>
      <c r="B16" s="630"/>
      <c r="C16" s="631"/>
    </row>
    <row r="17" spans="1:3">
      <c r="A17" s="34"/>
      <c r="B17" s="632" t="s">
        <v>44</v>
      </c>
      <c r="C17" s="633" t="s">
        <v>371</v>
      </c>
    </row>
    <row r="18" spans="1:3">
      <c r="A18" s="34">
        <v>1</v>
      </c>
      <c r="B18" s="628" t="s">
        <v>713</v>
      </c>
      <c r="C18" s="634" t="s">
        <v>721</v>
      </c>
    </row>
    <row r="19" spans="1:3">
      <c r="A19" s="34">
        <v>2</v>
      </c>
      <c r="B19" s="628" t="s">
        <v>722</v>
      </c>
      <c r="C19" s="634" t="s">
        <v>723</v>
      </c>
    </row>
    <row r="20" spans="1:3">
      <c r="A20" s="34">
        <v>3</v>
      </c>
      <c r="B20" s="628" t="s">
        <v>724</v>
      </c>
      <c r="C20" s="634" t="s">
        <v>725</v>
      </c>
    </row>
    <row r="21" spans="1:3">
      <c r="A21" s="34">
        <v>4</v>
      </c>
      <c r="B21" s="628" t="s">
        <v>726</v>
      </c>
      <c r="C21" s="634" t="s">
        <v>727</v>
      </c>
    </row>
    <row r="22" spans="1:3">
      <c r="A22" s="34">
        <v>5</v>
      </c>
      <c r="B22" s="35"/>
      <c r="C22" s="38"/>
    </row>
    <row r="23" spans="1:3">
      <c r="A23" s="34">
        <v>6</v>
      </c>
      <c r="B23" s="35"/>
      <c r="C23" s="38"/>
    </row>
    <row r="24" spans="1:3">
      <c r="A24" s="34">
        <v>7</v>
      </c>
      <c r="B24" s="35"/>
      <c r="C24" s="38"/>
    </row>
    <row r="25" spans="1:3">
      <c r="A25" s="34">
        <v>8</v>
      </c>
      <c r="B25" s="35"/>
      <c r="C25" s="38"/>
    </row>
    <row r="26" spans="1:3">
      <c r="A26" s="34">
        <v>9</v>
      </c>
      <c r="B26" s="35"/>
      <c r="C26" s="38"/>
    </row>
    <row r="27" spans="1:3" ht="15.75" customHeight="1">
      <c r="A27" s="34">
        <v>10</v>
      </c>
      <c r="B27" s="35"/>
      <c r="C27" s="39"/>
    </row>
    <row r="28" spans="1:3" ht="15.75" customHeight="1">
      <c r="A28" s="34"/>
      <c r="B28" s="35"/>
      <c r="C28" s="39"/>
    </row>
    <row r="29" spans="1:3" ht="30" customHeight="1">
      <c r="A29" s="34"/>
      <c r="B29" s="736" t="s">
        <v>45</v>
      </c>
      <c r="C29" s="737"/>
    </row>
    <row r="30" spans="1:3">
      <c r="A30" s="34">
        <v>1</v>
      </c>
      <c r="B30" s="628" t="s">
        <v>728</v>
      </c>
      <c r="C30" s="636">
        <v>1</v>
      </c>
    </row>
    <row r="31" spans="1:3" ht="15.75" customHeight="1">
      <c r="A31" s="34"/>
      <c r="B31" s="35"/>
      <c r="C31" s="36"/>
    </row>
    <row r="32" spans="1:3" ht="29.25" customHeight="1">
      <c r="A32" s="34"/>
      <c r="B32" s="736" t="s">
        <v>46</v>
      </c>
      <c r="C32" s="737"/>
    </row>
    <row r="33" spans="1:3">
      <c r="A33" s="34">
        <v>1</v>
      </c>
      <c r="B33" s="35"/>
      <c r="C33" s="36" t="s">
        <v>14</v>
      </c>
    </row>
    <row r="34" spans="1:3" ht="15" thickBot="1">
      <c r="A34" s="40"/>
      <c r="B34" s="41"/>
      <c r="C34" s="42"/>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zoomScale="90" zoomScaleNormal="90" workbookViewId="0">
      <pane xSplit="1" ySplit="5" topLeftCell="B18" activePane="bottomRight" state="frozen"/>
      <selection activeCell="B61" sqref="B61"/>
      <selection pane="topRight" activeCell="B61" sqref="B61"/>
      <selection pane="bottomLeft" activeCell="B61" sqref="B61"/>
      <selection pane="bottomRight" activeCell="C37" sqref="C37"/>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7" t="s">
        <v>31</v>
      </c>
      <c r="B1" s="3" t="str">
        <f>'Info '!C2</f>
        <v>JSC Ziraat Bank Georgia</v>
      </c>
      <c r="C1" s="53"/>
      <c r="D1" s="53"/>
      <c r="E1" s="53"/>
      <c r="F1" s="15"/>
    </row>
    <row r="2" spans="1:7" s="43" customFormat="1" ht="15.75" customHeight="1">
      <c r="A2" s="207" t="s">
        <v>32</v>
      </c>
      <c r="B2" s="635">
        <f>'1. key ratios '!B2</f>
        <v>45291</v>
      </c>
    </row>
    <row r="3" spans="1:7" s="43" customFormat="1" ht="15.75" customHeight="1">
      <c r="A3" s="207"/>
    </row>
    <row r="4" spans="1:7" s="43" customFormat="1" ht="15.75" customHeight="1" thickBot="1">
      <c r="A4" s="208" t="s">
        <v>100</v>
      </c>
      <c r="B4" s="742" t="s">
        <v>226</v>
      </c>
      <c r="C4" s="743"/>
      <c r="D4" s="743"/>
      <c r="E4" s="743"/>
    </row>
    <row r="5" spans="1:7" s="47" customFormat="1" ht="17.45" customHeight="1">
      <c r="A5" s="154"/>
      <c r="B5" s="155"/>
      <c r="C5" s="45" t="s">
        <v>0</v>
      </c>
      <c r="D5" s="45" t="s">
        <v>1</v>
      </c>
      <c r="E5" s="46" t="s">
        <v>2</v>
      </c>
    </row>
    <row r="6" spans="1:7" s="15" customFormat="1" ht="14.45" customHeight="1">
      <c r="A6" s="209"/>
      <c r="B6" s="738" t="s">
        <v>233</v>
      </c>
      <c r="C6" s="738" t="s">
        <v>659</v>
      </c>
      <c r="D6" s="740" t="s">
        <v>99</v>
      </c>
      <c r="E6" s="741"/>
      <c r="G6" s="5"/>
    </row>
    <row r="7" spans="1:7" s="15" customFormat="1" ht="99.6" customHeight="1">
      <c r="A7" s="209"/>
      <c r="B7" s="739"/>
      <c r="C7" s="738"/>
      <c r="D7" s="246" t="s">
        <v>98</v>
      </c>
      <c r="E7" s="247" t="s">
        <v>234</v>
      </c>
      <c r="G7" s="5"/>
    </row>
    <row r="8" spans="1:7" ht="21">
      <c r="A8" s="380">
        <v>1</v>
      </c>
      <c r="B8" s="381" t="s">
        <v>560</v>
      </c>
      <c r="C8" s="699">
        <v>63906719.562600002</v>
      </c>
      <c r="D8" s="700">
        <v>0</v>
      </c>
      <c r="E8" s="699">
        <v>63906719.562600002</v>
      </c>
      <c r="F8" s="15"/>
    </row>
    <row r="9" spans="1:7" ht="15">
      <c r="A9" s="380">
        <v>1.1000000000000001</v>
      </c>
      <c r="B9" s="382" t="s">
        <v>561</v>
      </c>
      <c r="C9" s="701">
        <v>6128177.2370999996</v>
      </c>
      <c r="D9" s="700"/>
      <c r="E9" s="701">
        <v>6128177.2370999996</v>
      </c>
      <c r="F9" s="15"/>
    </row>
    <row r="10" spans="1:7" ht="15">
      <c r="A10" s="380">
        <v>1.2</v>
      </c>
      <c r="B10" s="382" t="s">
        <v>562</v>
      </c>
      <c r="C10" s="701">
        <v>33145801.194699999</v>
      </c>
      <c r="D10" s="700"/>
      <c r="E10" s="701">
        <v>33145801.194699999</v>
      </c>
      <c r="F10" s="15"/>
    </row>
    <row r="11" spans="1:7" ht="15">
      <c r="A11" s="380">
        <v>1.3</v>
      </c>
      <c r="B11" s="382" t="s">
        <v>563</v>
      </c>
      <c r="C11" s="701">
        <v>24632741.130800001</v>
      </c>
      <c r="D11" s="700"/>
      <c r="E11" s="701">
        <v>24632741.130800001</v>
      </c>
      <c r="F11" s="15"/>
    </row>
    <row r="12" spans="1:7" ht="15">
      <c r="A12" s="380">
        <v>2</v>
      </c>
      <c r="B12" s="383" t="s">
        <v>564</v>
      </c>
      <c r="C12" s="701">
        <v>0</v>
      </c>
      <c r="D12" s="700"/>
      <c r="E12" s="701">
        <v>0</v>
      </c>
      <c r="F12" s="15"/>
    </row>
    <row r="13" spans="1:7" ht="15">
      <c r="A13" s="380">
        <v>2.1</v>
      </c>
      <c r="B13" s="384" t="s">
        <v>565</v>
      </c>
      <c r="C13" s="701">
        <v>0</v>
      </c>
      <c r="D13" s="700"/>
      <c r="E13" s="701">
        <v>0</v>
      </c>
      <c r="F13" s="15"/>
    </row>
    <row r="14" spans="1:7" ht="21">
      <c r="A14" s="380">
        <v>3</v>
      </c>
      <c r="B14" s="385" t="s">
        <v>566</v>
      </c>
      <c r="C14" s="701">
        <v>0</v>
      </c>
      <c r="D14" s="700"/>
      <c r="E14" s="701">
        <v>0</v>
      </c>
      <c r="F14" s="15"/>
    </row>
    <row r="15" spans="1:7" ht="21">
      <c r="A15" s="380">
        <v>4</v>
      </c>
      <c r="B15" s="386" t="s">
        <v>567</v>
      </c>
      <c r="C15" s="701">
        <v>0</v>
      </c>
      <c r="D15" s="700"/>
      <c r="E15" s="701">
        <v>0</v>
      </c>
      <c r="F15" s="15"/>
    </row>
    <row r="16" spans="1:7" ht="21">
      <c r="A16" s="380">
        <v>5</v>
      </c>
      <c r="B16" s="387" t="s">
        <v>568</v>
      </c>
      <c r="C16" s="702">
        <v>0</v>
      </c>
      <c r="D16" s="700">
        <v>0</v>
      </c>
      <c r="E16" s="702">
        <v>0</v>
      </c>
      <c r="F16" s="15"/>
    </row>
    <row r="17" spans="1:6" ht="15">
      <c r="A17" s="380">
        <v>5.0999999999999996</v>
      </c>
      <c r="B17" s="388" t="s">
        <v>569</v>
      </c>
      <c r="C17" s="701">
        <v>0</v>
      </c>
      <c r="D17" s="700"/>
      <c r="E17" s="701">
        <v>0</v>
      </c>
      <c r="F17" s="15"/>
    </row>
    <row r="18" spans="1:6" ht="15">
      <c r="A18" s="380">
        <v>5.2</v>
      </c>
      <c r="B18" s="388" t="s">
        <v>570</v>
      </c>
      <c r="C18" s="701">
        <v>0</v>
      </c>
      <c r="D18" s="700"/>
      <c r="E18" s="701">
        <v>0</v>
      </c>
      <c r="F18" s="15"/>
    </row>
    <row r="19" spans="1:6" ht="15">
      <c r="A19" s="380">
        <v>5.3</v>
      </c>
      <c r="B19" s="389" t="s">
        <v>571</v>
      </c>
      <c r="C19" s="701">
        <v>0</v>
      </c>
      <c r="D19" s="700"/>
      <c r="E19" s="701">
        <v>0</v>
      </c>
      <c r="F19" s="15"/>
    </row>
    <row r="20" spans="1:6" ht="15">
      <c r="A20" s="380">
        <v>6</v>
      </c>
      <c r="B20" s="385" t="s">
        <v>572</v>
      </c>
      <c r="C20" s="702">
        <v>136497853.06670001</v>
      </c>
      <c r="D20" s="700">
        <v>0</v>
      </c>
      <c r="E20" s="702">
        <v>136497853.06670001</v>
      </c>
      <c r="F20" s="15"/>
    </row>
    <row r="21" spans="1:6" ht="15">
      <c r="A21" s="380">
        <v>6.1</v>
      </c>
      <c r="B21" s="388" t="s">
        <v>570</v>
      </c>
      <c r="C21" s="701">
        <v>5389584.2699999996</v>
      </c>
      <c r="D21" s="703"/>
      <c r="E21" s="701">
        <v>5389584.2699999996</v>
      </c>
      <c r="F21" s="15"/>
    </row>
    <row r="22" spans="1:6" ht="15">
      <c r="A22" s="380">
        <v>6.2</v>
      </c>
      <c r="B22" s="389" t="s">
        <v>571</v>
      </c>
      <c r="C22" s="701">
        <v>131108268.7967</v>
      </c>
      <c r="D22" s="703"/>
      <c r="E22" s="701">
        <v>131108268.7967</v>
      </c>
      <c r="F22" s="15"/>
    </row>
    <row r="23" spans="1:6" ht="21">
      <c r="A23" s="380">
        <v>7</v>
      </c>
      <c r="B23" s="383" t="s">
        <v>573</v>
      </c>
      <c r="C23" s="701">
        <v>0</v>
      </c>
      <c r="D23" s="703"/>
      <c r="E23" s="701">
        <v>0</v>
      </c>
      <c r="F23" s="15"/>
    </row>
    <row r="24" spans="1:6" ht="21">
      <c r="A24" s="380">
        <v>8</v>
      </c>
      <c r="B24" s="390" t="s">
        <v>574</v>
      </c>
      <c r="C24" s="701">
        <v>0</v>
      </c>
      <c r="D24" s="703"/>
      <c r="E24" s="701">
        <v>0</v>
      </c>
      <c r="F24" s="15"/>
    </row>
    <row r="25" spans="1:6" ht="15">
      <c r="A25" s="380">
        <v>9</v>
      </c>
      <c r="B25" s="386" t="s">
        <v>575</v>
      </c>
      <c r="C25" s="704">
        <v>4766423.8099999996</v>
      </c>
      <c r="D25" s="703">
        <v>0</v>
      </c>
      <c r="E25" s="704">
        <v>4766423.8099999996</v>
      </c>
      <c r="F25" s="15"/>
    </row>
    <row r="26" spans="1:6" ht="15">
      <c r="A26" s="380">
        <v>9.1</v>
      </c>
      <c r="B26" s="388" t="s">
        <v>576</v>
      </c>
      <c r="C26" s="701">
        <v>4766423.8099999996</v>
      </c>
      <c r="D26" s="703"/>
      <c r="E26" s="701">
        <v>4766423.8099999996</v>
      </c>
      <c r="F26" s="15"/>
    </row>
    <row r="27" spans="1:6" ht="15">
      <c r="A27" s="380">
        <v>9.1999999999999993</v>
      </c>
      <c r="B27" s="388" t="s">
        <v>577</v>
      </c>
      <c r="C27" s="701">
        <v>0</v>
      </c>
      <c r="D27" s="703"/>
      <c r="E27" s="701">
        <v>0</v>
      </c>
      <c r="F27" s="15"/>
    </row>
    <row r="28" spans="1:6" ht="15">
      <c r="A28" s="380">
        <v>10</v>
      </c>
      <c r="B28" s="386" t="s">
        <v>578</v>
      </c>
      <c r="C28" s="704">
        <v>871005.29</v>
      </c>
      <c r="D28" s="703">
        <v>871005.29</v>
      </c>
      <c r="E28" s="704">
        <v>0</v>
      </c>
      <c r="F28" s="15"/>
    </row>
    <row r="29" spans="1:6" ht="15">
      <c r="A29" s="380">
        <v>10.1</v>
      </c>
      <c r="B29" s="388" t="s">
        <v>579</v>
      </c>
      <c r="C29" s="701">
        <v>0</v>
      </c>
      <c r="D29" s="703"/>
      <c r="E29" s="701">
        <v>0</v>
      </c>
      <c r="F29" s="15"/>
    </row>
    <row r="30" spans="1:6" ht="15">
      <c r="A30" s="380">
        <v>10.199999999999999</v>
      </c>
      <c r="B30" s="388" t="s">
        <v>580</v>
      </c>
      <c r="C30" s="701">
        <v>871005.29</v>
      </c>
      <c r="D30" s="703">
        <v>871005.29</v>
      </c>
      <c r="E30" s="701">
        <v>0</v>
      </c>
      <c r="F30" s="15"/>
    </row>
    <row r="31" spans="1:6" ht="15">
      <c r="A31" s="380">
        <v>11</v>
      </c>
      <c r="B31" s="386" t="s">
        <v>581</v>
      </c>
      <c r="C31" s="704">
        <v>0</v>
      </c>
      <c r="D31" s="703">
        <v>0</v>
      </c>
      <c r="E31" s="704">
        <v>0</v>
      </c>
      <c r="F31" s="15"/>
    </row>
    <row r="32" spans="1:6" ht="15">
      <c r="A32" s="380">
        <v>11.1</v>
      </c>
      <c r="B32" s="388" t="s">
        <v>582</v>
      </c>
      <c r="C32" s="701">
        <v>0</v>
      </c>
      <c r="D32" s="703"/>
      <c r="E32" s="701">
        <v>0</v>
      </c>
      <c r="F32" s="15"/>
    </row>
    <row r="33" spans="1:7" ht="15">
      <c r="A33" s="380">
        <v>11.2</v>
      </c>
      <c r="B33" s="388" t="s">
        <v>583</v>
      </c>
      <c r="C33" s="701">
        <v>0</v>
      </c>
      <c r="D33" s="703"/>
      <c r="E33" s="701">
        <v>0</v>
      </c>
      <c r="F33" s="15"/>
    </row>
    <row r="34" spans="1:7" ht="15">
      <c r="A34" s="380">
        <v>13</v>
      </c>
      <c r="B34" s="386" t="s">
        <v>584</v>
      </c>
      <c r="C34" s="699">
        <v>2074661.0159</v>
      </c>
      <c r="D34" s="703"/>
      <c r="E34" s="699">
        <v>2074661.0159</v>
      </c>
      <c r="F34" s="15"/>
    </row>
    <row r="35" spans="1:7" ht="15">
      <c r="A35" s="380">
        <v>13.1</v>
      </c>
      <c r="B35" s="391" t="s">
        <v>585</v>
      </c>
      <c r="C35" s="701">
        <v>67640</v>
      </c>
      <c r="D35" s="703"/>
      <c r="E35" s="701">
        <v>67640</v>
      </c>
      <c r="F35" s="15"/>
    </row>
    <row r="36" spans="1:7" ht="15">
      <c r="A36" s="380">
        <v>13.2</v>
      </c>
      <c r="B36" s="391" t="s">
        <v>586</v>
      </c>
      <c r="C36" s="701">
        <v>0</v>
      </c>
      <c r="D36" s="703"/>
      <c r="E36" s="701">
        <v>0</v>
      </c>
      <c r="F36" s="15"/>
    </row>
    <row r="37" spans="1:7" ht="26.25" thickBot="1">
      <c r="A37" s="112"/>
      <c r="B37" s="210" t="s">
        <v>235</v>
      </c>
      <c r="C37" s="614">
        <f>SUM(C8,C12,C14,C15,C16,C20,C23,C24,C25,C28,C31,C34)</f>
        <v>208116662.74519998</v>
      </c>
      <c r="D37" s="614">
        <f t="shared" ref="D37:E37" si="0">SUM(D8,D12,D14,D15,D16,D20,D23,D24,D25,D28,D31,D34)</f>
        <v>871005.29</v>
      </c>
      <c r="E37" s="615">
        <f t="shared" si="0"/>
        <v>207245657.45519999</v>
      </c>
    </row>
    <row r="38" spans="1:7">
      <c r="A38" s="5"/>
      <c r="B38" s="5"/>
      <c r="C38" s="5"/>
      <c r="D38" s="5"/>
      <c r="E38" s="5"/>
    </row>
    <row r="39" spans="1:7">
      <c r="A39" s="5"/>
      <c r="B39" s="5"/>
      <c r="C39" s="5"/>
      <c r="D39" s="5"/>
      <c r="E39" s="5"/>
    </row>
    <row r="41" spans="1:7" s="4" customFormat="1">
      <c r="B41" s="48"/>
      <c r="F41" s="5"/>
      <c r="G41" s="5"/>
    </row>
    <row r="42" spans="1:7" s="4" customFormat="1">
      <c r="B42" s="48"/>
      <c r="F42" s="5"/>
      <c r="G42" s="5"/>
    </row>
    <row r="43" spans="1:7" s="4" customFormat="1">
      <c r="B43" s="48"/>
      <c r="F43" s="5"/>
      <c r="G43" s="5"/>
    </row>
    <row r="44" spans="1:7" s="4" customFormat="1">
      <c r="B44" s="48"/>
      <c r="F44" s="5"/>
      <c r="G44" s="5"/>
    </row>
    <row r="45" spans="1:7" s="4" customFormat="1">
      <c r="B45" s="48"/>
      <c r="F45" s="5"/>
      <c r="G45" s="5"/>
    </row>
    <row r="46" spans="1:7" s="4" customFormat="1">
      <c r="B46" s="48"/>
      <c r="F46" s="5"/>
      <c r="G46" s="5"/>
    </row>
    <row r="47" spans="1:7" s="4" customFormat="1">
      <c r="B47" s="48"/>
      <c r="F47" s="5"/>
      <c r="G47" s="5"/>
    </row>
    <row r="48" spans="1:7" s="4" customFormat="1">
      <c r="B48" s="48"/>
      <c r="F48" s="5"/>
      <c r="G48" s="5"/>
    </row>
    <row r="49" spans="2:7" s="4" customFormat="1">
      <c r="B49" s="48"/>
      <c r="F49" s="5"/>
      <c r="G49" s="5"/>
    </row>
    <row r="50" spans="2:7" s="4" customFormat="1">
      <c r="B50" s="48"/>
      <c r="F50" s="5"/>
      <c r="G50" s="5"/>
    </row>
    <row r="51" spans="2:7" s="4" customFormat="1">
      <c r="B51" s="48"/>
      <c r="F51" s="5"/>
      <c r="G51" s="5"/>
    </row>
    <row r="52" spans="2:7" s="4" customFormat="1">
      <c r="B52" s="48"/>
      <c r="F52" s="5"/>
      <c r="G52" s="5"/>
    </row>
    <row r="53" spans="2:7" s="4" customFormat="1">
      <c r="B53" s="48"/>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B2" sqref="B2"/>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43" customFormat="1" ht="15.75" customHeight="1">
      <c r="A2" s="2" t="s">
        <v>32</v>
      </c>
      <c r="B2" s="635">
        <f>'1. key ratios '!B2</f>
        <v>45291</v>
      </c>
      <c r="C2" s="4"/>
      <c r="D2" s="4"/>
      <c r="E2" s="4"/>
      <c r="F2" s="4"/>
    </row>
    <row r="3" spans="1:6" s="43" customFormat="1" ht="15.75" customHeight="1">
      <c r="C3" s="4"/>
      <c r="D3" s="4"/>
      <c r="E3" s="4"/>
      <c r="F3" s="4"/>
    </row>
    <row r="4" spans="1:6" s="43" customFormat="1" ht="13.5" thickBot="1">
      <c r="A4" s="43" t="s">
        <v>47</v>
      </c>
      <c r="B4" s="211" t="s">
        <v>553</v>
      </c>
      <c r="C4" s="44" t="s">
        <v>36</v>
      </c>
      <c r="D4" s="4"/>
      <c r="E4" s="4"/>
      <c r="F4" s="4"/>
    </row>
    <row r="5" spans="1:6">
      <c r="A5" s="160">
        <v>1</v>
      </c>
      <c r="B5" s="212" t="s">
        <v>555</v>
      </c>
      <c r="C5" s="161">
        <v>207245657.45519999</v>
      </c>
    </row>
    <row r="6" spans="1:6" s="162" customFormat="1" ht="15">
      <c r="A6" s="49">
        <v>2.1</v>
      </c>
      <c r="B6" s="157" t="s">
        <v>215</v>
      </c>
      <c r="C6" s="705">
        <v>58338410.66359999</v>
      </c>
    </row>
    <row r="7" spans="1:6" s="28" customFormat="1" outlineLevel="1">
      <c r="A7" s="22">
        <v>2.2000000000000002</v>
      </c>
      <c r="B7" s="23" t="s">
        <v>216</v>
      </c>
      <c r="C7" s="706"/>
    </row>
    <row r="8" spans="1:6" s="28" customFormat="1">
      <c r="A8" s="22">
        <v>3</v>
      </c>
      <c r="B8" s="158" t="s">
        <v>554</v>
      </c>
      <c r="C8" s="163">
        <v>265584068.11879998</v>
      </c>
    </row>
    <row r="9" spans="1:6" s="162" customFormat="1">
      <c r="A9" s="49">
        <v>4</v>
      </c>
      <c r="B9" s="51" t="s">
        <v>49</v>
      </c>
      <c r="C9" s="707">
        <v>0</v>
      </c>
    </row>
    <row r="10" spans="1:6" s="28" customFormat="1" ht="15" outlineLevel="1">
      <c r="A10" s="22">
        <v>5.0999999999999996</v>
      </c>
      <c r="B10" s="23" t="s">
        <v>217</v>
      </c>
      <c r="C10" s="708">
        <v>-29912650.690239992</v>
      </c>
    </row>
    <row r="11" spans="1:6" s="28" customFormat="1" outlineLevel="1">
      <c r="A11" s="22">
        <v>5.2</v>
      </c>
      <c r="B11" s="23" t="s">
        <v>218</v>
      </c>
      <c r="C11" s="706"/>
    </row>
    <row r="12" spans="1:6" s="28" customFormat="1">
      <c r="A12" s="22">
        <v>6</v>
      </c>
      <c r="B12" s="156" t="s">
        <v>358</v>
      </c>
      <c r="C12" s="706">
        <v>0</v>
      </c>
    </row>
    <row r="13" spans="1:6" s="28" customFormat="1" ht="13.5" thickBot="1">
      <c r="A13" s="24">
        <v>7</v>
      </c>
      <c r="B13" s="159" t="s">
        <v>178</v>
      </c>
      <c r="C13" s="164">
        <v>235671417.42855999</v>
      </c>
    </row>
    <row r="15" spans="1:6" ht="25.5">
      <c r="A15" s="176"/>
      <c r="B15" s="29" t="s">
        <v>359</v>
      </c>
    </row>
    <row r="16" spans="1:6">
      <c r="A16" s="176"/>
      <c r="B16" s="176"/>
    </row>
    <row r="17" spans="1:5" ht="15">
      <c r="A17" s="171"/>
      <c r="B17" s="172"/>
      <c r="C17" s="176"/>
      <c r="D17" s="176"/>
      <c r="E17" s="176"/>
    </row>
    <row r="18" spans="1:5" ht="15">
      <c r="A18" s="177"/>
      <c r="B18" s="178"/>
      <c r="C18" s="176"/>
      <c r="D18" s="176"/>
      <c r="E18" s="176"/>
    </row>
    <row r="19" spans="1:5">
      <c r="A19" s="179"/>
      <c r="B19" s="173"/>
      <c r="C19" s="176"/>
      <c r="D19" s="176"/>
      <c r="E19" s="176"/>
    </row>
    <row r="20" spans="1:5">
      <c r="A20" s="180"/>
      <c r="B20" s="174"/>
      <c r="C20" s="176"/>
      <c r="D20" s="176"/>
      <c r="E20" s="176"/>
    </row>
    <row r="21" spans="1:5">
      <c r="A21" s="180"/>
      <c r="B21" s="178"/>
      <c r="C21" s="176"/>
      <c r="D21" s="176"/>
      <c r="E21" s="176"/>
    </row>
    <row r="22" spans="1:5">
      <c r="A22" s="179"/>
      <c r="B22" s="175"/>
      <c r="C22" s="176"/>
      <c r="D22" s="176"/>
      <c r="E22" s="176"/>
    </row>
    <row r="23" spans="1:5">
      <c r="A23" s="180"/>
      <c r="B23" s="174"/>
      <c r="C23" s="176"/>
      <c r="D23" s="176"/>
      <c r="E23" s="176"/>
    </row>
    <row r="24" spans="1:5">
      <c r="A24" s="180"/>
      <c r="B24" s="174"/>
      <c r="C24" s="176"/>
      <c r="D24" s="176"/>
      <c r="E24" s="176"/>
    </row>
    <row r="25" spans="1:5">
      <c r="A25" s="180"/>
      <c r="B25" s="181"/>
      <c r="C25" s="176"/>
      <c r="D25" s="176"/>
      <c r="E25" s="176"/>
    </row>
    <row r="26" spans="1:5">
      <c r="A26" s="180"/>
      <c r="B26" s="178"/>
      <c r="C26" s="176"/>
      <c r="D26" s="176"/>
      <c r="E26" s="176"/>
    </row>
    <row r="27" spans="1:5">
      <c r="A27" s="176"/>
      <c r="B27" s="182"/>
      <c r="C27" s="176"/>
      <c r="D27" s="176"/>
      <c r="E27" s="176"/>
    </row>
    <row r="28" spans="1:5">
      <c r="A28" s="176"/>
      <c r="B28" s="182"/>
      <c r="C28" s="176"/>
      <c r="D28" s="176"/>
      <c r="E28" s="176"/>
    </row>
    <row r="29" spans="1:5">
      <c r="A29" s="176"/>
      <c r="B29" s="182"/>
      <c r="C29" s="176"/>
      <c r="D29" s="176"/>
      <c r="E29" s="176"/>
    </row>
    <row r="30" spans="1:5">
      <c r="A30" s="176"/>
      <c r="B30" s="182"/>
      <c r="C30" s="176"/>
      <c r="D30" s="176"/>
      <c r="E30" s="176"/>
    </row>
    <row r="31" spans="1:5">
      <c r="A31" s="176"/>
      <c r="B31" s="182"/>
      <c r="C31" s="176"/>
      <c r="D31" s="176"/>
      <c r="E31" s="176"/>
    </row>
    <row r="32" spans="1:5">
      <c r="A32" s="176"/>
      <c r="B32" s="182"/>
      <c r="C32" s="176"/>
      <c r="D32" s="176"/>
      <c r="E32" s="176"/>
    </row>
    <row r="33" spans="1:5">
      <c r="A33" s="176"/>
      <c r="B33" s="182"/>
      <c r="C33" s="176"/>
      <c r="D33" s="176"/>
      <c r="E33" s="176"/>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2024-02-06T05:32:08Z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