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worksheets/sheet1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styles.xml" ContentType="application/vnd.openxmlformats-officedocument.spreadsheetml.styles+xml"/>
  <Override PartName="/xl/worksheets/sheet18.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7755"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Instruction" sheetId="76" r:id="rId18"/>
  </sheets>
  <externalReferences>
    <externalReference r:id="rId19"/>
    <externalReference r:id="rId20"/>
    <externalReference r:id="rId21"/>
  </externalReferences>
  <definedNames>
    <definedName name="_cur1">'[1]Appl (2)'!$F$2:$F$7200</definedName>
    <definedName name="_cur2">'[1]Appl (2)'!$H$2:$H$7200</definedName>
    <definedName name="_xlnm._FilterDatabase" localSheetId="4" hidden="1">'4. Off-Balance'!$B$6:$H$53</definedName>
    <definedName name="_xlnm._FilterDatabase" localSheetId="17"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Mode="autoNoTable"/>
</workbook>
</file>

<file path=xl/calcChain.xml><?xml version="1.0" encoding="utf-8"?>
<calcChain xmlns="http://schemas.openxmlformats.org/spreadsheetml/2006/main">
  <c r="H8" i="74" l="1"/>
  <c r="E20" i="72"/>
  <c r="E19" i="72"/>
  <c r="E18" i="72"/>
  <c r="E17" i="72"/>
  <c r="E16" i="72"/>
  <c r="E14" i="72"/>
  <c r="E13" i="72"/>
  <c r="E12" i="72"/>
  <c r="E11" i="72"/>
  <c r="E10" i="72"/>
  <c r="E9" i="72"/>
  <c r="E8" i="72"/>
  <c r="F34" i="53" l="1"/>
  <c r="G34" i="53"/>
  <c r="F30" i="53"/>
  <c r="F31" i="53" s="1"/>
  <c r="G30" i="53"/>
  <c r="G31" i="53" s="1"/>
  <c r="C14" i="69" l="1"/>
  <c r="E15" i="72" l="1"/>
  <c r="C15" i="72"/>
  <c r="G40" i="75" l="1"/>
  <c r="F40" i="75"/>
  <c r="H40" i="75" s="1"/>
  <c r="G22" i="75"/>
  <c r="G19" i="75" s="1"/>
  <c r="F22" i="75"/>
  <c r="F19" i="75" s="1"/>
  <c r="G16" i="75"/>
  <c r="F16" i="75"/>
  <c r="H16" i="75" s="1"/>
  <c r="G7" i="75"/>
  <c r="F7" i="75"/>
  <c r="H7" i="75" s="1"/>
  <c r="H53" i="75"/>
  <c r="H52" i="75"/>
  <c r="H51" i="75"/>
  <c r="H50" i="75"/>
  <c r="H49" i="75"/>
  <c r="H48" i="75"/>
  <c r="H47" i="75"/>
  <c r="H46" i="75"/>
  <c r="H45" i="75"/>
  <c r="H44" i="75"/>
  <c r="H43" i="75"/>
  <c r="H42" i="75"/>
  <c r="H41" i="75"/>
  <c r="H39" i="75"/>
  <c r="H38" i="75"/>
  <c r="H37" i="75"/>
  <c r="H36" i="75"/>
  <c r="H35" i="75"/>
  <c r="H34" i="75"/>
  <c r="H33" i="75"/>
  <c r="H32" i="75"/>
  <c r="H31" i="75"/>
  <c r="H30" i="75"/>
  <c r="H29" i="75"/>
  <c r="H28" i="75"/>
  <c r="H27" i="75"/>
  <c r="H26" i="75"/>
  <c r="H25" i="75"/>
  <c r="H24" i="75"/>
  <c r="H23" i="75"/>
  <c r="H21" i="75"/>
  <c r="H20" i="75"/>
  <c r="H18" i="75"/>
  <c r="H17" i="75"/>
  <c r="H15" i="75"/>
  <c r="H14" i="75"/>
  <c r="H13" i="75"/>
  <c r="H12" i="75"/>
  <c r="H11" i="75"/>
  <c r="H10" i="75"/>
  <c r="H9" i="75"/>
  <c r="H8" i="75"/>
  <c r="D30" i="53"/>
  <c r="C30" i="53"/>
  <c r="H10" i="53"/>
  <c r="E10" i="53"/>
  <c r="B2" i="74"/>
  <c r="B2" i="37"/>
  <c r="B2" i="36"/>
  <c r="B2" i="64"/>
  <c r="B2" i="35"/>
  <c r="B2" i="69"/>
  <c r="B2" i="77"/>
  <c r="B2" i="28"/>
  <c r="B2" i="73"/>
  <c r="B2" i="72"/>
  <c r="B2" i="52"/>
  <c r="B2" i="71"/>
  <c r="B2" i="75"/>
  <c r="B2" i="53"/>
  <c r="B2" i="62"/>
  <c r="H19" i="75" l="1"/>
  <c r="E30" i="53"/>
  <c r="H22" i="75"/>
  <c r="C22" i="74" l="1"/>
  <c r="C36" i="69" l="1"/>
  <c r="E21" i="75" l="1"/>
  <c r="E20" i="75"/>
  <c r="D40" i="75"/>
  <c r="C40" i="75"/>
  <c r="D22" i="75"/>
  <c r="D19" i="75" s="1"/>
  <c r="C22" i="75"/>
  <c r="C19" i="75" s="1"/>
  <c r="E23" i="75"/>
  <c r="E24" i="75"/>
  <c r="E25" i="75"/>
  <c r="E26" i="75"/>
  <c r="E27" i="75"/>
  <c r="E28" i="75"/>
  <c r="E29" i="75"/>
  <c r="E30" i="75"/>
  <c r="E31" i="75"/>
  <c r="E32" i="75"/>
  <c r="E33" i="75"/>
  <c r="E34" i="75"/>
  <c r="E35" i="75"/>
  <c r="E36" i="75"/>
  <c r="E37" i="75"/>
  <c r="E38" i="75"/>
  <c r="E39" i="75"/>
  <c r="E41" i="75"/>
  <c r="E42" i="75"/>
  <c r="E43" i="75"/>
  <c r="E44" i="75"/>
  <c r="E45" i="75"/>
  <c r="E46" i="75"/>
  <c r="E47" i="75"/>
  <c r="E48" i="75"/>
  <c r="E49" i="75"/>
  <c r="E50" i="75"/>
  <c r="E51" i="75"/>
  <c r="E52" i="75"/>
  <c r="E53" i="75"/>
  <c r="D16" i="75"/>
  <c r="C16" i="75"/>
  <c r="D7" i="75"/>
  <c r="C7" i="75"/>
  <c r="G9" i="53"/>
  <c r="F9" i="53"/>
  <c r="F22" i="53" s="1"/>
  <c r="D9" i="53"/>
  <c r="D22" i="53" s="1"/>
  <c r="D31" i="53" s="1"/>
  <c r="C9" i="53"/>
  <c r="H66" i="53"/>
  <c r="E66" i="53"/>
  <c r="H64" i="53"/>
  <c r="E64" i="53"/>
  <c r="G61" i="53"/>
  <c r="F61" i="53"/>
  <c r="H61" i="53" s="1"/>
  <c r="D61" i="53"/>
  <c r="H60" i="53"/>
  <c r="E60" i="53"/>
  <c r="H59" i="53"/>
  <c r="E59" i="53"/>
  <c r="H58" i="53"/>
  <c r="C61" i="53"/>
  <c r="H52" i="53"/>
  <c r="E52" i="53"/>
  <c r="H51" i="53"/>
  <c r="E51" i="53"/>
  <c r="H50" i="53"/>
  <c r="E50" i="53"/>
  <c r="H49" i="53"/>
  <c r="E49" i="53"/>
  <c r="H48" i="53"/>
  <c r="E48" i="53"/>
  <c r="H47" i="53"/>
  <c r="G53" i="53"/>
  <c r="F53" i="53"/>
  <c r="E47" i="53"/>
  <c r="C53" i="53"/>
  <c r="H44" i="53"/>
  <c r="E44" i="53"/>
  <c r="H43" i="53"/>
  <c r="E43" i="53"/>
  <c r="H42" i="53"/>
  <c r="E42" i="53"/>
  <c r="H41" i="53"/>
  <c r="E41" i="53"/>
  <c r="H40" i="53"/>
  <c r="E40" i="53"/>
  <c r="H39" i="53"/>
  <c r="E39" i="53"/>
  <c r="H38" i="53"/>
  <c r="E38" i="53"/>
  <c r="H37" i="53"/>
  <c r="E37" i="53"/>
  <c r="H36" i="53"/>
  <c r="E36" i="53"/>
  <c r="G45" i="53"/>
  <c r="H35" i="53"/>
  <c r="E35" i="53"/>
  <c r="D34" i="53"/>
  <c r="D45" i="53" s="1"/>
  <c r="H30" i="53"/>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G22" i="53"/>
  <c r="E8" i="53"/>
  <c r="H53" i="53" l="1"/>
  <c r="E40" i="75"/>
  <c r="E19" i="75"/>
  <c r="G54" i="53"/>
  <c r="G56" i="53" s="1"/>
  <c r="G63" i="53" s="1"/>
  <c r="G65" i="53" s="1"/>
  <c r="G67" i="53" s="1"/>
  <c r="E61" i="53"/>
  <c r="E16" i="75"/>
  <c r="E22" i="75"/>
  <c r="E9" i="53"/>
  <c r="H9" i="53"/>
  <c r="H22" i="53"/>
  <c r="C22" i="53"/>
  <c r="H8" i="53"/>
  <c r="H31" i="53"/>
  <c r="E58" i="53"/>
  <c r="C34" i="53"/>
  <c r="D53" i="53"/>
  <c r="E53" i="53" s="1"/>
  <c r="E11" i="53"/>
  <c r="E22" i="53" l="1"/>
  <c r="C31" i="53"/>
  <c r="E31" i="53" s="1"/>
  <c r="D54" i="53"/>
  <c r="D56" i="53" s="1"/>
  <c r="D63" i="53" s="1"/>
  <c r="D65" i="53" s="1"/>
  <c r="D67" i="53" s="1"/>
  <c r="F45" i="53"/>
  <c r="H34" i="53"/>
  <c r="C45" i="53"/>
  <c r="E34" i="53"/>
  <c r="H45" i="53" l="1"/>
  <c r="F54" i="53"/>
  <c r="C54" i="53"/>
  <c r="E45" i="53"/>
  <c r="E54" i="53" l="1"/>
  <c r="C56" i="53"/>
  <c r="H54" i="53"/>
  <c r="F56" i="53"/>
  <c r="E56" i="53" l="1"/>
  <c r="C63" i="53"/>
  <c r="F63" i="53"/>
  <c r="H56" i="53"/>
  <c r="F65" i="53" l="1"/>
  <c r="H63" i="53"/>
  <c r="C65" i="53"/>
  <c r="E63" i="53"/>
  <c r="C67" i="53" l="1"/>
  <c r="E67" i="53" s="1"/>
  <c r="E65" i="53"/>
  <c r="H65" i="53"/>
  <c r="F67" i="53"/>
  <c r="H67" i="53" s="1"/>
  <c r="G14" i="62" l="1"/>
  <c r="F14" i="62"/>
  <c r="D14" i="62"/>
  <c r="C14" i="62"/>
  <c r="E14" i="62" s="1"/>
  <c r="G40" i="62"/>
  <c r="F40" i="62"/>
  <c r="D40" i="62"/>
  <c r="C40" i="62"/>
  <c r="H14" i="62" l="1"/>
  <c r="H14" i="74"/>
  <c r="D6" i="71"/>
  <c r="D13" i="71" s="1"/>
  <c r="C6" i="71"/>
  <c r="C13" i="71" l="1"/>
  <c r="E8" i="37" l="1"/>
  <c r="H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M21" i="37" s="1"/>
  <c r="L7" i="37"/>
  <c r="L21" i="37" s="1"/>
  <c r="J7" i="37"/>
  <c r="J21" i="37" s="1"/>
  <c r="I7" i="37"/>
  <c r="I21" i="37" s="1"/>
  <c r="H7" i="37"/>
  <c r="G7" i="37"/>
  <c r="G21" i="37" s="1"/>
  <c r="F7" i="37"/>
  <c r="F21" i="37" s="1"/>
  <c r="C7" i="37"/>
  <c r="N14" i="37" l="1"/>
  <c r="E14" i="37"/>
  <c r="E7" i="37"/>
  <c r="C21" i="37"/>
  <c r="N8" i="37"/>
  <c r="E21" i="37" l="1"/>
  <c r="N7" i="37"/>
  <c r="N21" i="37" s="1"/>
  <c r="K7" i="37"/>
  <c r="K21" i="37" s="1"/>
  <c r="E21" i="72" l="1"/>
  <c r="C5" i="73" s="1"/>
  <c r="C21" i="72" l="1"/>
  <c r="S22" i="35" l="1"/>
  <c r="D21" i="72" l="1"/>
  <c r="D22" i="35" l="1"/>
  <c r="E22" i="35"/>
  <c r="F22" i="35"/>
  <c r="G22" i="35"/>
  <c r="H22" i="35"/>
  <c r="I22" i="35"/>
  <c r="J22" i="35"/>
  <c r="K22" i="35"/>
  <c r="L22" i="35"/>
  <c r="M22" i="35"/>
  <c r="N22" i="35"/>
  <c r="O22" i="35"/>
  <c r="P22" i="35"/>
  <c r="Q22" i="35"/>
  <c r="R22" i="35"/>
  <c r="C22" i="35"/>
  <c r="G22" i="74" l="1"/>
  <c r="F22" i="74"/>
  <c r="V7" i="64" l="1"/>
  <c r="H13" i="74"/>
  <c r="H15" i="74"/>
  <c r="H21" i="74"/>
  <c r="T21" i="64" l="1"/>
  <c r="U21" i="64"/>
  <c r="V9" i="64"/>
  <c r="E18" i="75" l="1"/>
  <c r="E17" i="75"/>
  <c r="E15" i="75"/>
  <c r="E14" i="75"/>
  <c r="E13" i="75"/>
  <c r="E12" i="75"/>
  <c r="E11" i="75"/>
  <c r="E10" i="75"/>
  <c r="E9" i="75"/>
  <c r="E8" i="75"/>
  <c r="E7" i="75"/>
  <c r="D31" i="62" l="1"/>
  <c r="D41" i="62" s="1"/>
  <c r="C31" i="62"/>
  <c r="C41" i="62" s="1"/>
  <c r="C20" i="62"/>
  <c r="G31" i="62" l="1"/>
  <c r="G41" i="62" s="1"/>
  <c r="F31" i="62"/>
  <c r="F41" i="62" s="1"/>
  <c r="F20" i="62"/>
  <c r="G20" i="62"/>
  <c r="D20" i="62"/>
  <c r="E41" i="62" l="1"/>
  <c r="E31" i="62"/>
  <c r="D22" i="74"/>
  <c r="E22" i="74"/>
  <c r="H22" i="74" s="1"/>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 r="H41" i="62"/>
  <c r="H8" i="62"/>
  <c r="H9" i="62"/>
  <c r="H10" i="62"/>
  <c r="H11" i="62"/>
  <c r="H12" i="62"/>
  <c r="H13" i="62"/>
  <c r="H15" i="62"/>
  <c r="H16" i="62"/>
  <c r="H17" i="62"/>
  <c r="H18" i="62"/>
  <c r="H19" i="62"/>
  <c r="H20" i="62"/>
  <c r="H22" i="62"/>
  <c r="H23" i="62"/>
  <c r="H24" i="62"/>
  <c r="H25" i="62"/>
  <c r="H26" i="62"/>
  <c r="H27" i="62"/>
  <c r="H28" i="62"/>
  <c r="H29" i="62"/>
  <c r="H30" i="62"/>
  <c r="H31" i="62"/>
  <c r="H33" i="62"/>
  <c r="H34" i="62"/>
  <c r="H35" i="62"/>
  <c r="H36" i="62"/>
  <c r="H37" i="62"/>
  <c r="H38" i="62"/>
  <c r="H39" i="62"/>
  <c r="H40" i="62"/>
  <c r="H7" i="62"/>
  <c r="E33" i="62"/>
  <c r="E34" i="62"/>
  <c r="E35" i="62"/>
  <c r="E36" i="62"/>
  <c r="E37" i="62"/>
  <c r="E38" i="62"/>
  <c r="E39" i="62"/>
  <c r="E40" i="62"/>
  <c r="E23" i="62"/>
  <c r="E24" i="62"/>
  <c r="E25" i="62"/>
  <c r="E26" i="62"/>
  <c r="E27" i="62"/>
  <c r="E28" i="62"/>
  <c r="E29" i="62"/>
  <c r="E30" i="62"/>
  <c r="E22" i="62"/>
  <c r="E8" i="62"/>
  <c r="E9" i="62"/>
  <c r="E10" i="62"/>
  <c r="E11" i="62"/>
  <c r="E12" i="62"/>
  <c r="E13" i="62"/>
  <c r="E15" i="62"/>
  <c r="E16" i="62"/>
  <c r="E17" i="62"/>
  <c r="E18" i="62"/>
  <c r="E19" i="62"/>
  <c r="E20" i="62"/>
  <c r="E7" i="62"/>
  <c r="C44" i="69" l="1"/>
  <c r="C24" i="69"/>
</calcChain>
</file>

<file path=xl/sharedStrings.xml><?xml version="1.0" encoding="utf-8"?>
<sst xmlns="http://schemas.openxmlformats.org/spreadsheetml/2006/main" count="1192" uniqueCount="899">
  <si>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</si>
  <si>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</si>
  <si>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</si>
  <si>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</si>
  <si>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</si>
  <si>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</si>
  <si>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</si>
  <si>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</si>
  <si>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</si>
  <si>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</si>
  <si>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</si>
  <si>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</si>
  <si>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</si>
  <si>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</si>
  <si>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</si>
  <si>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</si>
  <si>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</si>
  <si>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</si>
  <si>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</si>
  <si>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</si>
  <si>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</si>
  <si>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</si>
  <si>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</si>
  <si>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</si>
  <si>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</si>
  <si>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</si>
  <si>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</si>
  <si>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</si>
  <si>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</si>
  <si>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</si>
  <si>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</si>
  <si>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</si>
  <si>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</si>
  <si>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</si>
  <si>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</si>
  <si>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</si>
  <si>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</si>
  <si>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</si>
  <si>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</si>
  <si>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</si>
  <si>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</si>
  <si>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</si>
  <si>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</si>
  <si>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</si>
  <si>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</si>
  <si>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</si>
  <si>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</si>
  <si>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</si>
  <si>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</si>
  <si>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</si>
  <si>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</si>
  <si>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</si>
  <si>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</si>
  <si>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</si>
  <si>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</si>
  <si>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</si>
  <si>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</si>
  <si>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</si>
  <si>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</si>
  <si>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</si>
  <si>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</si>
  <si>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</si>
  <si>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</si>
  <si>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</si>
  <si>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</si>
  <si>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</si>
  <si>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</si>
  <si>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</si>
  <si>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</si>
  <si>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</si>
  <si>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</si>
  <si>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</si>
  <si>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</si>
  <si>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</si>
  <si>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</si>
  <si>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</si>
  <si>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</si>
  <si>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</si>
  <si>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</si>
  <si>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</si>
  <si>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</si>
  <si>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</si>
  <si>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</si>
  <si>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</si>
  <si>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</si>
  <si>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</si>
  <si>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</si>
  <si>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</si>
  <si>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</si>
  <si>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</si>
  <si>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</si>
  <si>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</si>
  <si>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</si>
  <si>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</si>
  <si>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</si>
  <si>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</si>
  <si>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</si>
  <si>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</si>
  <si>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</si>
  <si>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</si>
  <si>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</si>
  <si>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</si>
  <si>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</si>
  <si>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</si>
  <si>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</si>
  <si>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</si>
  <si>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</si>
  <si>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</si>
  <si>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</si>
  <si>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</si>
  <si>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</si>
  <si>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</si>
  <si>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</si>
  <si>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</si>
  <si>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</si>
  <si>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</si>
  <si>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</si>
  <si>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</si>
  <si>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</si>
  <si>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</si>
  <si>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</si>
  <si>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</si>
  <si>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</si>
  <si>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</si>
  <si>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</si>
  <si>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</si>
  <si>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</si>
  <si>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</si>
  <si>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</si>
  <si>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</si>
  <si>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</si>
  <si>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</si>
  <si>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</si>
  <si>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</si>
  <si>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</si>
  <si>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</si>
  <si>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</si>
  <si>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</si>
  <si>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</si>
  <si>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</si>
  <si>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</si>
  <si>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</si>
  <si>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</si>
  <si>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</si>
  <si>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</si>
  <si>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</si>
  <si>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</si>
  <si>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</si>
  <si>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</si>
  <si>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</si>
  <si>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</si>
  <si>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</si>
  <si>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</si>
  <si>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</si>
  <si>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</si>
  <si>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</si>
  <si>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</si>
  <si>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</si>
  <si>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</si>
  <si>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</si>
  <si>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</si>
  <si>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</si>
  <si>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</si>
  <si>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</si>
  <si>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</si>
  <si>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</si>
  <si>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</si>
  <si>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</si>
  <si>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</si>
  <si>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</si>
  <si>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</si>
  <si>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</si>
  <si>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</si>
  <si>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</si>
  <si>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</si>
  <si>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</si>
  <si>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</si>
  <si>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</si>
  <si>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</si>
  <si>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</si>
  <si>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</si>
  <si>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</si>
  <si>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</si>
  <si>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</si>
  <si>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</si>
  <si>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</si>
  <si>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</si>
  <si>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</si>
  <si>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</si>
  <si>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</si>
  <si>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</si>
  <si>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</si>
  <si>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</si>
  <si>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</si>
  <si>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</si>
  <si>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</si>
  <si>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</si>
  <si>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</si>
  <si>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</si>
  <si>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</si>
  <si>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</si>
  <si>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</si>
  <si>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</si>
  <si>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</si>
  <si>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</si>
  <si>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</si>
  <si>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</si>
  <si>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</si>
  <si>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</si>
  <si>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</si>
  <si>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</si>
  <si>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</si>
  <si>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</si>
  <si>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</si>
  <si>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</si>
  <si>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</si>
  <si>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</si>
  <si>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</si>
  <si>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</si>
  <si>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</si>
  <si>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</si>
  <si>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</si>
  <si>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</si>
  <si>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</si>
  <si>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</si>
  <si>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</si>
  <si>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</si>
  <si>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</si>
  <si>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</si>
  <si>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</si>
  <si>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</si>
  <si>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</si>
  <si>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</si>
  <si>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</si>
  <si>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</si>
  <si>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</si>
  <si>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</si>
  <si>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</si>
  <si>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</si>
  <si>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</si>
  <si>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</si>
  <si>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</si>
  <si>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</si>
  <si>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</si>
  <si>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</si>
  <si>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</si>
  <si>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</si>
  <si>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</si>
  <si>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</si>
  <si>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</si>
  <si>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</si>
  <si>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</si>
  <si>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</si>
  <si>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</si>
  <si>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</si>
  <si>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</si>
  <si>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</si>
  <si>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</si>
  <si>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</si>
  <si>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</si>
  <si>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</si>
  <si>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</si>
  <si>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</si>
  <si>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</si>
  <si>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</si>
  <si>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</si>
  <si>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</si>
  <si>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</si>
  <si>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</si>
  <si>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</si>
  <si>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</si>
  <si>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</si>
  <si>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</si>
  <si>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</si>
  <si>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</si>
  <si>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</si>
  <si>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</si>
  <si>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</si>
  <si>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</si>
  <si>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</si>
  <si>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</si>
  <si>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</si>
  <si>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</si>
  <si>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</si>
  <si>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</si>
  <si>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</si>
  <si>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</si>
  <si>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</si>
  <si>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</si>
  <si>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</si>
  <si>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</si>
  <si>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</si>
  <si>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</si>
  <si>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</si>
  <si>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</si>
  <si>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</si>
  <si>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</si>
  <si>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</si>
  <si>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</si>
  <si>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</si>
  <si>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</si>
  <si>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</si>
  <si>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</si>
  <si>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</si>
  <si>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</si>
  <si>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</si>
  <si>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</si>
  <si>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</si>
  <si>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</si>
  <si>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</si>
  <si>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</si>
  <si>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</si>
  <si>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</si>
  <si>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</si>
  <si>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</si>
  <si>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</si>
  <si>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</si>
  <si>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</si>
  <si>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</si>
  <si>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</si>
  <si>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</si>
  <si>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</si>
  <si>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</si>
  <si>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</si>
  <si>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</si>
  <si>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</si>
  <si>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</si>
  <si>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</si>
  <si>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</si>
  <si>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</si>
  <si>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</si>
  <si>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</si>
  <si>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</si>
  <si>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</si>
  <si>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</si>
  <si>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</si>
  <si>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</si>
  <si>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</si>
  <si>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</si>
  <si>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</si>
  <si>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</si>
  <si>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</si>
  <si>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</si>
  <si>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</si>
  <si>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</si>
  <si>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</si>
  <si>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</si>
  <si>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</si>
  <si>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</si>
  <si>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</si>
  <si>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</si>
  <si>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</si>
  <si>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</si>
  <si>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</si>
  <si>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</si>
  <si>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</si>
  <si>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</si>
  <si>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</si>
  <si>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</si>
  <si>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</si>
  <si>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</si>
  <si>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</si>
  <si>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</si>
  <si>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</si>
  <si>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</si>
  <si>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</si>
  <si>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</si>
  <si>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</si>
  <si>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</si>
  <si>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</si>
  <si>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</si>
  <si>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</si>
  <si>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</si>
  <si>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</si>
  <si>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</si>
  <si>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</si>
  <si>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</si>
  <si>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</si>
  <si>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</si>
  <si>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</si>
  <si>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</si>
  <si>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</si>
  <si>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</si>
  <si>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</si>
  <si>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</si>
  <si>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</si>
  <si>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</si>
  <si>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</si>
  <si>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</si>
  <si>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</si>
  <si>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</si>
  <si>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</si>
  <si>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</si>
  <si>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</si>
  <si>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</si>
  <si>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</si>
  <si>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</si>
  <si>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</si>
  <si>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</si>
  <si>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</si>
  <si>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</si>
  <si>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</si>
  <si>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</si>
  <si>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</si>
  <si>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</si>
  <si>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</si>
  <si>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</si>
  <si>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</si>
  <si>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</si>
  <si>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</si>
  <si>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</si>
  <si>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</si>
  <si>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</si>
  <si>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</si>
  <si>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</si>
  <si>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</si>
  <si>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</si>
  <si>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</si>
  <si>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</si>
  <si>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</si>
  <si>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</si>
  <si>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</si>
  <si>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</si>
  <si>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</si>
  <si>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</si>
  <si>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</si>
  <si>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</si>
  <si>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</si>
  <si>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</si>
  <si>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</si>
  <si>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</si>
  <si>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</si>
  <si>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</si>
  <si>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</si>
  <si>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</si>
  <si>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</si>
  <si>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</si>
  <si>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</si>
  <si>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</si>
  <si>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</si>
  <si>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</si>
  <si>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</si>
  <si>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</si>
  <si>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</si>
  <si>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</si>
  <si>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</si>
  <si>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</si>
  <si>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</si>
  <si>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</si>
  <si>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</si>
  <si>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</si>
  <si>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</si>
  <si>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</si>
  <si>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</si>
  <si>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</si>
  <si>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</si>
  <si>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</si>
  <si>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</si>
  <si>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</si>
  <si>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</si>
  <si>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</si>
  <si>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</si>
  <si>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</si>
  <si>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</si>
  <si>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</si>
  <si>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</si>
  <si>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</si>
  <si>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</si>
  <si>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</si>
  <si>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</si>
  <si>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</si>
  <si>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</si>
  <si>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</si>
  <si>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</si>
  <si>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</si>
  <si>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</si>
  <si>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</si>
  <si>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</si>
  <si>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</si>
  <si>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</si>
  <si>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</si>
  <si>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</si>
  <si>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</si>
  <si>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</si>
  <si>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</si>
  <si>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</si>
  <si>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</si>
  <si>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</si>
  <si>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</si>
  <si>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</si>
  <si>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</si>
  <si>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</si>
  <si>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</si>
  <si>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</si>
  <si>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</si>
  <si>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</si>
  <si>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</si>
  <si>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</si>
  <si>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</si>
  <si>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</si>
  <si>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</si>
  <si>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</si>
  <si>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</si>
  <si>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</si>
  <si>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</si>
  <si>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</si>
  <si>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</si>
  <si>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</si>
  <si>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</si>
  <si>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</si>
  <si>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</si>
  <si>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</si>
  <si>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</si>
  <si>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</si>
  <si>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</si>
  <si>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</si>
  <si>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</si>
  <si>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</si>
  <si>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</si>
  <si>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</si>
  <si>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</si>
  <si>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</si>
  <si>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</si>
  <si>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</si>
  <si>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</si>
  <si>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</si>
  <si>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</si>
  <si>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</si>
  <si>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</si>
  <si>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</si>
  <si>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</si>
  <si>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</si>
  <si>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</si>
  <si>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</si>
  <si>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</si>
  <si>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</si>
  <si>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</si>
  <si>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</si>
  <si>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</si>
  <si>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</si>
  <si>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</si>
  <si>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</si>
  <si>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</si>
  <si>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</si>
  <si>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</si>
  <si>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</si>
  <si>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</si>
  <si>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</si>
  <si>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</si>
  <si>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</si>
  <si>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</si>
  <si>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</si>
  <si>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</si>
  <si>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</si>
  <si>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</si>
  <si>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</si>
  <si>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</si>
  <si>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</si>
  <si>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</si>
  <si>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</si>
  <si>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</si>
  <si>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</si>
  <si>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</si>
  <si>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</si>
  <si>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</si>
  <si>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</si>
  <si>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</si>
  <si>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</si>
  <si>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</si>
  <si>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</si>
  <si>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</si>
  <si>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</si>
  <si>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</si>
  <si>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</si>
  <si>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</si>
  <si>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</si>
  <si>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</si>
  <si>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</si>
  <si>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</si>
  <si>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</si>
  <si>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</si>
  <si>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</si>
  <si>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</si>
  <si>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</si>
  <si>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</si>
  <si>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</si>
  <si>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</si>
  <si>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</si>
  <si>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</si>
  <si>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</si>
  <si>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</si>
  <si>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</si>
  <si>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</si>
  <si>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</si>
  <si>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</si>
  <si>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</si>
  <si>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</si>
  <si>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</si>
  <si>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</si>
  <si>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</si>
  <si>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</si>
  <si>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</si>
  <si>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</si>
  <si>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</si>
  <si>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</si>
  <si>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</si>
  <si>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</si>
  <si>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</si>
  <si>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</si>
  <si>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</si>
  <si>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</si>
  <si>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</si>
  <si>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</si>
  <si>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</si>
  <si>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</si>
  <si>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</si>
  <si>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</si>
  <si>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</si>
  <si>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</si>
  <si>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</si>
  <si>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</si>
  <si>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</si>
  <si>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</si>
  <si>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</si>
  <si>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</si>
  <si>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</si>
  <si>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</si>
  <si>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</si>
  <si>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</si>
  <si>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</si>
  <si>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</si>
  <si>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</si>
  <si>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</si>
  <si>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</si>
  <si>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</si>
  <si>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</si>
  <si>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</si>
  <si>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</si>
  <si>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</si>
  <si>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</si>
  <si>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</si>
  <si>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</si>
  <si>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</si>
  <si>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</si>
  <si>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</si>
  <si>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</si>
  <si>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</si>
  <si>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</si>
  <si>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</si>
  <si>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</si>
  <si>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</si>
  <si>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</si>
  <si>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</si>
  <si>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</si>
  <si>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</si>
  <si>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</si>
  <si>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</si>
  <si>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</si>
  <si>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</si>
  <si>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</si>
  <si>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</si>
  <si>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</si>
  <si>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</si>
  <si>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</si>
  <si>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</si>
  <si>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</si>
  <si>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</si>
  <si>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</si>
  <si>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</si>
  <si>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</si>
  <si>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</si>
  <si>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</si>
  <si>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</si>
  <si>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</si>
  <si>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</si>
  <si>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</si>
  <si>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</si>
  <si>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</si>
  <si>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</si>
  <si>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</si>
  <si>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</si>
  <si>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</si>
  <si>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</si>
  <si>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</si>
  <si>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</si>
  <si>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</si>
  <si>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</si>
  <si>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</si>
  <si>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</si>
  <si>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</si>
  <si>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</si>
  <si>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</si>
  <si>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</si>
  <si>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</si>
  <si>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</si>
  <si>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</si>
  <si>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</si>
  <si>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</si>
  <si>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</si>
  <si>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</si>
  <si>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</si>
  <si>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</si>
  <si>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</si>
  <si>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</si>
  <si>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</si>
  <si>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</si>
  <si>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</si>
  <si>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</si>
  <si>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</si>
  <si>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</si>
  <si>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</si>
  <si>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</si>
  <si>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</si>
  <si>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</si>
  <si>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</si>
  <si>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</si>
  <si>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</si>
  <si>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</si>
  <si>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</si>
  <si>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</si>
  <si>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</si>
  <si>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</si>
  <si>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</si>
  <si>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</si>
  <si>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</si>
  <si>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</si>
  <si>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</si>
  <si>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</si>
  <si>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</si>
  <si>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</si>
  <si>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</si>
  <si>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</si>
  <si>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</si>
  <si>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</si>
  <si>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</si>
  <si>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</si>
  <si>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</si>
  <si>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</si>
  <si>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</si>
  <si>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</si>
  <si>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</si>
  <si>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</si>
  <si>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</si>
  <si>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</si>
  <si>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</si>
  <si>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</si>
  <si>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</si>
  <si>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</si>
  <si>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</si>
  <si>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</si>
  <si>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</si>
  <si>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</si>
  <si>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</si>
  <si>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</si>
  <si>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</si>
  <si>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</si>
  <si>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</si>
  <si>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</si>
  <si>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</si>
  <si>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</si>
  <si>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</si>
  <si>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</si>
  <si>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</si>
  <si>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</si>
  <si>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</si>
  <si>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</si>
  <si>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</si>
  <si>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</si>
  <si>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</si>
  <si>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</si>
  <si>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</si>
  <si>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</si>
  <si>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</si>
  <si>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</si>
  <si>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</si>
  <si>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</si>
  <si>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</si>
  <si>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</si>
  <si>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</si>
  <si>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</si>
  <si>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</si>
  <si>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</si>
  <si>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</si>
  <si>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</si>
  <si>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</si>
  <si>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</si>
  <si>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</si>
  <si>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</si>
  <si>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</si>
  <si>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</si>
  <si>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</si>
  <si>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</si>
  <si>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</si>
  <si>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</si>
  <si>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</si>
  <si>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</si>
  <si>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</si>
  <si>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</si>
  <si>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</si>
  <si>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</si>
  <si>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</si>
  <si>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</si>
  <si>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</si>
  <si>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</si>
  <si>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</si>
  <si>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</si>
  <si>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</si>
  <si>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</si>
  <si>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</si>
  <si>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</si>
  <si>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</si>
  <si>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</si>
  <si>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</si>
  <si>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</si>
  <si>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</si>
  <si>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</si>
  <si>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</si>
  <si>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</si>
  <si>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</si>
  <si>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</si>
  <si>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</si>
  <si>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</si>
  <si>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</si>
  <si>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</si>
  <si>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</si>
  <si>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</si>
  <si>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</si>
  <si>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</si>
  <si>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</si>
  <si>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</si>
  <si>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</si>
  <si>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</si>
  <si>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</si>
  <si>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</si>
  <si>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</si>
  <si>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</si>
  <si>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r>
      <t xml:space="preserve">ძირითადი პირველადი კაპიტალის კოეფიციენტი ( </t>
    </r>
    <r>
      <rPr>
        <sz val="10"/>
        <rFont val="Calibri"/>
        <family val="2"/>
      </rPr>
      <t>≥</t>
    </r>
    <r>
      <rPr>
        <sz val="10"/>
        <rFont val="Calibri"/>
        <family val="2"/>
        <scheme val="minor"/>
      </rPr>
      <t xml:space="preserve"> 7.0 %)**</t>
    </r>
  </si>
  <si>
    <t xml:space="preserve">პირველადი კაპიტალის კოეფიციენტი ( ≥ 8.5 %)** </t>
  </si>
  <si>
    <t>საზედამხედველო კაპიტალის კოეფიციენტი ( ≥ 10.5 %)**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</si>
  <si>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</si>
  <si>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</si>
  <si>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</si>
  <si>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</si>
  <si>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</si>
  <si>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</si>
  <si>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</si>
  <si>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</si>
  <si>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</si>
  <si>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</si>
  <si>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</si>
  <si>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≥6%</t>
  </si>
  <si>
    <t>1.3</t>
  </si>
  <si>
    <t>საზედამხედველო კაპიტალის მინიმალური მოთხოვნა</t>
  </si>
  <si>
    <t>≥8%</t>
  </si>
  <si>
    <t>2</t>
  </si>
  <si>
    <t>კომბინირებული ბუფერი</t>
  </si>
  <si>
    <t>2.1</t>
  </si>
  <si>
    <t>კაპიტალის კონსერვაციის ბუფერი</t>
  </si>
  <si>
    <t>≥2,5%</t>
  </si>
  <si>
    <t>2.2</t>
  </si>
  <si>
    <t>კონტრციკლური ბუფერი</t>
  </si>
  <si>
    <t>≥0%</t>
  </si>
  <si>
    <t>2.3</t>
  </si>
  <si>
    <t>სისტემური რისკის ბუფერი</t>
  </si>
  <si>
    <t>3</t>
  </si>
  <si>
    <t>პილარ 2-ის მოთხოვნა*</t>
  </si>
  <si>
    <t>არსებული მაჩვენებლები</t>
  </si>
  <si>
    <t>6</t>
  </si>
  <si>
    <r>
      <rPr>
        <sz val="10"/>
        <rFont val="Calibri"/>
        <family val="2"/>
      </rPr>
      <t>≥</t>
    </r>
    <r>
      <rPr>
        <sz val="10"/>
        <rFont val="Calibri"/>
        <family val="2"/>
        <scheme val="minor"/>
      </rPr>
      <t>4,5%</t>
    </r>
  </si>
  <si>
    <t>9.1</t>
  </si>
  <si>
    <t>3.1</t>
  </si>
  <si>
    <t>3.2</t>
  </si>
  <si>
    <t>3.3</t>
  </si>
  <si>
    <t>პილარ 2-ის მოთხოვნა ძირითად პირველად კაპიტალზე</t>
  </si>
  <si>
    <t>პილარ 2-ის მოთხოვნა პირველად კაპიტალზე</t>
  </si>
  <si>
    <t>პილარ 2-ის საზედამხედველო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</si>
  <si>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</si>
  <si>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</si>
  <si>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</si>
  <si>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</si>
  <si>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ჰუსეინ აიდინ</t>
  </si>
  <si>
    <t>იუსუფ დაღჯან</t>
  </si>
  <si>
    <t>მეჰმეთ თურგუთ</t>
  </si>
  <si>
    <t>მეჰმეთ უჩარ</t>
  </si>
  <si>
    <t>ჰალუქ ჯენგიზ</t>
  </si>
  <si>
    <t>მერთ ქოზაჯიოღლუ</t>
  </si>
  <si>
    <t>ცხრილი 9 (Capital), N39</t>
  </si>
  <si>
    <t>ცხრილი 9 (Capital), N2</t>
  </si>
  <si>
    <t>ცხრილი 9 (Capital), N6</t>
  </si>
  <si>
    <t>ცხრილი 9 (Capital), N8</t>
  </si>
  <si>
    <t>სს ზირაათ ბანკი საქართველო</t>
  </si>
  <si>
    <t>www.ziraatbank.ge</t>
  </si>
  <si>
    <t>სს " ზირაათ ბანკი საქართველო"</t>
  </si>
  <si>
    <t>თურქეთის რესპუბლიკის სს ზირაათ ბანკი</t>
  </si>
  <si>
    <t>30.06.2018</t>
  </si>
  <si>
    <t>31.03.2018</t>
  </si>
  <si>
    <t>31.12.2017</t>
  </si>
  <si>
    <t>30.09.2017</t>
  </si>
  <si>
    <t>30.09.2018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</si>
</sst>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s>
  <fonts count="11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name val="Calibri"/>
      <family val="2"/>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sz val="10"/>
      <name val="Arial"/>
      <family val="2"/>
    </font>
    <font>
      <u/>
      <sz val="10"/>
      <color indexed="12"/>
      <name val="Arial"/>
      <family val="2"/>
      <charset val="204"/>
    </font>
  </fonts>
  <fills count="7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s>
  <borders count="15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medium">
        <color indexed="64"/>
      </right>
      <top style="thin">
        <color auto="1"/>
      </top>
      <bottom style="thin">
        <color auto="1"/>
      </bottom>
      <diagonal/>
    </border>
  </borders>
  <cellStyleXfs count="22802">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8" fillId="0" borderId="0"/>
    <xf numFmtId="168" fontId="29" fillId="37" borderId="0"/>
    <xf numFmtId="169" fontId="29" fillId="37" borderId="0"/>
    <xf numFmtId="168" fontId="29" fillId="37" borderId="0"/>
    <xf numFmtId="0" fontId="30" fillId="38" borderId="0" applyNumberFormat="0" applyBorder="0" applyAlignment="0" applyProtection="0"/>
    <xf numFmtId="0" fontId="4" fillId="13"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0" fontId="30"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168" fontId="31" fillId="38" borderId="0" applyNumberFormat="0" applyBorder="0" applyAlignment="0" applyProtection="0"/>
    <xf numFmtId="169" fontId="31" fillId="38" borderId="0" applyNumberFormat="0" applyBorder="0" applyAlignment="0" applyProtection="0"/>
    <xf numFmtId="168" fontId="31"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4" fillId="17"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0" fontId="30"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168" fontId="31" fillId="39" borderId="0" applyNumberFormat="0" applyBorder="0" applyAlignment="0" applyProtection="0"/>
    <xf numFmtId="169" fontId="31" fillId="39" borderId="0" applyNumberFormat="0" applyBorder="0" applyAlignment="0" applyProtection="0"/>
    <xf numFmtId="168" fontId="31" fillId="39"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4" fillId="21"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0" fontId="30"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168" fontId="31" fillId="40" borderId="0" applyNumberFormat="0" applyBorder="0" applyAlignment="0" applyProtection="0"/>
    <xf numFmtId="169" fontId="31" fillId="40" borderId="0" applyNumberFormat="0" applyBorder="0" applyAlignment="0" applyProtection="0"/>
    <xf numFmtId="168" fontId="31" fillId="40"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4" fillId="25"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0" fontId="30"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4" fillId="29"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0" fontId="30"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168" fontId="31" fillId="42" borderId="0" applyNumberFormat="0" applyBorder="0" applyAlignment="0" applyProtection="0"/>
    <xf numFmtId="169" fontId="31" fillId="42" borderId="0" applyNumberFormat="0" applyBorder="0" applyAlignment="0" applyProtection="0"/>
    <xf numFmtId="168" fontId="31"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4" fillId="3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0" fontId="30"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168" fontId="31" fillId="43" borderId="0" applyNumberFormat="0" applyBorder="0" applyAlignment="0" applyProtection="0"/>
    <xf numFmtId="169" fontId="31" fillId="43" borderId="0" applyNumberFormat="0" applyBorder="0" applyAlignment="0" applyProtection="0"/>
    <xf numFmtId="168" fontId="31" fillId="43"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4" fillId="1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30"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4" fillId="18"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30"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4" fillId="22"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30"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30" fillId="46" borderId="0" applyNumberFormat="0" applyBorder="0" applyAlignment="0" applyProtection="0"/>
    <xf numFmtId="0" fontId="30" fillId="41" borderId="0" applyNumberFormat="0" applyBorder="0" applyAlignment="0" applyProtection="0"/>
    <xf numFmtId="0" fontId="4" fillId="26"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0" fontId="30"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168" fontId="31" fillId="41" borderId="0" applyNumberFormat="0" applyBorder="0" applyAlignment="0" applyProtection="0"/>
    <xf numFmtId="169" fontId="31" fillId="41" borderId="0" applyNumberFormat="0" applyBorder="0" applyAlignment="0" applyProtection="0"/>
    <xf numFmtId="168" fontId="31" fillId="41" borderId="0" applyNumberFormat="0" applyBorder="0" applyAlignment="0" applyProtection="0"/>
    <xf numFmtId="0" fontId="30" fillId="41" borderId="0" applyNumberFormat="0" applyBorder="0" applyAlignment="0" applyProtection="0"/>
    <xf numFmtId="0" fontId="30" fillId="44" borderId="0" applyNumberFormat="0" applyBorder="0" applyAlignment="0" applyProtection="0"/>
    <xf numFmtId="0" fontId="4" fillId="30"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30"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30" fillId="44" borderId="0" applyNumberFormat="0" applyBorder="0" applyAlignment="0" applyProtection="0"/>
    <xf numFmtId="0" fontId="30" fillId="47" borderId="0" applyNumberFormat="0" applyBorder="0" applyAlignment="0" applyProtection="0"/>
    <xf numFmtId="0" fontId="4" fillId="3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30"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30" fillId="47" borderId="0" applyNumberFormat="0" applyBorder="0" applyAlignment="0" applyProtection="0"/>
    <xf numFmtId="0" fontId="32" fillId="48" borderId="0" applyNumberFormat="0" applyBorder="0" applyAlignment="0" applyProtection="0"/>
    <xf numFmtId="0" fontId="33" fillId="15"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0" fontId="32" fillId="48"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168" fontId="34" fillId="48" borderId="0" applyNumberFormat="0" applyBorder="0" applyAlignment="0" applyProtection="0"/>
    <xf numFmtId="169" fontId="34" fillId="48" borderId="0" applyNumberFormat="0" applyBorder="0" applyAlignment="0" applyProtection="0"/>
    <xf numFmtId="168" fontId="34" fillId="48" borderId="0" applyNumberFormat="0" applyBorder="0" applyAlignment="0" applyProtection="0"/>
    <xf numFmtId="0" fontId="32" fillId="48" borderId="0" applyNumberFormat="0" applyBorder="0" applyAlignment="0" applyProtection="0"/>
    <xf numFmtId="0" fontId="32" fillId="45" borderId="0" applyNumberFormat="0" applyBorder="0" applyAlignment="0" applyProtection="0"/>
    <xf numFmtId="0" fontId="33" fillId="19"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0" fontId="32" fillId="4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168" fontId="34" fillId="45" borderId="0" applyNumberFormat="0" applyBorder="0" applyAlignment="0" applyProtection="0"/>
    <xf numFmtId="169" fontId="34" fillId="45" borderId="0" applyNumberFormat="0" applyBorder="0" applyAlignment="0" applyProtection="0"/>
    <xf numFmtId="168" fontId="34" fillId="45"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3" fillId="23"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0" fontId="32" fillId="46"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168" fontId="34" fillId="46" borderId="0" applyNumberFormat="0" applyBorder="0" applyAlignment="0" applyProtection="0"/>
    <xf numFmtId="169" fontId="34" fillId="46" borderId="0" applyNumberFormat="0" applyBorder="0" applyAlignment="0" applyProtection="0"/>
    <xf numFmtId="168" fontId="34" fillId="46" borderId="0" applyNumberFormat="0" applyBorder="0" applyAlignment="0" applyProtection="0"/>
    <xf numFmtId="0" fontId="32" fillId="46" borderId="0" applyNumberFormat="0" applyBorder="0" applyAlignment="0" applyProtection="0"/>
    <xf numFmtId="0" fontId="32" fillId="49" borderId="0" applyNumberFormat="0" applyBorder="0" applyAlignment="0" applyProtection="0"/>
    <xf numFmtId="0" fontId="33" fillId="27"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0" fontId="32" fillId="49"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33" fillId="31"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0" fontId="32" fillId="50"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0" fontId="32" fillId="51"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168" fontId="34" fillId="51" borderId="0" applyNumberFormat="0" applyBorder="0" applyAlignment="0" applyProtection="0"/>
    <xf numFmtId="169" fontId="34" fillId="51" borderId="0" applyNumberFormat="0" applyBorder="0" applyAlignment="0" applyProtection="0"/>
    <xf numFmtId="168" fontId="34" fillId="51" borderId="0" applyNumberFormat="0" applyBorder="0" applyAlignment="0" applyProtection="0"/>
    <xf numFmtId="0" fontId="32" fillId="51" borderId="0" applyNumberFormat="0" applyBorder="0" applyAlignment="0" applyProtection="0"/>
    <xf numFmtId="0" fontId="30" fillId="52" borderId="0" applyNumberFormat="0" applyBorder="0" applyAlignment="0" applyProtection="0"/>
    <xf numFmtId="0" fontId="30" fillId="52" borderId="0" applyNumberFormat="0" applyBorder="0" applyAlignment="0" applyProtection="0"/>
    <xf numFmtId="0" fontId="32" fillId="53" borderId="0" applyNumberFormat="0" applyBorder="0" applyAlignment="0" applyProtection="0"/>
    <xf numFmtId="0" fontId="32" fillId="54" borderId="0" applyNumberFormat="0" applyBorder="0" applyAlignment="0" applyProtection="0"/>
    <xf numFmtId="0" fontId="33" fillId="12"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0" fontId="32" fillId="54"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168" fontId="34" fillId="54" borderId="0" applyNumberFormat="0" applyBorder="0" applyAlignment="0" applyProtection="0"/>
    <xf numFmtId="169" fontId="34" fillId="54" borderId="0" applyNumberFormat="0" applyBorder="0" applyAlignment="0" applyProtection="0"/>
    <xf numFmtId="168" fontId="34"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2" fillId="54" borderId="0" applyNumberFormat="0" applyBorder="0" applyAlignment="0" applyProtection="0"/>
    <xf numFmtId="0" fontId="30" fillId="55" borderId="0" applyNumberFormat="0" applyBorder="0" applyAlignment="0" applyProtection="0"/>
    <xf numFmtId="0" fontId="30" fillId="56" borderId="0" applyNumberFormat="0" applyBorder="0" applyAlignment="0" applyProtection="0"/>
    <xf numFmtId="0" fontId="32" fillId="57" borderId="0" applyNumberFormat="0" applyBorder="0" applyAlignment="0" applyProtection="0"/>
    <xf numFmtId="0" fontId="32" fillId="58" borderId="0" applyNumberFormat="0" applyBorder="0" applyAlignment="0" applyProtection="0"/>
    <xf numFmtId="0" fontId="33" fillId="16"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0" fontId="32" fillId="58"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168" fontId="34" fillId="58" borderId="0" applyNumberFormat="0" applyBorder="0" applyAlignment="0" applyProtection="0"/>
    <xf numFmtId="169" fontId="34" fillId="58" borderId="0" applyNumberFormat="0" applyBorder="0" applyAlignment="0" applyProtection="0"/>
    <xf numFmtId="168" fontId="34"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2" fillId="58" borderId="0" applyNumberFormat="0" applyBorder="0" applyAlignment="0" applyProtection="0"/>
    <xf numFmtId="0" fontId="30" fillId="55" borderId="0" applyNumberFormat="0" applyBorder="0" applyAlignment="0" applyProtection="0"/>
    <xf numFmtId="0" fontId="30" fillId="59" borderId="0" applyNumberFormat="0" applyBorder="0" applyAlignment="0" applyProtection="0"/>
    <xf numFmtId="0" fontId="32" fillId="56" borderId="0" applyNumberFormat="0" applyBorder="0" applyAlignment="0" applyProtection="0"/>
    <xf numFmtId="0" fontId="32" fillId="60" borderId="0" applyNumberFormat="0" applyBorder="0" applyAlignment="0" applyProtection="0"/>
    <xf numFmtId="0" fontId="33" fillId="2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0" fontId="32" fillId="6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168" fontId="34" fillId="60" borderId="0" applyNumberFormat="0" applyBorder="0" applyAlignment="0" applyProtection="0"/>
    <xf numFmtId="169" fontId="34" fillId="60" borderId="0" applyNumberFormat="0" applyBorder="0" applyAlignment="0" applyProtection="0"/>
    <xf numFmtId="168" fontId="34"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2" fillId="60" borderId="0" applyNumberFormat="0" applyBorder="0" applyAlignment="0" applyProtection="0"/>
    <xf numFmtId="0" fontId="30" fillId="52" borderId="0" applyNumberFormat="0" applyBorder="0" applyAlignment="0" applyProtection="0"/>
    <xf numFmtId="0" fontId="30" fillId="56" borderId="0" applyNumberFormat="0" applyBorder="0" applyAlignment="0" applyProtection="0"/>
    <xf numFmtId="0" fontId="32" fillId="56" borderId="0" applyNumberFormat="0" applyBorder="0" applyAlignment="0" applyProtection="0"/>
    <xf numFmtId="0" fontId="32" fillId="49" borderId="0" applyNumberFormat="0" applyBorder="0" applyAlignment="0" applyProtection="0"/>
    <xf numFmtId="0" fontId="33" fillId="24"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0" fontId="32" fillId="49"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168" fontId="34" fillId="49" borderId="0" applyNumberFormat="0" applyBorder="0" applyAlignment="0" applyProtection="0"/>
    <xf numFmtId="169" fontId="34" fillId="49" borderId="0" applyNumberFormat="0" applyBorder="0" applyAlignment="0" applyProtection="0"/>
    <xf numFmtId="168" fontId="34"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2" fillId="49" borderId="0" applyNumberFormat="0" applyBorder="0" applyAlignment="0" applyProtection="0"/>
    <xf numFmtId="0" fontId="30" fillId="61" borderId="0" applyNumberFormat="0" applyBorder="0" applyAlignment="0" applyProtection="0"/>
    <xf numFmtId="0" fontId="30" fillId="52" borderId="0" applyNumberFormat="0" applyBorder="0" applyAlignment="0" applyProtection="0"/>
    <xf numFmtId="0" fontId="32" fillId="53" borderId="0" applyNumberFormat="0" applyBorder="0" applyAlignment="0" applyProtection="0"/>
    <xf numFmtId="0" fontId="32" fillId="50" borderId="0" applyNumberFormat="0" applyBorder="0" applyAlignment="0" applyProtection="0"/>
    <xf numFmtId="0" fontId="33" fillId="28"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0" fontId="32" fillId="50"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168" fontId="34" fillId="50" borderId="0" applyNumberFormat="0" applyBorder="0" applyAlignment="0" applyProtection="0"/>
    <xf numFmtId="169" fontId="34" fillId="50" borderId="0" applyNumberFormat="0" applyBorder="0" applyAlignment="0" applyProtection="0"/>
    <xf numFmtId="168" fontId="34"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2" fillId="50" borderId="0" applyNumberFormat="0" applyBorder="0" applyAlignment="0" applyProtection="0"/>
    <xf numFmtId="0" fontId="30" fillId="55" borderId="0" applyNumberFormat="0" applyBorder="0" applyAlignment="0" applyProtection="0"/>
    <xf numFmtId="0" fontId="30" fillId="62"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3" fillId="32"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0" fontId="32" fillId="63"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168" fontId="34" fillId="63" borderId="0" applyNumberFormat="0" applyBorder="0" applyAlignment="0" applyProtection="0"/>
    <xf numFmtId="169" fontId="34" fillId="63" borderId="0" applyNumberFormat="0" applyBorder="0" applyAlignment="0" applyProtection="0"/>
    <xf numFmtId="168" fontId="34"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5" fillId="39" borderId="0" applyNumberFormat="0" applyBorder="0" applyAlignment="0" applyProtection="0"/>
    <xf numFmtId="0" fontId="36" fillId="6"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0" fontId="35" fillId="39"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168" fontId="37" fillId="39" borderId="0" applyNumberFormat="0" applyBorder="0" applyAlignment="0" applyProtection="0"/>
    <xf numFmtId="169" fontId="37" fillId="39" borderId="0" applyNumberFormat="0" applyBorder="0" applyAlignment="0" applyProtection="0"/>
    <xf numFmtId="168" fontId="37" fillId="39" borderId="0" applyNumberFormat="0" applyBorder="0" applyAlignment="0" applyProtection="0"/>
    <xf numFmtId="0" fontId="35" fillId="39" borderId="0" applyNumberFormat="0" applyBorder="0" applyAlignment="0" applyProtection="0"/>
    <xf numFmtId="170" fontId="38"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1" fontId="40" fillId="0" borderId="0" applyFill="0" applyBorder="0" applyAlignment="0"/>
    <xf numFmtId="171" fontId="40"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0" fontId="39" fillId="0" borderId="0" applyFill="0" applyBorder="0" applyAlignment="0"/>
    <xf numFmtId="172" fontId="40" fillId="0" borderId="0" applyFill="0" applyBorder="0" applyAlignment="0"/>
    <xf numFmtId="173" fontId="40" fillId="0" borderId="0" applyFill="0" applyBorder="0" applyAlignment="0"/>
    <xf numFmtId="174" fontId="40" fillId="0" borderId="0" applyFill="0" applyBorder="0" applyAlignment="0"/>
    <xf numFmtId="175"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8" fontId="43"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8" fontId="43"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9" fontId="43"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2" fillId="9" borderId="36"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0" fontId="41"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168" fontId="43" fillId="64" borderId="43" applyNumberFormat="0" applyAlignment="0" applyProtection="0"/>
    <xf numFmtId="169" fontId="43" fillId="64" borderId="43" applyNumberFormat="0" applyAlignment="0" applyProtection="0"/>
    <xf numFmtId="168" fontId="43" fillId="64" borderId="43" applyNumberFormat="0" applyAlignment="0" applyProtection="0"/>
    <xf numFmtId="0" fontId="41" fillId="64" borderId="43" applyNumberFormat="0" applyAlignment="0" applyProtection="0"/>
    <xf numFmtId="0" fontId="44" fillId="65" borderId="44" applyNumberFormat="0" applyAlignment="0" applyProtection="0"/>
    <xf numFmtId="0" fontId="45" fillId="10" borderId="39"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0" fontId="44"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0" fontId="45" fillId="10" borderId="39"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169" fontId="46" fillId="65" borderId="44" applyNumberFormat="0" applyAlignment="0" applyProtection="0"/>
    <xf numFmtId="168" fontId="46" fillId="65" borderId="44" applyNumberFormat="0" applyAlignment="0" applyProtection="0"/>
    <xf numFmtId="0" fontId="44"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quotePrefix="1">
      <protection locked="0"/>
    </xf>
    <xf numFmtId="43" fontId="30" fillId="0" borderId="0" applyFont="0" applyFill="0" applyBorder="0" applyAlignment="0" applyProtection="0"/>
    <xf numFmtId="43" fontId="2" fillId="0" borderId="0" quotePrefix="1">
      <protection locked="0"/>
    </xf>
    <xf numFmtId="43" fontId="3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178"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3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8" fillId="0" borderId="0"/>
    <xf numFmtId="172" fontId="40"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8" fillId="0" borderId="0"/>
    <xf numFmtId="14" fontId="49" fillId="0" borderId="0" applyFill="0" applyBorder="0" applyAlignment="0"/>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45">
      <alignment vertical="center"/>
    </xf>
    <xf numFmtId="38" fontId="29" fillId="0" borderId="0" applyFont="0" applyFill="0" applyBorder="0" applyAlignment="0" applyProtection="0"/>
    <xf numFmtId="180" fontId="2" fillId="0" borderId="0" applyFont="0" applyFill="0" applyBorder="0" applyAlignment="0" applyProtection="0"/>
    <xf numFmtId="0" fontId="50" fillId="66" borderId="0" applyNumberFormat="0" applyBorder="0" applyAlignment="0" applyProtection="0"/>
    <xf numFmtId="0" fontId="50" fillId="67" borderId="0" applyNumberFormat="0" applyBorder="0" applyAlignment="0" applyProtection="0"/>
    <xf numFmtId="0" fontId="50" fillId="68" borderId="0" applyNumberFormat="0" applyBorder="0" applyAlignment="0" applyProtection="0"/>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168" fontId="53" fillId="0" borderId="0" applyNumberFormat="0" applyFill="0" applyBorder="0" applyAlignment="0" applyProtection="0"/>
    <xf numFmtId="169" fontId="53" fillId="0" borderId="0" applyNumberFormat="0" applyFill="0" applyBorder="0" applyAlignment="0" applyProtection="0"/>
    <xf numFmtId="168" fontId="53" fillId="0" borderId="0" applyNumberFormat="0" applyFill="0" applyBorder="0" applyAlignment="0" applyProtection="0"/>
    <xf numFmtId="0" fontId="51" fillId="0" borderId="0" applyNumberFormat="0" applyFill="0" applyBorder="0" applyAlignment="0" applyProtection="0"/>
    <xf numFmtId="168" fontId="2" fillId="0" borderId="0"/>
    <xf numFmtId="0" fontId="2" fillId="0" borderId="0"/>
    <xf numFmtId="168" fontId="2" fillId="0" borderId="0"/>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39" fillId="0" borderId="3" applyNumberFormat="0" applyAlignment="0">
      <alignment horizontal="right"/>
      <protection locked="0"/>
    </xf>
    <xf numFmtId="0" fontId="54" fillId="40" borderId="0" applyNumberFormat="0" applyBorder="0" applyAlignment="0" applyProtection="0"/>
    <xf numFmtId="0" fontId="55" fillId="5"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0" fontId="54" fillId="40"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0" fontId="55" fillId="5"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168" fontId="56" fillId="40" borderId="0" applyNumberFormat="0" applyBorder="0" applyAlignment="0" applyProtection="0"/>
    <xf numFmtId="169" fontId="56" fillId="40" borderId="0" applyNumberFormat="0" applyBorder="0" applyAlignment="0" applyProtection="0"/>
    <xf numFmtId="168" fontId="56" fillId="40" borderId="0" applyNumberFormat="0" applyBorder="0" applyAlignment="0" applyProtection="0"/>
    <xf numFmtId="0" fontId="54" fillId="40" borderId="0" applyNumberFormat="0" applyBorder="0" applyAlignment="0" applyProtection="0"/>
    <xf numFmtId="0" fontId="2" fillId="69" borderId="3" applyNumberFormat="0" applyFont="0" applyBorder="0" applyProtection="0">
      <alignment horizontal="center" vertical="center"/>
    </xf>
    <xf numFmtId="0" fontId="57" fillId="0" borderId="33" applyNumberFormat="0" applyAlignment="0" applyProtection="0">
      <alignment horizontal="left" vertical="center"/>
    </xf>
    <xf numFmtId="0" fontId="57" fillId="0" borderId="33" applyNumberFormat="0" applyAlignment="0" applyProtection="0">
      <alignment horizontal="left" vertical="center"/>
    </xf>
    <xf numFmtId="168" fontId="57" fillId="0" borderId="33" applyNumberFormat="0" applyAlignment="0" applyProtection="0">
      <alignment horizontal="left" vertical="center"/>
    </xf>
    <xf numFmtId="0" fontId="57" fillId="0" borderId="9">
      <alignment horizontal="left" vertical="center"/>
    </xf>
    <xf numFmtId="0" fontId="57" fillId="0" borderId="9">
      <alignment horizontal="left" vertical="center"/>
    </xf>
    <xf numFmtId="168" fontId="57" fillId="0" borderId="9">
      <alignment horizontal="left" vertical="center"/>
    </xf>
    <xf numFmtId="0" fontId="58" fillId="0" borderId="46" applyNumberFormat="0" applyFill="0" applyAlignment="0" applyProtection="0"/>
    <xf numFmtId="169" fontId="58" fillId="0" borderId="46" applyNumberFormat="0" applyFill="0" applyAlignment="0" applyProtection="0"/>
    <xf numFmtId="0"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168" fontId="58" fillId="0" borderId="46" applyNumberFormat="0" applyFill="0" applyAlignment="0" applyProtection="0"/>
    <xf numFmtId="169" fontId="58" fillId="0" borderId="46" applyNumberFormat="0" applyFill="0" applyAlignment="0" applyProtection="0"/>
    <xf numFmtId="168" fontId="58" fillId="0" borderId="46" applyNumberFormat="0" applyFill="0" applyAlignment="0" applyProtection="0"/>
    <xf numFmtId="0" fontId="58" fillId="0" borderId="46" applyNumberFormat="0" applyFill="0" applyAlignment="0" applyProtection="0"/>
    <xf numFmtId="0" fontId="59" fillId="0" borderId="47" applyNumberFormat="0" applyFill="0" applyAlignment="0" applyProtection="0"/>
    <xf numFmtId="169" fontId="59" fillId="0" borderId="47" applyNumberFormat="0" applyFill="0" applyAlignment="0" applyProtection="0"/>
    <xf numFmtId="0"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168" fontId="59" fillId="0" borderId="47" applyNumberFormat="0" applyFill="0" applyAlignment="0" applyProtection="0"/>
    <xf numFmtId="169" fontId="59" fillId="0" borderId="47" applyNumberFormat="0" applyFill="0" applyAlignment="0" applyProtection="0"/>
    <xf numFmtId="168" fontId="59" fillId="0" borderId="47" applyNumberFormat="0" applyFill="0" applyAlignment="0" applyProtection="0"/>
    <xf numFmtId="0" fontId="59" fillId="0" borderId="47" applyNumberFormat="0" applyFill="0" applyAlignment="0" applyProtection="0"/>
    <xf numFmtId="0" fontId="60" fillId="0" borderId="48" applyNumberFormat="0" applyFill="0" applyAlignment="0" applyProtection="0"/>
    <xf numFmtId="169" fontId="60" fillId="0" borderId="48" applyNumberFormat="0" applyFill="0" applyAlignment="0" applyProtection="0"/>
    <xf numFmtId="0" fontId="60" fillId="0" borderId="48" applyNumberFormat="0" applyFill="0" applyAlignment="0" applyProtection="0"/>
    <xf numFmtId="168" fontId="60" fillId="0" borderId="48" applyNumberFormat="0" applyFill="0" applyAlignment="0" applyProtection="0"/>
    <xf numFmtId="0" fontId="60" fillId="0" borderId="48" applyNumberFormat="0" applyFill="0" applyAlignment="0" applyProtection="0"/>
    <xf numFmtId="168" fontId="60" fillId="0" borderId="48" applyNumberFormat="0" applyFill="0" applyAlignment="0" applyProtection="0"/>
    <xf numFmtId="0" fontId="60" fillId="0" borderId="48" applyNumberFormat="0" applyFill="0" applyAlignment="0" applyProtection="0"/>
    <xf numFmtId="0"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168" fontId="60" fillId="0" borderId="48" applyNumberFormat="0" applyFill="0" applyAlignment="0" applyProtection="0"/>
    <xf numFmtId="169" fontId="60" fillId="0" borderId="48" applyNumberFormat="0" applyFill="0" applyAlignment="0" applyProtection="0"/>
    <xf numFmtId="168" fontId="60" fillId="0" borderId="48" applyNumberFormat="0" applyFill="0" applyAlignment="0" applyProtection="0"/>
    <xf numFmtId="0" fontId="60" fillId="0" borderId="48" applyNumberFormat="0" applyFill="0" applyAlignment="0" applyProtection="0"/>
    <xf numFmtId="0" fontId="60" fillId="0" borderId="0" applyNumberFormat="0" applyFill="0" applyBorder="0" applyAlignment="0" applyProtection="0"/>
    <xf numFmtId="169" fontId="60" fillId="0" borderId="0" applyNumberFormat="0" applyFill="0" applyBorder="0" applyAlignment="0" applyProtection="0"/>
    <xf numFmtId="0"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168" fontId="60" fillId="0" borderId="0" applyNumberFormat="0" applyFill="0" applyBorder="0" applyAlignment="0" applyProtection="0"/>
    <xf numFmtId="169" fontId="60" fillId="0" borderId="0" applyNumberFormat="0" applyFill="0" applyBorder="0" applyAlignment="0" applyProtection="0"/>
    <xf numFmtId="168" fontId="60" fillId="0" borderId="0" applyNumberFormat="0" applyFill="0" applyBorder="0" applyAlignment="0" applyProtection="0"/>
    <xf numFmtId="0" fontId="60" fillId="0" borderId="0" applyNumberFormat="0" applyFill="0" applyBorder="0" applyAlignment="0" applyProtection="0"/>
    <xf numFmtId="37" fontId="61" fillId="0" borderId="0"/>
    <xf numFmtId="168" fontId="62" fillId="0" borderId="0"/>
    <xf numFmtId="0" fontId="62" fillId="0" borderId="0"/>
    <xf numFmtId="168" fontId="62" fillId="0" borderId="0"/>
    <xf numFmtId="168" fontId="57" fillId="0" borderId="0"/>
    <xf numFmtId="0" fontId="57" fillId="0" borderId="0"/>
    <xf numFmtId="168" fontId="57"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168" fontId="66" fillId="0" borderId="0"/>
    <xf numFmtId="0" fontId="66" fillId="0" borderId="0"/>
    <xf numFmtId="168" fontId="66" fillId="0" borderId="0"/>
    <xf numFmtId="0" fontId="6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7" fillId="0" borderId="0" applyNumberFormat="0" applyFill="0" applyBorder="0" applyAlignment="0" applyProtection="0">
      <alignment vertical="top"/>
      <protection locked="0"/>
    </xf>
    <xf numFmtId="169" fontId="67" fillId="0" borderId="0" applyNumberFormat="0" applyFill="0" applyBorder="0" applyAlignment="0" applyProtection="0">
      <alignment vertical="top"/>
      <protection locked="0"/>
    </xf>
    <xf numFmtId="168" fontId="67" fillId="0" borderId="0" applyNumberFormat="0" applyFill="0" applyBorder="0" applyAlignment="0" applyProtection="0">
      <alignment vertical="top"/>
      <protection locked="0"/>
    </xf>
    <xf numFmtId="168" fontId="68" fillId="0" borderId="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8" fontId="71"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8" fontId="71"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9" fontId="71"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70" fillId="8" borderId="36"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0" fontId="69"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168" fontId="71" fillId="43" borderId="43" applyNumberFormat="0" applyAlignment="0" applyProtection="0"/>
    <xf numFmtId="169" fontId="71" fillId="43" borderId="43" applyNumberFormat="0" applyAlignment="0" applyProtection="0"/>
    <xf numFmtId="168" fontId="71" fillId="43" borderId="43" applyNumberFormat="0" applyAlignment="0" applyProtection="0"/>
    <xf numFmtId="0" fontId="69" fillId="43" borderId="43" applyNumberFormat="0" applyAlignment="0" applyProtection="0"/>
    <xf numFmtId="3" fontId="2" fillId="72" borderId="3" applyFont="0">
      <alignment horizontal="right" vertical="center"/>
      <protection locked="0"/>
    </xf>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0" fontId="72" fillId="0" borderId="49" applyNumberFormat="0" applyFill="0" applyAlignment="0" applyProtection="0"/>
    <xf numFmtId="0" fontId="73" fillId="0" borderId="38"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0" fontId="72" fillId="0" borderId="49"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0" fontId="73" fillId="0" borderId="38"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168" fontId="74" fillId="0" borderId="49" applyNumberFormat="0" applyFill="0" applyAlignment="0" applyProtection="0"/>
    <xf numFmtId="169" fontId="74" fillId="0" borderId="49" applyNumberFormat="0" applyFill="0" applyAlignment="0" applyProtection="0"/>
    <xf numFmtId="168" fontId="74" fillId="0" borderId="49" applyNumberFormat="0" applyFill="0" applyAlignment="0" applyProtection="0"/>
    <xf numFmtId="0" fontId="72"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5" fillId="73" borderId="0" applyNumberFormat="0" applyBorder="0" applyAlignment="0" applyProtection="0"/>
    <xf numFmtId="0" fontId="76" fillId="7"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0" fontId="75" fillId="73"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0" fontId="76" fillId="7"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168" fontId="77" fillId="73" borderId="0" applyNumberFormat="0" applyBorder="0" applyAlignment="0" applyProtection="0"/>
    <xf numFmtId="169" fontId="77" fillId="73" borderId="0" applyNumberFormat="0" applyBorder="0" applyAlignment="0" applyProtection="0"/>
    <xf numFmtId="168" fontId="77" fillId="73" borderId="0" applyNumberFormat="0" applyBorder="0" applyAlignment="0" applyProtection="0"/>
    <xf numFmtId="0" fontId="75" fillId="73" borderId="0" applyNumberFormat="0" applyBorder="0" applyAlignment="0" applyProtection="0"/>
    <xf numFmtId="1" fontId="78" fillId="0" borderId="0" applyProtection="0"/>
    <xf numFmtId="168" fontId="29" fillId="0" borderId="50"/>
    <xf numFmtId="169" fontId="29" fillId="0" borderId="50"/>
    <xf numFmtId="168" fontId="2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9" fillId="0" borderId="0"/>
    <xf numFmtId="181" fontId="2" fillId="0" borderId="0"/>
    <xf numFmtId="179" fontId="3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0" fillId="0" borderId="0"/>
    <xf numFmtId="0" fontId="80" fillId="0" borderId="0"/>
    <xf numFmtId="0" fontId="79" fillId="0" borderId="0"/>
    <xf numFmtId="179" fontId="31" fillId="0" borderId="0"/>
    <xf numFmtId="179" fontId="2" fillId="0" borderId="0"/>
    <xf numFmtId="179" fontId="2" fillId="0" borderId="0"/>
    <xf numFmtId="0" fontId="2" fillId="0" borderId="0"/>
    <xf numFmtId="0" fontId="2"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0" fontId="3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3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1" fillId="0" borderId="0"/>
    <xf numFmtId="0" fontId="31" fillId="0" borderId="0"/>
    <xf numFmtId="168" fontId="31" fillId="0" borderId="0"/>
    <xf numFmtId="0" fontId="3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1" fillId="0" borderId="0"/>
    <xf numFmtId="168" fontId="31" fillId="0" borderId="0"/>
    <xf numFmtId="0" fontId="31" fillId="0" borderId="0"/>
    <xf numFmtId="0" fontId="31" fillId="0" borderId="0"/>
    <xf numFmtId="0" fontId="2"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30" fillId="0" borderId="0"/>
    <xf numFmtId="179" fontId="31" fillId="0" borderId="0"/>
    <xf numFmtId="179" fontId="3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1" fillId="0" borderId="0"/>
    <xf numFmtId="179" fontId="31" fillId="0" borderId="0"/>
    <xf numFmtId="179" fontId="31" fillId="0" borderId="0"/>
    <xf numFmtId="179" fontId="31" fillId="0" borderId="0"/>
    <xf numFmtId="179"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1" fillId="0" borderId="0"/>
    <xf numFmtId="179" fontId="2"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31" fillId="0" borderId="0"/>
    <xf numFmtId="0" fontId="2" fillId="0" borderId="0"/>
    <xf numFmtId="0" fontId="30" fillId="0" borderId="0"/>
    <xf numFmtId="168" fontId="28" fillId="0" borderId="0"/>
    <xf numFmtId="0" fontId="2" fillId="0" borderId="0"/>
    <xf numFmtId="0" fontId="1" fillId="0" borderId="0"/>
    <xf numFmtId="0" fontId="1" fillId="0" borderId="0"/>
    <xf numFmtId="179"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1" fillId="0" borderId="0"/>
    <xf numFmtId="0" fontId="31" fillId="0" borderId="0"/>
    <xf numFmtId="168" fontId="28" fillId="0" borderId="0"/>
    <xf numFmtId="0" fontId="68" fillId="0" borderId="0"/>
    <xf numFmtId="0" fontId="2" fillId="0" borderId="0"/>
    <xf numFmtId="168" fontId="28" fillId="0" borderId="0"/>
    <xf numFmtId="0" fontId="1" fillId="0" borderId="0"/>
    <xf numFmtId="179"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79"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168" fontId="28" fillId="0" borderId="0"/>
    <xf numFmtId="168" fontId="28" fillId="0" borderId="0"/>
    <xf numFmtId="0" fontId="1" fillId="0" borderId="0"/>
    <xf numFmtId="179" fontId="31" fillId="0" borderId="0"/>
    <xf numFmtId="179" fontId="31" fillId="0" borderId="0"/>
    <xf numFmtId="179" fontId="2" fillId="0" borderId="0"/>
    <xf numFmtId="0" fontId="2" fillId="0" borderId="0"/>
    <xf numFmtId="179" fontId="2" fillId="0" borderId="0"/>
    <xf numFmtId="0" fontId="2" fillId="0" borderId="0"/>
    <xf numFmtId="179" fontId="2" fillId="0" borderId="0"/>
    <xf numFmtId="0"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31" fillId="0" borderId="0"/>
    <xf numFmtId="168" fontId="28" fillId="0" borderId="0"/>
    <xf numFmtId="168" fontId="28" fillId="0" borderId="0"/>
    <xf numFmtId="0" fontId="1" fillId="0" borderId="0"/>
    <xf numFmtId="179" fontId="31" fillId="0" borderId="0"/>
    <xf numFmtId="179" fontId="31"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1" fillId="0" borderId="0"/>
    <xf numFmtId="179" fontId="31"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79" fontId="3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79" fontId="2"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3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9"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9" fillId="0" borderId="0"/>
    <xf numFmtId="0" fontId="8"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179" fontId="29" fillId="0" borderId="0"/>
    <xf numFmtId="0" fontId="29" fillId="0" borderId="0"/>
    <xf numFmtId="0" fontId="2"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9" fillId="0" borderId="0"/>
    <xf numFmtId="179" fontId="8"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29"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9" fillId="0" borderId="0"/>
    <xf numFmtId="0" fontId="29" fillId="0" borderId="0"/>
    <xf numFmtId="168" fontId="29" fillId="0" borderId="0"/>
    <xf numFmtId="0" fontId="79" fillId="0" borderId="0"/>
    <xf numFmtId="168"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9" fillId="0" borderId="0"/>
    <xf numFmtId="0" fontId="8" fillId="0" borderId="0"/>
    <xf numFmtId="0" fontId="79" fillId="0" borderId="0"/>
    <xf numFmtId="168" fontId="8" fillId="0" borderId="0"/>
    <xf numFmtId="0" fontId="79" fillId="0" borderId="0"/>
    <xf numFmtId="168" fontId="8" fillId="0" borderId="0"/>
    <xf numFmtId="0" fontId="79"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179" fontId="8"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179" fontId="2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9"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9" fillId="0" borderId="0"/>
    <xf numFmtId="179" fontId="29" fillId="0" borderId="0"/>
    <xf numFmtId="179" fontId="29" fillId="0" borderId="0"/>
    <xf numFmtId="179"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7" fillId="0" borderId="0"/>
    <xf numFmtId="0" fontId="2" fillId="0" borderId="0"/>
    <xf numFmtId="0" fontId="79" fillId="0" borderId="0"/>
    <xf numFmtId="168" fontId="4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9" fillId="0" borderId="0"/>
    <xf numFmtId="0" fontId="2" fillId="0" borderId="0"/>
    <xf numFmtId="0" fontId="7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79" fontId="2" fillId="0" borderId="0"/>
    <xf numFmtId="0" fontId="79"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169" fontId="2"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68"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168" fontId="2" fillId="0" borderId="0"/>
    <xf numFmtId="0" fontId="79"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0" fontId="79" fillId="0" borderId="0"/>
    <xf numFmtId="168" fontId="2" fillId="0" borderId="0"/>
    <xf numFmtId="0" fontId="79" fillId="0" borderId="0"/>
    <xf numFmtId="0" fontId="79" fillId="0" borderId="0"/>
    <xf numFmtId="0" fontId="79" fillId="0" borderId="0"/>
    <xf numFmtId="0" fontId="79"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3" fillId="0" borderId="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168" fontId="2" fillId="0" borderId="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30" fillId="74" borderId="51" applyNumberFormat="0" applyFont="0" applyAlignment="0" applyProtection="0"/>
    <xf numFmtId="168" fontId="2" fillId="0" borderId="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169" fontId="2" fillId="0" borderId="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2" fillId="0" borderId="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1" fillId="11" borderId="40"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3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4"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5" fillId="0" borderId="0"/>
    <xf numFmtId="0" fontId="85" fillId="0" borderId="0"/>
    <xf numFmtId="168" fontId="85" fillId="0" borderId="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8" fontId="88"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8" fontId="88"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9" fontId="88"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7" fillId="9" borderId="37"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0" fontId="86"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168" fontId="88" fillId="64" borderId="52" applyNumberFormat="0" applyAlignment="0" applyProtection="0"/>
    <xf numFmtId="169" fontId="88" fillId="64" borderId="52" applyNumberFormat="0" applyAlignment="0" applyProtection="0"/>
    <xf numFmtId="168" fontId="88" fillId="64" borderId="52" applyNumberFormat="0" applyAlignment="0" applyProtection="0"/>
    <xf numFmtId="0" fontId="86" fillId="64" borderId="52" applyNumberFormat="0" applyAlignment="0" applyProtection="0"/>
    <xf numFmtId="0" fontId="28" fillId="0" borderId="0"/>
    <xf numFmtId="175" fontId="40" fillId="0" borderId="0" applyFont="0" applyFill="0" applyBorder="0" applyAlignment="0" applyProtection="0"/>
    <xf numFmtId="186" fontId="4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89"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40" fillId="0" borderId="0" applyFill="0" applyBorder="0" applyAlignment="0"/>
    <xf numFmtId="172" fontId="40" fillId="0" borderId="0" applyFill="0" applyBorder="0" applyAlignment="0"/>
    <xf numFmtId="171" fontId="40" fillId="0" borderId="0" applyFill="0" applyBorder="0" applyAlignment="0"/>
    <xf numFmtId="176" fontId="40" fillId="0" borderId="0" applyFill="0" applyBorder="0" applyAlignment="0"/>
    <xf numFmtId="172" fontId="40" fillId="0" borderId="0" applyFill="0" applyBorder="0" applyAlignment="0"/>
    <xf numFmtId="168" fontId="2" fillId="0" borderId="0"/>
    <xf numFmtId="0" fontId="2" fillId="0" borderId="0"/>
    <xf numFmtId="168" fontId="2" fillId="0" borderId="0"/>
    <xf numFmtId="187" fontId="68" fillId="0" borderId="3" applyNumberFormat="0">
      <alignment horizontal="center" vertical="top" wrapText="1"/>
    </xf>
    <xf numFmtId="0" fontId="90"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1" fillId="0" borderId="0"/>
    <xf numFmtId="0" fontId="28" fillId="0" borderId="0"/>
    <xf numFmtId="0" fontId="92" fillId="0" borderId="0"/>
    <xf numFmtId="0" fontId="92" fillId="0" borderId="0"/>
    <xf numFmtId="168" fontId="28" fillId="0" borderId="0"/>
    <xf numFmtId="168" fontId="28" fillId="0" borderId="0"/>
    <xf numFmtId="0" fontId="93" fillId="0" borderId="0"/>
    <xf numFmtId="0" fontId="94" fillId="0" borderId="0"/>
    <xf numFmtId="0" fontId="93" fillId="0" borderId="0"/>
    <xf numFmtId="0" fontId="93" fillId="0" borderId="0"/>
    <xf numFmtId="0" fontId="93" fillId="0" borderId="0"/>
    <xf numFmtId="0" fontId="93" fillId="0" borderId="0"/>
    <xf numFmtId="0" fontId="93" fillId="0" borderId="0"/>
    <xf numFmtId="49" fontId="49" fillId="0" borderId="0" applyFill="0" applyBorder="0" applyAlignment="0"/>
    <xf numFmtId="189" fontId="40" fillId="0" borderId="0" applyFill="0" applyBorder="0" applyAlignment="0"/>
    <xf numFmtId="190" fontId="40" fillId="0" borderId="0" applyFill="0" applyBorder="0" applyAlignment="0"/>
    <xf numFmtId="0" fontId="95" fillId="0" borderId="0">
      <alignment horizontal="center" vertical="top"/>
    </xf>
    <xf numFmtId="0" fontId="96" fillId="0" borderId="0" applyNumberFormat="0" applyFill="0" applyBorder="0" applyAlignment="0" applyProtection="0"/>
    <xf numFmtId="169" fontId="96" fillId="0" borderId="0" applyNumberFormat="0" applyFill="0" applyBorder="0" applyAlignment="0" applyProtection="0"/>
    <xf numFmtId="0"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6" fillId="0" borderId="0" applyNumberFormat="0" applyFill="0" applyBorder="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8" fontId="97"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8" fontId="97"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9" fontId="97"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6" fillId="0" borderId="41"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0" fontId="50"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168" fontId="97" fillId="0" borderId="53" applyNumberFormat="0" applyFill="0" applyAlignment="0" applyProtection="0"/>
    <xf numFmtId="169" fontId="97" fillId="0" borderId="53" applyNumberFormat="0" applyFill="0" applyAlignment="0" applyProtection="0"/>
    <xf numFmtId="168" fontId="97" fillId="0" borderId="53" applyNumberFormat="0" applyFill="0" applyAlignment="0" applyProtection="0"/>
    <xf numFmtId="0" fontId="50" fillId="0" borderId="53" applyNumberFormat="0" applyFill="0" applyAlignment="0" applyProtection="0"/>
    <xf numFmtId="0" fontId="28" fillId="0" borderId="54"/>
    <xf numFmtId="185" fontId="8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9" fillId="0" borderId="0" applyFont="0" applyFill="0" applyBorder="0" applyAlignment="0" applyProtection="0"/>
    <xf numFmtId="192" fontId="2" fillId="0" borderId="0" applyFon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0" fontId="98"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168" fontId="99" fillId="0" borderId="0" applyNumberFormat="0" applyFill="0" applyBorder="0" applyAlignment="0" applyProtection="0"/>
    <xf numFmtId="169" fontId="99" fillId="0" borderId="0" applyNumberFormat="0" applyFill="0" applyBorder="0" applyAlignment="0" applyProtection="0"/>
    <xf numFmtId="168" fontId="99" fillId="0" borderId="0" applyNumberFormat="0" applyFill="0" applyBorder="0" applyAlignment="0" applyProtection="0"/>
    <xf numFmtId="0" fontId="98" fillId="0" borderId="0" applyNumberFormat="0" applyFill="0" applyBorder="0" applyAlignment="0" applyProtection="0"/>
    <xf numFmtId="1" fontId="100" fillId="0" borderId="0" applyFill="0" applyProtection="0">
      <alignment horizontal="right"/>
    </xf>
    <xf numFmtId="42" fontId="101" fillId="0" borderId="0" applyFont="0" applyFill="0" applyBorder="0" applyAlignment="0" applyProtection="0"/>
    <xf numFmtId="44" fontId="101" fillId="0" borderId="0" applyFont="0" applyFill="0" applyBorder="0" applyAlignment="0" applyProtection="0"/>
    <xf numFmtId="0" fontId="102" fillId="0" borderId="0"/>
    <xf numFmtId="0" fontId="103" fillId="0" borderId="0"/>
    <xf numFmtId="38" fontId="29" fillId="0" borderId="0" applyFont="0" applyFill="0" applyBorder="0" applyAlignment="0" applyProtection="0"/>
    <xf numFmtId="40" fontId="29" fillId="0" borderId="0" applyFont="0" applyFill="0" applyBorder="0" applyAlignment="0" applyProtection="0"/>
    <xf numFmtId="41" fontId="101" fillId="0" borderId="0" applyFont="0" applyFill="0" applyBorder="0" applyAlignment="0" applyProtection="0"/>
    <xf numFmtId="43" fontId="101" fillId="0" borderId="0" applyFont="0" applyFill="0" applyBorder="0" applyAlignment="0" applyProtection="0"/>
    <xf numFmtId="0" fontId="2" fillId="0" borderId="0"/>
    <xf numFmtId="9" fontId="1" fillId="0" borderId="0" applyFont="0" applyFill="0" applyBorder="0" applyAlignment="0" applyProtection="0"/>
    <xf numFmtId="0" fontId="50"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168" fontId="97" fillId="0" borderId="123" applyNumberFormat="0" applyFill="0" applyAlignment="0" applyProtection="0"/>
    <xf numFmtId="169" fontId="97" fillId="0" borderId="123" applyNumberFormat="0" applyFill="0" applyAlignment="0" applyProtection="0"/>
    <xf numFmtId="168"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69"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68"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68" fontId="97"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0" fontId="50" fillId="0" borderId="123"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6"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168" fontId="88" fillId="64" borderId="122" applyNumberFormat="0" applyAlignment="0" applyProtection="0"/>
    <xf numFmtId="169" fontId="88" fillId="64" borderId="122" applyNumberFormat="0" applyAlignment="0" applyProtection="0"/>
    <xf numFmtId="168"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169"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168"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168" fontId="88"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0" fontId="86" fillId="64" borderId="122" applyNumberFormat="0" applyAlignment="0" applyProtection="0"/>
    <xf numFmtId="3" fontId="2" fillId="75" borderId="117" applyFont="0">
      <alignment horizontal="right" vertical="center"/>
      <protection locked="0"/>
    </xf>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2"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0" fontId="30" fillId="74" borderId="121" applyNumberFormat="0" applyFont="0" applyAlignment="0" applyProtection="0"/>
    <xf numFmtId="3" fontId="2" fillId="72" borderId="117" applyFont="0">
      <alignment horizontal="right" vertical="center"/>
      <protection locked="0"/>
    </xf>
    <xf numFmtId="0" fontId="69"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168" fontId="71" fillId="43" borderId="120" applyNumberFormat="0" applyAlignment="0" applyProtection="0"/>
    <xf numFmtId="169" fontId="71" fillId="43" borderId="120" applyNumberFormat="0" applyAlignment="0" applyProtection="0"/>
    <xf numFmtId="168"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169"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168"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168" fontId="71"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69" fillId="43" borderId="120"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5" fillId="70" borderId="118" applyFont="0" applyBorder="0">
      <alignment horizontal="center" wrapText="1"/>
    </xf>
    <xf numFmtId="168" fontId="57" fillId="0" borderId="115">
      <alignment horizontal="left" vertical="center"/>
    </xf>
    <xf numFmtId="0" fontId="57" fillId="0" borderId="115">
      <alignment horizontal="left" vertical="center"/>
    </xf>
    <xf numFmtId="0" fontId="57" fillId="0" borderId="115">
      <alignment horizontal="left" vertical="center"/>
    </xf>
    <xf numFmtId="0" fontId="2" fillId="69" borderId="117" applyNumberFormat="0" applyFont="0" applyBorder="0" applyProtection="0">
      <alignment horizontal="center" vertical="center"/>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39" fillId="0" borderId="117" applyNumberFormat="0" applyAlignment="0">
      <alignment horizontal="right"/>
      <protection locked="0"/>
    </xf>
    <xf numFmtId="0" fontId="41"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168" fontId="43" fillId="64" borderId="120" applyNumberFormat="0" applyAlignment="0" applyProtection="0"/>
    <xf numFmtId="169" fontId="43" fillId="64" borderId="120" applyNumberFormat="0" applyAlignment="0" applyProtection="0"/>
    <xf numFmtId="168"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169"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168"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168" fontId="43"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41" fillId="64" borderId="120" applyNumberFormat="0" applyAlignment="0" applyProtection="0"/>
    <xf numFmtId="0" fontId="1" fillId="0" borderId="0"/>
    <xf numFmtId="169" fontId="29" fillId="37" borderId="0"/>
    <xf numFmtId="0" fontId="116" fillId="0" borderId="0"/>
    <xf numFmtId="43" fontId="2" fillId="0" borderId="0" applyFont="0" applyFill="0" applyBorder="0" applyAlignment="0" applyProtection="0"/>
    <xf numFmtId="0" fontId="117" fillId="0" borderId="0" applyNumberFormat="0" applyFill="0" applyBorder="0" applyAlignment="0" applyProtection="0">
      <alignment vertical="top"/>
      <protection locked="0"/>
    </xf>
    <xf numFmtId="9" fontId="2" fillId="0" borderId="0" applyFont="0" applyFill="0" applyBorder="0" applyAlignment="0" applyProtection="0"/>
    <xf numFmtId="188" fontId="2" fillId="70" borderId="140" applyFont="0">
      <alignment horizontal="right" vertical="center"/>
    </xf>
    <xf numFmtId="3" fontId="2" fillId="70" borderId="140" applyFont="0">
      <alignment horizontal="right" vertical="center"/>
    </xf>
    <xf numFmtId="3" fontId="2" fillId="75" borderId="140" applyFont="0">
      <alignment horizontal="right" vertical="center"/>
      <protection locked="0"/>
    </xf>
    <xf numFmtId="3" fontId="2" fillId="72" borderId="140" applyFont="0">
      <alignment horizontal="right" vertical="center"/>
      <protection locked="0"/>
    </xf>
    <xf numFmtId="0" fontId="2" fillId="71" borderId="141" applyNumberFormat="0" applyFont="0" applyBorder="0" applyProtection="0">
      <alignment horizontal="left" vertical="center"/>
    </xf>
    <xf numFmtId="9" fontId="2" fillId="71" borderId="140" applyFont="0" applyProtection="0">
      <alignment horizontal="right" vertical="center"/>
    </xf>
    <xf numFmtId="3" fontId="2" fillId="71" borderId="140" applyFont="0" applyProtection="0">
      <alignment horizontal="right" vertical="center"/>
    </xf>
    <xf numFmtId="0" fontId="65" fillId="70" borderId="141" applyFont="0" applyBorder="0">
      <alignment horizontal="center" wrapText="1"/>
    </xf>
    <xf numFmtId="168" fontId="57" fillId="0" borderId="142">
      <alignment horizontal="left" vertical="center"/>
    </xf>
    <xf numFmtId="0" fontId="57" fillId="0" borderId="142">
      <alignment horizontal="left" vertical="center"/>
    </xf>
    <xf numFmtId="0" fontId="57" fillId="0" borderId="142">
      <alignment horizontal="left" vertical="center"/>
    </xf>
    <xf numFmtId="0" fontId="2" fillId="69" borderId="140" applyNumberFormat="0" applyFont="0" applyBorder="0" applyProtection="0">
      <alignment horizontal="center" vertical="center"/>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39" fillId="0" borderId="140" applyNumberFormat="0" applyAlignment="0">
      <alignment horizontal="right"/>
      <protection locked="0"/>
    </xf>
    <xf numFmtId="0" fontId="50"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9"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86"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9"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69"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9"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41"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9"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9"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9"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9"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9"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177" fontId="1"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79" fillId="0" borderId="0"/>
    <xf numFmtId="0" fontId="79" fillId="0" borderId="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9" fontId="43"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0" fontId="41"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168" fontId="43" fillId="64" borderId="144" applyNumberFormat="0" applyAlignment="0" applyProtection="0"/>
    <xf numFmtId="169" fontId="43" fillId="64" borderId="144" applyNumberFormat="0" applyAlignment="0" applyProtection="0"/>
    <xf numFmtId="168" fontId="43" fillId="64" borderId="144" applyNumberFormat="0" applyAlignment="0" applyProtection="0"/>
    <xf numFmtId="0" fontId="41" fillId="64"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9" fontId="71"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0" fontId="69"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168" fontId="71" fillId="43" borderId="144" applyNumberFormat="0" applyAlignment="0" applyProtection="0"/>
    <xf numFmtId="169" fontId="71" fillId="43" borderId="144" applyNumberFormat="0" applyAlignment="0" applyProtection="0"/>
    <xf numFmtId="168" fontId="71" fillId="43" borderId="144" applyNumberFormat="0" applyAlignment="0" applyProtection="0"/>
    <xf numFmtId="0" fontId="69" fillId="43" borderId="144" applyNumberForma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30"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2" fillId="74" borderId="145" applyNumberFormat="0" applyFon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9" fontId="88"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0" fontId="86"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168" fontId="88" fillId="64" borderId="146" applyNumberFormat="0" applyAlignment="0" applyProtection="0"/>
    <xf numFmtId="169" fontId="88" fillId="64" borderId="146" applyNumberFormat="0" applyAlignment="0" applyProtection="0"/>
    <xf numFmtId="168" fontId="88" fillId="64" borderId="146" applyNumberFormat="0" applyAlignment="0" applyProtection="0"/>
    <xf numFmtId="0" fontId="86" fillId="64" borderId="146" applyNumberFormat="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9" fontId="97"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0" fontId="50"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168" fontId="97" fillId="0" borderId="147" applyNumberFormat="0" applyFill="0" applyAlignment="0" applyProtection="0"/>
    <xf numFmtId="169" fontId="97" fillId="0" borderId="147" applyNumberFormat="0" applyFill="0" applyAlignment="0" applyProtection="0"/>
    <xf numFmtId="168" fontId="97" fillId="0" borderId="147" applyNumberFormat="0" applyFill="0" applyAlignment="0" applyProtection="0"/>
    <xf numFmtId="0" fontId="50" fillId="0" borderId="147" applyNumberFormat="0" applyFill="0" applyAlignment="0" applyProtection="0"/>
    <xf numFmtId="0" fontId="79" fillId="0" borderId="0"/>
    <xf numFmtId="0" fontId="79" fillId="0" borderId="0"/>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2" fillId="69" borderId="148" applyNumberFormat="0" applyFont="0" applyBorder="0" applyProtection="0">
      <alignment horizontal="center" vertical="center"/>
    </xf>
    <xf numFmtId="0" fontId="57" fillId="0" borderId="150">
      <alignment horizontal="left" vertical="center"/>
    </xf>
    <xf numFmtId="0" fontId="57" fillId="0" borderId="150">
      <alignment horizontal="left" vertical="center"/>
    </xf>
    <xf numFmtId="168" fontId="57" fillId="0" borderId="150">
      <alignment horizontal="left" vertical="center"/>
    </xf>
    <xf numFmtId="0" fontId="65" fillId="70" borderId="149" applyFont="0" applyBorder="0">
      <alignment horizontal="center" wrapText="1"/>
    </xf>
    <xf numFmtId="3" fontId="2" fillId="71" borderId="148" applyFont="0" applyProtection="0">
      <alignment horizontal="right" vertical="center"/>
    </xf>
    <xf numFmtId="9" fontId="2" fillId="71" borderId="148" applyFont="0" applyProtection="0">
      <alignment horizontal="right" vertical="center"/>
    </xf>
    <xf numFmtId="0" fontId="2" fillId="71" borderId="149" applyNumberFormat="0" applyFont="0" applyBorder="0" applyProtection="0">
      <alignment horizontal="left" vertical="center"/>
    </xf>
    <xf numFmtId="3" fontId="2" fillId="72" borderId="148" applyFont="0">
      <alignment horizontal="right" vertical="center"/>
      <protection locked="0"/>
    </xf>
    <xf numFmtId="3" fontId="2" fillId="75" borderId="148" applyFont="0">
      <alignment horizontal="right" vertical="center"/>
      <protection locked="0"/>
    </xf>
    <xf numFmtId="3" fontId="2" fillId="70" borderId="148" applyFont="0">
      <alignment horizontal="right" vertical="center"/>
    </xf>
    <xf numFmtId="188" fontId="2" fillId="70" borderId="148" applyFont="0">
      <alignment horizontal="right" vertical="center"/>
    </xf>
    <xf numFmtId="188" fontId="2" fillId="70" borderId="148" applyFont="0">
      <alignment horizontal="right" vertical="center"/>
    </xf>
    <xf numFmtId="3" fontId="2" fillId="70" borderId="148" applyFont="0">
      <alignment horizontal="right" vertical="center"/>
    </xf>
    <xf numFmtId="3" fontId="2" fillId="75" borderId="148" applyFont="0">
      <alignment horizontal="right" vertical="center"/>
      <protection locked="0"/>
    </xf>
    <xf numFmtId="3" fontId="2" fillId="72" borderId="148" applyFont="0">
      <alignment horizontal="right" vertical="center"/>
      <protection locked="0"/>
    </xf>
    <xf numFmtId="0" fontId="2" fillId="71" borderId="149" applyNumberFormat="0" applyFont="0" applyBorder="0" applyProtection="0">
      <alignment horizontal="left" vertical="center"/>
    </xf>
    <xf numFmtId="9" fontId="2" fillId="71" borderId="148" applyFont="0" applyProtection="0">
      <alignment horizontal="right" vertical="center"/>
    </xf>
    <xf numFmtId="3" fontId="2" fillId="71" borderId="148" applyFont="0" applyProtection="0">
      <alignment horizontal="right" vertical="center"/>
    </xf>
    <xf numFmtId="0" fontId="65" fillId="70" borderId="149" applyFont="0" applyBorder="0">
      <alignment horizontal="center" wrapText="1"/>
    </xf>
    <xf numFmtId="168" fontId="57" fillId="0" borderId="150">
      <alignment horizontal="left" vertical="center"/>
    </xf>
    <xf numFmtId="0" fontId="57" fillId="0" borderId="150">
      <alignment horizontal="left" vertical="center"/>
    </xf>
    <xf numFmtId="0" fontId="57" fillId="0" borderId="150">
      <alignment horizontal="left" vertical="center"/>
    </xf>
    <xf numFmtId="0" fontId="2" fillId="69" borderId="148" applyNumberFormat="0" applyFont="0" applyBorder="0" applyProtection="0">
      <alignment horizontal="center" vertical="center"/>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xf numFmtId="0" fontId="39" fillId="0" borderId="148" applyNumberFormat="0" applyAlignment="0">
      <alignment horizontal="right"/>
      <protection locked="0"/>
    </xf>
  </cellStyleXfs>
  <cellXfs count="63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9"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20" fillId="0" borderId="0" xfId="0" applyFont="1" applyAlignment="1">
      <alignment vertical="center"/>
    </xf>
    <xf numFmtId="0" fontId="9" fillId="0" borderId="0" xfId="0" applyFont="1" applyFill="1" applyBorder="1"/>
    <xf numFmtId="0" fontId="19" fillId="0" borderId="0" xfId="0" applyFont="1" applyFill="1"/>
    <xf numFmtId="0" fontId="21" fillId="0" borderId="3" xfId="0" applyFont="1" applyFill="1" applyBorder="1" applyAlignment="1">
      <alignment horizontal="left" vertical="center"/>
    </xf>
    <xf numFmtId="0" fontId="22" fillId="0" borderId="3" xfId="0" applyFont="1" applyFill="1" applyBorder="1" applyAlignment="1">
      <alignment horizontal="center"/>
    </xf>
    <xf numFmtId="0" fontId="22" fillId="0" borderId="3" xfId="0" applyFont="1" applyFill="1" applyBorder="1" applyAlignment="1">
      <alignment horizontal="left" indent="1"/>
    </xf>
    <xf numFmtId="0" fontId="22"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2" xfId="0" applyFont="1" applyBorder="1" applyAlignment="1"/>
    <xf numFmtId="0" fontId="26" fillId="0" borderId="0" xfId="0" applyFont="1" applyAlignment="1">
      <alignment horizontal="center" vertical="center"/>
    </xf>
    <xf numFmtId="0" fontId="2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6"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6" fillId="0" borderId="35" xfId="0" applyFont="1" applyBorder="1" applyAlignment="1">
      <alignment wrapText="1"/>
    </xf>
    <xf numFmtId="0" fontId="26" fillId="0" borderId="12" xfId="0" applyFont="1" applyBorder="1" applyAlignment="1">
      <alignment wrapText="1"/>
    </xf>
    <xf numFmtId="0" fontId="20" fillId="0" borderId="12" xfId="0" applyFont="1" applyBorder="1" applyAlignment="1">
      <alignment wrapText="1"/>
    </xf>
    <xf numFmtId="0" fontId="20" fillId="0" borderId="12" xfId="0" applyFont="1" applyBorder="1" applyAlignment="1">
      <alignment horizontal="right" wrapText="1"/>
    </xf>
    <xf numFmtId="0" fontId="26" fillId="0" borderId="13" xfId="0" applyFont="1" applyBorder="1" applyAlignment="1">
      <alignment wrapText="1"/>
    </xf>
    <xf numFmtId="0" fontId="20" fillId="0" borderId="13" xfId="0" applyFont="1" applyBorder="1" applyAlignment="1">
      <alignment horizontal="right" wrapText="1"/>
    </xf>
    <xf numFmtId="0" fontId="25" fillId="36" borderId="16" xfId="0" applyFont="1" applyFill="1" applyBorder="1" applyAlignment="1">
      <alignment wrapText="1"/>
    </xf>
    <xf numFmtId="0" fontId="4" fillId="0" borderId="22" xfId="0" applyFont="1" applyBorder="1"/>
    <xf numFmtId="0" fontId="26" fillId="0" borderId="3" xfId="0" applyFont="1" applyBorder="1"/>
    <xf numFmtId="0" fontId="25"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1" fillId="0" borderId="19" xfId="0" applyFont="1" applyFill="1" applyBorder="1" applyAlignment="1">
      <alignment horizontal="left" vertical="center" indent="1"/>
    </xf>
    <xf numFmtId="0" fontId="21" fillId="0" borderId="20" xfId="0" applyFont="1" applyFill="1" applyBorder="1" applyAlignment="1">
      <alignment horizontal="left" vertical="center"/>
    </xf>
    <xf numFmtId="0" fontId="21" fillId="0" borderId="22" xfId="0" applyFont="1" applyFill="1" applyBorder="1" applyAlignment="1">
      <alignment horizontal="left" vertical="center" indent="1"/>
    </xf>
    <xf numFmtId="0" fontId="21" fillId="0" borderId="22" xfId="0" applyFont="1" applyFill="1" applyBorder="1" applyAlignment="1">
      <alignment horizontal="left" indent="1"/>
    </xf>
    <xf numFmtId="0" fontId="4" fillId="0" borderId="59" xfId="0" applyFont="1" applyBorder="1"/>
    <xf numFmtId="0" fontId="23" fillId="0" borderId="25" xfId="0" applyFont="1" applyBorder="1" applyAlignment="1">
      <alignment horizontal="center" vertical="center" wrapText="1"/>
    </xf>
    <xf numFmtId="0" fontId="23"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6" fillId="0" borderId="22" xfId="0" applyFont="1" applyBorder="1" applyAlignment="1">
      <alignment horizontal="center"/>
    </xf>
    <xf numFmtId="167" fontId="26" fillId="0" borderId="66" xfId="0" applyNumberFormat="1" applyFont="1" applyBorder="1" applyAlignment="1">
      <alignment horizontal="center"/>
    </xf>
    <xf numFmtId="167" fontId="20" fillId="0" borderId="66" xfId="0" applyNumberFormat="1" applyFont="1" applyBorder="1" applyAlignment="1">
      <alignment horizontal="center"/>
    </xf>
    <xf numFmtId="167" fontId="26" fillId="0" borderId="68" xfId="0" applyNumberFormat="1" applyFont="1" applyBorder="1" applyAlignment="1">
      <alignment horizontal="center"/>
    </xf>
    <xf numFmtId="167" fontId="25" fillId="36" borderId="61" xfId="0" applyNumberFormat="1" applyFont="1" applyFill="1" applyBorder="1" applyAlignment="1">
      <alignment horizontal="center"/>
    </xf>
    <xf numFmtId="167" fontId="26" fillId="0" borderId="65" xfId="0" applyNumberFormat="1" applyFont="1" applyBorder="1" applyAlignment="1">
      <alignment horizontal="center"/>
    </xf>
    <xf numFmtId="167" fontId="26" fillId="0" borderId="69" xfId="0" applyNumberFormat="1" applyFont="1" applyBorder="1" applyAlignment="1">
      <alignment horizontal="center"/>
    </xf>
    <xf numFmtId="0" fontId="26" fillId="0" borderId="25" xfId="0" applyFont="1" applyBorder="1" applyAlignment="1">
      <alignment horizontal="center"/>
    </xf>
    <xf numFmtId="0" fontId="25" fillId="36" borderId="62" xfId="0" applyFont="1" applyFill="1" applyBorder="1" applyAlignment="1">
      <alignment wrapText="1"/>
    </xf>
    <xf numFmtId="167" fontId="25"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6" fillId="0" borderId="3" xfId="20960" applyFont="1" applyFill="1" applyBorder="1" applyAlignment="1" applyProtection="1">
      <alignment horizontal="center" vertical="center"/>
    </xf>
    <xf numFmtId="0" fontId="107"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9"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0"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9"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9"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9" fillId="0" borderId="0" xfId="0" applyFont="1" applyFill="1" applyAlignment="1">
      <alignment horizont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109" fillId="0" borderId="0" xfId="0" applyFont="1" applyFill="1" applyBorder="1" applyAlignment="1"/>
    <xf numFmtId="49" fontId="109" fillId="0" borderId="3" xfId="0" applyNumberFormat="1" applyFont="1" applyFill="1" applyBorder="1" applyAlignment="1">
      <alignment horizontal="right" vertical="center"/>
    </xf>
    <xf numFmtId="49" fontId="109" fillId="0" borderId="7" xfId="0" applyNumberFormat="1" applyFont="1" applyFill="1" applyBorder="1" applyAlignment="1">
      <alignment horizontal="right" vertical="center"/>
    </xf>
    <xf numFmtId="49" fontId="109" fillId="0" borderId="83" xfId="0" applyNumberFormat="1" applyFont="1" applyFill="1" applyBorder="1" applyAlignment="1">
      <alignment horizontal="right" vertical="center"/>
    </xf>
    <xf numFmtId="49" fontId="109" fillId="0" borderId="86" xfId="0" applyNumberFormat="1" applyFont="1" applyFill="1" applyBorder="1" applyAlignment="1">
      <alignment horizontal="right" vertical="center"/>
    </xf>
    <xf numFmtId="49" fontId="109" fillId="0" borderId="94" xfId="0" applyNumberFormat="1" applyFont="1" applyFill="1" applyBorder="1" applyAlignment="1">
      <alignment horizontal="right" vertical="center"/>
    </xf>
    <xf numFmtId="0" fontId="109" fillId="0" borderId="0" xfId="0" applyFont="1" applyFill="1" applyBorder="1" applyAlignment="1">
      <alignment horizontal="left"/>
    </xf>
    <xf numFmtId="49" fontId="109" fillId="0" borderId="97" xfId="0" applyNumberFormat="1" applyFont="1" applyFill="1" applyBorder="1" applyAlignment="1">
      <alignment horizontal="right" vertical="center"/>
    </xf>
    <xf numFmtId="0" fontId="109" fillId="0" borderId="94" xfId="0" applyNumberFormat="1" applyFont="1" applyFill="1" applyBorder="1" applyAlignment="1">
      <alignment vertical="center" wrapText="1"/>
    </xf>
    <xf numFmtId="0" fontId="109" fillId="0" borderId="94" xfId="0" applyFont="1" applyFill="1" applyBorder="1" applyAlignment="1">
      <alignment horizontal="left" vertical="center" wrapText="1"/>
    </xf>
    <xf numFmtId="0" fontId="109" fillId="0" borderId="94" xfId="12672" applyFont="1" applyFill="1" applyBorder="1" applyAlignment="1">
      <alignment horizontal="left" vertical="center" wrapText="1"/>
    </xf>
    <xf numFmtId="0" fontId="109" fillId="0" borderId="94" xfId="0" applyNumberFormat="1" applyFont="1" applyFill="1" applyBorder="1" applyAlignment="1">
      <alignment horizontal="left" vertical="center" wrapText="1"/>
    </xf>
    <xf numFmtId="0" fontId="109" fillId="0" borderId="94" xfId="0" applyNumberFormat="1" applyFont="1" applyFill="1" applyBorder="1" applyAlignment="1">
      <alignment horizontal="right" vertical="center" wrapText="1"/>
    </xf>
    <xf numFmtId="0" fontId="109" fillId="0" borderId="94" xfId="0" applyNumberFormat="1" applyFont="1" applyFill="1" applyBorder="1" applyAlignment="1">
      <alignment horizontal="right" vertical="center"/>
    </xf>
    <xf numFmtId="0" fontId="109" fillId="0" borderId="94" xfId="0" applyFont="1" applyFill="1" applyBorder="1" applyAlignment="1">
      <alignment vertical="center" wrapText="1"/>
    </xf>
    <xf numFmtId="0" fontId="109" fillId="0" borderId="97" xfId="0" applyNumberFormat="1" applyFont="1" applyFill="1" applyBorder="1" applyAlignment="1">
      <alignment horizontal="left" vertical="center" wrapText="1"/>
    </xf>
    <xf numFmtId="49" fontId="109" fillId="0" borderId="0" xfId="0" applyNumberFormat="1" applyFont="1" applyFill="1" applyBorder="1" applyAlignment="1">
      <alignment horizontal="right" vertical="center"/>
    </xf>
    <xf numFmtId="0" fontId="109" fillId="0" borderId="0" xfId="0" applyFont="1" applyFill="1" applyBorder="1" applyAlignment="1">
      <alignment vertical="center" wrapText="1"/>
    </xf>
    <xf numFmtId="0" fontId="109" fillId="0" borderId="0" xfId="0" applyFont="1" applyFill="1" applyBorder="1" applyAlignment="1">
      <alignment horizontal="left" vertical="center" wrapText="1"/>
    </xf>
    <xf numFmtId="0" fontId="109" fillId="0" borderId="22" xfId="0" applyFont="1" applyFill="1" applyBorder="1"/>
    <xf numFmtId="0" fontId="109" fillId="0" borderId="22" xfId="0" applyFont="1" applyFill="1" applyBorder="1" applyAlignment="1">
      <alignment horizontal="right"/>
    </xf>
    <xf numFmtId="49" fontId="109" fillId="0" borderId="22" xfId="0" applyNumberFormat="1" applyFont="1" applyFill="1" applyBorder="1" applyAlignment="1">
      <alignment horizontal="right" vertical="center"/>
    </xf>
    <xf numFmtId="49" fontId="109"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9" fillId="0" borderId="103" xfId="0" applyNumberFormat="1" applyFont="1" applyFill="1" applyBorder="1" applyAlignment="1">
      <alignment horizontal="right" vertical="center"/>
    </xf>
    <xf numFmtId="0" fontId="109"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9" fillId="0" borderId="101" xfId="0" applyFont="1" applyFill="1" applyBorder="1" applyAlignment="1">
      <alignment vertical="center" wrapText="1"/>
    </xf>
    <xf numFmtId="0" fontId="109" fillId="0" borderId="101" xfId="0" applyFont="1" applyFill="1" applyBorder="1" applyAlignment="1">
      <alignment horizontal="left" vertical="center" wrapText="1"/>
    </xf>
    <xf numFmtId="167" fontId="19" fillId="77" borderId="66" xfId="0" applyNumberFormat="1" applyFont="1" applyFill="1" applyBorder="1" applyAlignment="1">
      <alignment horizontal="center"/>
    </xf>
    <xf numFmtId="0" fontId="109" fillId="0" borderId="94" xfId="0" applyNumberFormat="1" applyFont="1" applyFill="1" applyBorder="1" applyAlignment="1">
      <alignment vertical="center"/>
    </xf>
    <xf numFmtId="0" fontId="109" fillId="0" borderId="94" xfId="0" applyNumberFormat="1" applyFont="1" applyFill="1" applyBorder="1" applyAlignment="1">
      <alignment horizontal="left" vertical="center" wrapText="1"/>
    </xf>
    <xf numFmtId="0" fontId="111" fillId="0" borderId="94" xfId="0" applyNumberFormat="1" applyFont="1" applyFill="1" applyBorder="1" applyAlignment="1">
      <alignment vertical="center" wrapText="1"/>
    </xf>
    <xf numFmtId="0" fontId="111" fillId="0" borderId="3" xfId="0" applyNumberFormat="1" applyFont="1" applyFill="1" applyBorder="1" applyAlignment="1">
      <alignment vertical="center" wrapText="1"/>
    </xf>
    <xf numFmtId="0" fontId="111" fillId="0" borderId="94"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4" fillId="0" borderId="3" xfId="0" applyNumberFormat="1" applyFont="1" applyFill="1" applyBorder="1" applyAlignment="1" applyProtection="1">
      <alignment vertical="center" wrapText="1"/>
      <protection locked="0"/>
    </xf>
    <xf numFmtId="193" fontId="4" fillId="0" borderId="2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18" fillId="2" borderId="3" xfId="0" applyNumberFormat="1" applyFont="1" applyFill="1" applyBorder="1" applyAlignment="1" applyProtection="1">
      <alignment vertical="center"/>
      <protection locked="0"/>
    </xf>
    <xf numFmtId="193" fontId="18" fillId="2" borderId="2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0" borderId="23" xfId="0" applyNumberFormat="1" applyFont="1" applyFill="1" applyBorder="1" applyAlignment="1" applyProtection="1">
      <alignment horizontal="right"/>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3" fontId="24" fillId="36" borderId="26" xfId="0" applyNumberFormat="1" applyFont="1" applyFill="1" applyBorder="1" applyAlignment="1">
      <alignment vertical="center" wrapText="1"/>
    </xf>
    <xf numFmtId="3" fontId="24"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26" fillId="0" borderId="34" xfId="0" applyNumberFormat="1" applyFont="1" applyBorder="1" applyAlignment="1">
      <alignment vertical="center"/>
    </xf>
    <xf numFmtId="193" fontId="26" fillId="0" borderId="14" xfId="0" applyNumberFormat="1" applyFont="1" applyBorder="1" applyAlignment="1">
      <alignment vertical="center"/>
    </xf>
    <xf numFmtId="193" fontId="20" fillId="0" borderId="14" xfId="0" applyNumberFormat="1" applyFont="1" applyBorder="1" applyAlignment="1">
      <alignment vertical="center"/>
    </xf>
    <xf numFmtId="193" fontId="26" fillId="0" borderId="15" xfId="0" applyNumberFormat="1" applyFont="1" applyBorder="1" applyAlignment="1">
      <alignment vertical="center"/>
    </xf>
    <xf numFmtId="193" fontId="25" fillId="36" borderId="17" xfId="0" applyNumberFormat="1" applyFont="1" applyFill="1" applyBorder="1" applyAlignment="1">
      <alignment vertical="center"/>
    </xf>
    <xf numFmtId="193" fontId="26" fillId="0" borderId="18" xfId="0" applyNumberFormat="1" applyFont="1" applyBorder="1" applyAlignment="1">
      <alignment vertical="center"/>
    </xf>
    <xf numFmtId="193" fontId="20" fillId="0" borderId="15" xfId="0" applyNumberFormat="1" applyFont="1" applyBorder="1" applyAlignment="1">
      <alignment vertical="center"/>
    </xf>
    <xf numFmtId="193" fontId="25" fillId="36" borderId="63"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6"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7"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6" fillId="0" borderId="0" xfId="0" applyNumberFormat="1" applyFont="1"/>
    <xf numFmtId="0" fontId="4" fillId="0" borderId="29" xfId="0" applyFont="1" applyBorder="1" applyAlignment="1">
      <alignment horizontal="center" vertical="center"/>
    </xf>
    <xf numFmtId="193" fontId="4" fillId="0" borderId="8" xfId="0" applyNumberFormat="1" applyFont="1" applyBorder="1" applyAlignment="1"/>
    <xf numFmtId="0" fontId="4" fillId="0" borderId="29"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10"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9" fillId="37" borderId="0" xfId="20" applyBorder="1"/>
    <xf numFmtId="169" fontId="29" fillId="37" borderId="110" xfId="20" applyBorder="1"/>
    <xf numFmtId="193" fontId="9" fillId="2" borderId="23" xfId="0" applyNumberFormat="1" applyFont="1" applyFill="1" applyBorder="1" applyAlignment="1" applyProtection="1">
      <alignment vertical="center"/>
      <protection locked="0"/>
    </xf>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7" xfId="0" applyFont="1" applyFill="1" applyBorder="1" applyAlignment="1">
      <alignment vertical="center"/>
    </xf>
    <xf numFmtId="0" fontId="6" fillId="0" borderId="117"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7" xfId="0" applyFont="1" applyFill="1" applyBorder="1" applyAlignment="1">
      <alignment horizontal="center" vertical="center"/>
    </xf>
    <xf numFmtId="169" fontId="29" fillId="37" borderId="33" xfId="20" applyBorder="1"/>
    <xf numFmtId="169" fontId="29" fillId="37" borderId="129" xfId="20" applyBorder="1"/>
    <xf numFmtId="169" fontId="29" fillId="37" borderId="119" xfId="20" applyBorder="1"/>
    <xf numFmtId="169" fontId="29"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30" xfId="0" applyFont="1" applyFill="1" applyBorder="1" applyAlignment="1">
      <alignment horizontal="left"/>
    </xf>
    <xf numFmtId="0" fontId="14" fillId="3" borderId="131" xfId="0" applyFont="1" applyFill="1" applyBorder="1" applyAlignment="1">
      <alignment horizontal="left"/>
    </xf>
    <xf numFmtId="0" fontId="4" fillId="0" borderId="0" xfId="0" applyFont="1"/>
    <xf numFmtId="0" fontId="4" fillId="0" borderId="0" xfId="0" applyFont="1" applyFill="1"/>
    <xf numFmtId="0" fontId="4" fillId="0" borderId="117" xfId="0" applyFont="1" applyFill="1" applyBorder="1" applyAlignment="1">
      <alignment horizontal="center" vertical="center" wrapText="1"/>
    </xf>
    <xf numFmtId="0" fontId="109" fillId="78" borderId="101" xfId="0" applyFont="1" applyFill="1" applyBorder="1" applyAlignment="1">
      <alignment horizontal="left" vertical="center"/>
    </xf>
    <xf numFmtId="0" fontId="109" fillId="78" borderId="94" xfId="0" applyFont="1" applyFill="1" applyBorder="1" applyAlignment="1">
      <alignment vertical="center" wrapText="1"/>
    </xf>
    <xf numFmtId="0" fontId="109" fillId="78" borderId="94" xfId="0" applyFont="1" applyFill="1" applyBorder="1" applyAlignment="1">
      <alignment horizontal="left" vertical="center" wrapText="1"/>
    </xf>
    <xf numFmtId="0" fontId="109" fillId="0" borderId="101" xfId="0" applyFont="1" applyFill="1" applyBorder="1" applyAlignment="1">
      <alignment horizontal="right" vertical="center"/>
    </xf>
    <xf numFmtId="0" fontId="4" fillId="0" borderId="135" xfId="0" applyFont="1" applyFill="1" applyBorder="1" applyAlignment="1">
      <alignment horizontal="center" vertical="center" wrapText="1"/>
    </xf>
    <xf numFmtId="0" fontId="6" fillId="3" borderId="136" xfId="0" applyFont="1" applyFill="1" applyBorder="1" applyAlignment="1">
      <alignment vertical="center"/>
    </xf>
    <xf numFmtId="0" fontId="4" fillId="3" borderId="24" xfId="0" applyFont="1" applyFill="1" applyBorder="1" applyAlignment="1">
      <alignment vertical="center"/>
    </xf>
    <xf numFmtId="0" fontId="4" fillId="0" borderId="137" xfId="0" applyFont="1" applyFill="1" applyBorder="1" applyAlignment="1">
      <alignment horizontal="center" vertical="center"/>
    </xf>
    <xf numFmtId="0" fontId="6" fillId="0" borderId="26" xfId="0" applyFont="1" applyFill="1" applyBorder="1" applyAlignment="1">
      <alignment vertical="center"/>
    </xf>
    <xf numFmtId="169" fontId="29"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7" xfId="0" applyBorder="1"/>
    <xf numFmtId="0" fontId="0" fillId="0" borderId="137" xfId="0" applyBorder="1" applyAlignment="1">
      <alignment horizontal="center"/>
    </xf>
    <xf numFmtId="0" fontId="4" fillId="0" borderId="116" xfId="0" applyFont="1" applyBorder="1" applyAlignment="1">
      <alignment vertical="center" wrapText="1"/>
    </xf>
    <xf numFmtId="167" fontId="4" fillId="0" borderId="117" xfId="0" applyNumberFormat="1" applyFont="1" applyBorder="1" applyAlignment="1">
      <alignment horizontal="center" vertical="center"/>
    </xf>
    <xf numFmtId="167" fontId="14" fillId="0" borderId="117" xfId="0" applyNumberFormat="1" applyFont="1" applyBorder="1" applyAlignment="1">
      <alignment horizontal="center" vertical="center"/>
    </xf>
    <xf numFmtId="0" fontId="14" fillId="0" borderId="116" xfId="0" applyFont="1" applyBorder="1" applyAlignment="1">
      <alignment vertical="center" wrapText="1"/>
    </xf>
    <xf numFmtId="0" fontId="0" fillId="0" borderId="25" xfId="0" applyBorder="1"/>
    <xf numFmtId="0" fontId="6" fillId="36" borderId="138"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7"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5" xfId="0" applyFont="1" applyFill="1" applyBorder="1" applyAlignment="1">
      <alignment horizontal="left" vertical="center" wrapText="1"/>
    </xf>
    <xf numFmtId="0" fontId="4" fillId="0" borderId="137"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4" fillId="0" borderId="135" xfId="0" applyFont="1" applyFill="1" applyBorder="1" applyAlignment="1">
      <alignment horizontal="left" vertical="center" wrapText="1"/>
    </xf>
    <xf numFmtId="0" fontId="113" fillId="0" borderId="137" xfId="0" applyFont="1" applyFill="1" applyBorder="1" applyAlignment="1">
      <alignment horizontal="right" vertical="center" wrapText="1"/>
    </xf>
    <xf numFmtId="0" fontId="113" fillId="0" borderId="117" xfId="0" applyFont="1" applyFill="1" applyBorder="1" applyAlignment="1">
      <alignment horizontal="left" vertical="center" wrapText="1"/>
    </xf>
    <xf numFmtId="0" fontId="113" fillId="0" borderId="135" xfId="0" applyFont="1" applyFill="1" applyBorder="1" applyAlignment="1">
      <alignment horizontal="left" vertical="center" wrapText="1"/>
    </xf>
    <xf numFmtId="9" fontId="6" fillId="36" borderId="117" xfId="20961" applyFont="1" applyFill="1" applyBorder="1" applyAlignment="1">
      <alignment horizontal="left" vertical="center" wrapText="1"/>
    </xf>
    <xf numFmtId="0" fontId="6" fillId="36" borderId="117" xfId="0" applyFont="1" applyFill="1" applyBorder="1" applyAlignment="1">
      <alignment horizontal="center" vertical="center" wrapText="1"/>
    </xf>
    <xf numFmtId="0" fontId="6" fillId="36" borderId="135" xfId="0" applyFont="1" applyFill="1" applyBorder="1" applyAlignment="1">
      <alignment horizontal="center" vertical="center" wrapText="1"/>
    </xf>
    <xf numFmtId="0" fontId="6" fillId="0" borderId="137" xfId="0" applyFont="1" applyFill="1" applyBorder="1" applyAlignment="1">
      <alignment horizontal="left" vertical="center" wrapText="1"/>
    </xf>
    <xf numFmtId="9" fontId="113" fillId="0" borderId="117" xfId="20961" applyFont="1" applyFill="1" applyBorder="1" applyAlignment="1">
      <alignment horizontal="left" vertical="center" wrapText="1"/>
    </xf>
    <xf numFmtId="0" fontId="6" fillId="0" borderId="135"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3" fillId="0" borderId="0" xfId="0" applyFont="1" applyFill="1" applyAlignment="1">
      <alignment horizontal="left" vertical="center"/>
    </xf>
    <xf numFmtId="49" fontId="114" fillId="0" borderId="25" xfId="5" applyNumberFormat="1" applyFont="1" applyFill="1" applyBorder="1" applyAlignment="1" applyProtection="1">
      <alignment horizontal="left" vertical="center"/>
      <protection locked="0"/>
    </xf>
    <xf numFmtId="0" fontId="115" fillId="0" borderId="26" xfId="9" applyFont="1" applyFill="1" applyBorder="1" applyAlignment="1" applyProtection="1">
      <alignment horizontal="left" vertical="center" wrapText="1"/>
      <protection locked="0"/>
    </xf>
    <xf numFmtId="9" fontId="115" fillId="0" borderId="26" xfId="20961" applyFont="1" applyFill="1" applyBorder="1" applyAlignment="1" applyProtection="1">
      <alignment horizontal="left" vertical="center"/>
    </xf>
    <xf numFmtId="37" fontId="7" fillId="0" borderId="27" xfId="1" applyNumberFormat="1" applyFont="1" applyFill="1" applyBorder="1" applyAlignment="1" applyProtection="1">
      <alignment horizontal="left" vertical="center"/>
    </xf>
    <xf numFmtId="0" fontId="23" fillId="0" borderId="137" xfId="0" applyFont="1" applyBorder="1" applyAlignment="1">
      <alignment horizontal="center" vertical="center" wrapText="1"/>
    </xf>
    <xf numFmtId="0" fontId="23" fillId="0" borderId="117" xfId="0" applyFont="1" applyBorder="1" applyAlignment="1">
      <alignment vertical="center" wrapText="1"/>
    </xf>
    <xf numFmtId="3" fontId="24" fillId="36" borderId="117" xfId="0" applyNumberFormat="1" applyFont="1" applyFill="1" applyBorder="1" applyAlignment="1">
      <alignment vertical="center" wrapText="1"/>
    </xf>
    <xf numFmtId="3" fontId="24" fillId="36" borderId="135" xfId="0" applyNumberFormat="1" applyFont="1" applyFill="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3" fontId="24" fillId="0" borderId="117" xfId="0" applyNumberFormat="1"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3"/>
      <protection locked="0"/>
    </xf>
    <xf numFmtId="3" fontId="24" fillId="0" borderId="117" xfId="0" applyNumberFormat="1" applyFont="1" applyFill="1" applyBorder="1" applyAlignment="1">
      <alignment vertical="center" wrapText="1"/>
    </xf>
    <xf numFmtId="0" fontId="23" fillId="0" borderId="117" xfId="0" applyFont="1" applyFill="1" applyBorder="1" applyAlignment="1">
      <alignment horizontal="left" vertical="center" wrapText="1" indent="2"/>
    </xf>
    <xf numFmtId="0" fontId="11" fillId="0" borderId="117" xfId="17" applyFill="1" applyBorder="1" applyAlignment="1" applyProtection="1"/>
    <xf numFmtId="49" fontId="113" fillId="0" borderId="137" xfId="0" applyNumberFormat="1" applyFont="1" applyFill="1" applyBorder="1" applyAlignment="1">
      <alignment horizontal="right" vertical="center" wrapText="1"/>
    </xf>
    <xf numFmtId="0" fontId="7" fillId="3" borderId="117" xfId="20960" applyFont="1" applyFill="1" applyBorder="1" applyAlignment="1" applyProtection="1"/>
    <xf numFmtId="0" fontId="106"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3"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3" fillId="0" borderId="137" xfId="0" applyFont="1" applyFill="1" applyBorder="1" applyAlignment="1">
      <alignment horizontal="center" vertical="center" wrapText="1"/>
    </xf>
    <xf numFmtId="0" fontId="23" fillId="0" borderId="117" xfId="0" applyFont="1" applyFill="1" applyBorder="1" applyAlignment="1">
      <alignment vertical="center" wrapText="1"/>
    </xf>
    <xf numFmtId="10" fontId="4" fillId="0" borderId="3" xfId="20961" applyNumberFormat="1" applyFont="1" applyFill="1" applyBorder="1" applyAlignment="1" applyProtection="1">
      <alignment horizontal="right" vertical="center" wrapText="1"/>
      <protection locked="0"/>
    </xf>
    <xf numFmtId="10" fontId="4" fillId="0" borderId="3" xfId="20961" applyNumberFormat="1" applyFont="1" applyBorder="1" applyAlignment="1" applyProtection="1">
      <alignment vertical="center" wrapText="1"/>
      <protection locked="0"/>
    </xf>
    <xf numFmtId="10" fontId="4" fillId="0" borderId="23" xfId="20961" applyNumberFormat="1" applyFont="1" applyBorder="1" applyAlignment="1" applyProtection="1">
      <alignment vertical="center" wrapText="1"/>
      <protection locked="0"/>
    </xf>
    <xf numFmtId="10" fontId="29" fillId="37" borderId="0" xfId="20961" applyNumberFormat="1" applyFont="1" applyFill="1" applyBorder="1"/>
    <xf numFmtId="10" fontId="29" fillId="37" borderId="110" xfId="20961" applyNumberFormat="1" applyFont="1" applyFill="1" applyBorder="1"/>
    <xf numFmtId="10" fontId="9" fillId="2" borderId="3" xfId="20961" applyNumberFormat="1" applyFont="1" applyFill="1" applyBorder="1" applyAlignment="1" applyProtection="1">
      <alignment vertical="center"/>
      <protection locked="0"/>
    </xf>
    <xf numFmtId="10" fontId="18" fillId="2" borderId="3" xfId="20961" applyNumberFormat="1" applyFont="1" applyFill="1" applyBorder="1" applyAlignment="1" applyProtection="1">
      <alignment vertical="center"/>
      <protection locked="0"/>
    </xf>
    <xf numFmtId="10" fontId="18" fillId="2" borderId="23"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9" fontId="18" fillId="2" borderId="26" xfId="20961" applyFont="1" applyFill="1" applyBorder="1" applyAlignment="1" applyProtection="1">
      <alignment vertical="center"/>
      <protection locked="0"/>
    </xf>
    <xf numFmtId="9" fontId="18" fillId="2" borderId="27" xfId="20961" applyFont="1" applyFill="1" applyBorder="1" applyAlignment="1" applyProtection="1">
      <alignment vertical="center"/>
      <protection locked="0"/>
    </xf>
    <xf numFmtId="164" fontId="4" fillId="0" borderId="58"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3" borderId="115"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118" xfId="7" applyNumberFormat="1" applyFont="1" applyFill="1" applyBorder="1" applyAlignment="1">
      <alignment vertical="center"/>
    </xf>
    <xf numFmtId="164" fontId="4" fillId="0" borderId="135"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117"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9"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126" xfId="7" applyNumberFormat="1" applyFont="1" applyFill="1" applyBorder="1" applyAlignment="1">
      <alignment vertical="center"/>
    </xf>
    <xf numFmtId="9" fontId="4" fillId="0" borderId="111" xfId="20961" applyFont="1" applyFill="1" applyBorder="1" applyAlignment="1">
      <alignment vertical="center"/>
    </xf>
    <xf numFmtId="9" fontId="4" fillId="0" borderId="128" xfId="20961" applyFont="1" applyFill="1" applyBorder="1" applyAlignment="1">
      <alignment vertical="center"/>
    </xf>
    <xf numFmtId="193" fontId="9" fillId="36" borderId="117" xfId="7" applyNumberFormat="1" applyFont="1" applyFill="1" applyBorder="1" applyAlignment="1" applyProtection="1">
      <alignment horizontal="right"/>
    </xf>
    <xf numFmtId="193" fontId="9" fillId="36" borderId="135" xfId="0" applyNumberFormat="1" applyFont="1" applyFill="1" applyBorder="1" applyAlignment="1" applyProtection="1">
      <alignment horizontal="right"/>
    </xf>
    <xf numFmtId="193" fontId="21" fillId="0" borderId="117" xfId="0" applyNumberFormat="1" applyFont="1" applyFill="1" applyBorder="1" applyAlignment="1" applyProtection="1">
      <alignment horizontal="right"/>
      <protection locked="0"/>
    </xf>
    <xf numFmtId="193" fontId="22" fillId="0" borderId="117" xfId="0" applyNumberFormat="1" applyFont="1" applyFill="1" applyBorder="1" applyAlignment="1">
      <alignment horizontal="center"/>
    </xf>
    <xf numFmtId="193" fontId="22" fillId="0" borderId="135" xfId="0" applyNumberFormat="1" applyFont="1" applyFill="1" applyBorder="1" applyAlignment="1">
      <alignment horizontal="center"/>
    </xf>
    <xf numFmtId="193" fontId="21" fillId="0" borderId="135" xfId="0" applyNumberFormat="1" applyFont="1" applyFill="1" applyBorder="1" applyAlignment="1" applyProtection="1">
      <alignment horizontal="right"/>
      <protection locked="0"/>
    </xf>
    <xf numFmtId="167" fontId="26" fillId="0" borderId="143" xfId="0" applyNumberFormat="1" applyFont="1" applyBorder="1" applyAlignment="1">
      <alignment horizontal="center"/>
    </xf>
    <xf numFmtId="0" fontId="13" fillId="0" borderId="141" xfId="0" applyFont="1" applyBorder="1" applyAlignment="1">
      <alignment wrapText="1"/>
    </xf>
    <xf numFmtId="0" fontId="9" fillId="0" borderId="137" xfId="0" applyFont="1" applyBorder="1" applyAlignment="1">
      <alignment vertical="center"/>
    </xf>
    <xf numFmtId="0" fontId="9" fillId="0" borderId="140" xfId="0" applyFont="1" applyFill="1" applyBorder="1" applyAlignment="1" applyProtection="1">
      <alignment horizontal="center" vertical="center" wrapText="1"/>
    </xf>
    <xf numFmtId="0" fontId="9" fillId="0" borderId="137" xfId="0" applyFont="1" applyFill="1" applyBorder="1" applyAlignment="1" applyProtection="1">
      <alignment horizontal="center" vertical="center" wrapText="1"/>
    </xf>
    <xf numFmtId="0" fontId="15" fillId="0" borderId="129" xfId="0" applyNumberFormat="1" applyFont="1" applyFill="1" applyBorder="1" applyAlignment="1">
      <alignment vertical="center" wrapText="1"/>
    </xf>
    <xf numFmtId="0" fontId="19" fillId="0" borderId="142" xfId="0" applyFont="1" applyFill="1" applyBorder="1" applyAlignment="1" applyProtection="1">
      <alignment horizontal="left" vertical="center"/>
      <protection locked="0"/>
    </xf>
    <xf numFmtId="0" fontId="19" fillId="0" borderId="142" xfId="0" applyFont="1" applyFill="1" applyBorder="1" applyAlignment="1" applyProtection="1">
      <alignment horizontal="left" vertical="center" indent="1"/>
      <protection locked="0"/>
    </xf>
    <xf numFmtId="0" fontId="7" fillId="0" borderId="142" xfId="0" applyNumberFormat="1" applyFont="1" applyFill="1" applyBorder="1" applyAlignment="1">
      <alignment horizontal="left" vertical="center" wrapText="1"/>
    </xf>
    <xf numFmtId="0" fontId="15" fillId="0" borderId="142" xfId="0" applyNumberFormat="1" applyFont="1" applyFill="1" applyBorder="1" applyAlignment="1">
      <alignment vertical="center" wrapText="1"/>
    </xf>
    <xf numFmtId="193" fontId="9" fillId="0" borderId="25" xfId="0" applyNumberFormat="1" applyFont="1" applyFill="1" applyBorder="1" applyAlignment="1" applyProtection="1">
      <alignment horizontal="right"/>
    </xf>
    <xf numFmtId="193" fontId="9" fillId="0" borderId="140" xfId="0" applyNumberFormat="1" applyFont="1" applyFill="1" applyBorder="1" applyAlignment="1" applyProtection="1">
      <alignment horizontal="right"/>
    </xf>
    <xf numFmtId="193" fontId="9" fillId="0" borderId="137" xfId="0" applyNumberFormat="1" applyFont="1" applyFill="1" applyBorder="1" applyAlignment="1" applyProtection="1">
      <alignment horizontal="right"/>
    </xf>
    <xf numFmtId="193" fontId="9" fillId="36" borderId="140" xfId="0" applyNumberFormat="1" applyFont="1" applyFill="1" applyBorder="1" applyAlignment="1" applyProtection="1">
      <alignment horizontal="right"/>
    </xf>
    <xf numFmtId="193" fontId="9" fillId="36" borderId="137" xfId="0" applyNumberFormat="1" applyFont="1" applyFill="1" applyBorder="1" applyAlignment="1" applyProtection="1">
      <alignment horizontal="right"/>
    </xf>
    <xf numFmtId="0" fontId="105" fillId="0" borderId="117" xfId="0" applyFont="1" applyBorder="1"/>
    <xf numFmtId="164" fontId="4" fillId="0" borderId="23" xfId="7" applyNumberFormat="1" applyFont="1" applyBorder="1" applyAlignment="1"/>
    <xf numFmtId="3" fontId="10" fillId="0" borderId="0" xfId="0" applyNumberFormat="1" applyFont="1" applyFill="1" applyBorder="1" applyAlignment="1">
      <alignment horizontal="left"/>
    </xf>
    <xf numFmtId="194" fontId="25" fillId="0" borderId="0" xfId="0" applyNumberFormat="1" applyFont="1" applyFill="1" applyBorder="1" applyAlignment="1">
      <alignment horizontal="left"/>
    </xf>
    <xf numFmtId="167" fontId="4" fillId="0" borderId="7" xfId="0" applyNumberFormat="1" applyFont="1" applyBorder="1" applyAlignment="1">
      <alignment horizontal="center" vertical="center"/>
    </xf>
    <xf numFmtId="167" fontId="6" fillId="36" borderId="148" xfId="0" applyNumberFormat="1" applyFont="1" applyFill="1" applyBorder="1" applyAlignment="1">
      <alignment horizontal="center" vertical="center"/>
    </xf>
    <xf numFmtId="9" fontId="4" fillId="0" borderId="151" xfId="0" applyNumberFormat="1" applyFont="1" applyBorder="1" applyAlignment="1"/>
    <xf numFmtId="0" fontId="13" fillId="0" borderId="149" xfId="0" applyFont="1" applyBorder="1" applyAlignment="1">
      <alignment wrapText="1"/>
    </xf>
    <xf numFmtId="0" fontId="9" fillId="0" borderId="116" xfId="0" applyFont="1" applyFill="1" applyBorder="1" applyAlignment="1" applyProtection="1">
      <alignment horizontal="center" vertical="center" wrapText="1"/>
    </xf>
    <xf numFmtId="193" fontId="9" fillId="36" borderId="116" xfId="0" applyNumberFormat="1" applyFont="1" applyFill="1" applyBorder="1" applyAlignment="1" applyProtection="1">
      <alignment horizontal="right"/>
    </xf>
    <xf numFmtId="193" fontId="9" fillId="0" borderId="116" xfId="0" applyNumberFormat="1" applyFont="1" applyFill="1" applyBorder="1" applyAlignment="1" applyProtection="1">
      <alignment horizontal="right"/>
    </xf>
    <xf numFmtId="193" fontId="9" fillId="0" borderId="152" xfId="0" applyNumberFormat="1" applyFont="1" applyFill="1" applyBorder="1" applyAlignment="1" applyProtection="1">
      <alignment horizontal="right"/>
    </xf>
    <xf numFmtId="0" fontId="9" fillId="0" borderId="153" xfId="0" applyFont="1" applyFill="1" applyBorder="1" applyAlignment="1" applyProtection="1">
      <alignment horizontal="center" vertical="center" wrapText="1"/>
    </xf>
    <xf numFmtId="193" fontId="9" fillId="36" borderId="153" xfId="0" applyNumberFormat="1" applyFont="1" applyFill="1" applyBorder="1" applyAlignment="1" applyProtection="1">
      <alignment horizontal="right"/>
    </xf>
    <xf numFmtId="193" fontId="9" fillId="36" borderId="142" xfId="0" applyNumberFormat="1" applyFont="1" applyFill="1" applyBorder="1" applyAlignment="1" applyProtection="1">
      <alignment horizontal="right"/>
    </xf>
    <xf numFmtId="193" fontId="9" fillId="36" borderId="148" xfId="0" applyNumberFormat="1" applyFont="1" applyFill="1" applyBorder="1" applyAlignment="1" applyProtection="1">
      <alignment horizontal="right"/>
    </xf>
    <xf numFmtId="167" fontId="4" fillId="36" borderId="148" xfId="0" applyNumberFormat="1" applyFont="1" applyFill="1" applyBorder="1" applyAlignment="1">
      <alignment horizontal="center" vertical="center"/>
    </xf>
    <xf numFmtId="193" fontId="20" fillId="0" borderId="17" xfId="0" applyNumberFormat="1" applyFont="1" applyFill="1" applyBorder="1" applyAlignment="1">
      <alignment vertical="center"/>
    </xf>
    <xf numFmtId="0" fontId="10" fillId="0" borderId="8" xfId="0" applyFont="1" applyFill="1" applyBorder="1" applyAlignment="1" applyProtection="1">
      <alignment horizontal="left"/>
    </xf>
    <xf numFmtId="0" fontId="10" fillId="0" borderId="8" xfId="0" applyFont="1" applyFill="1" applyBorder="1" applyAlignment="1" applyProtection="1">
      <alignment horizontal="center" wrapText="1"/>
    </xf>
    <xf numFmtId="0" fontId="21" fillId="0" borderId="25" xfId="0" applyFont="1" applyFill="1" applyBorder="1" applyAlignment="1">
      <alignment horizontal="left" indent="1"/>
    </xf>
    <xf numFmtId="0" fontId="10" fillId="0" borderId="26" xfId="0" applyFont="1" applyFill="1" applyBorder="1" applyAlignment="1" applyProtection="1">
      <alignment horizontal="left"/>
    </xf>
    <xf numFmtId="193" fontId="9" fillId="36" borderId="112" xfId="7" applyNumberFormat="1" applyFont="1" applyFill="1" applyBorder="1" applyAlignment="1" applyProtection="1">
      <alignment horizontal="right"/>
    </xf>
    <xf numFmtId="193" fontId="9" fillId="36" borderId="126" xfId="0" applyNumberFormat="1" applyFont="1" applyFill="1" applyBorder="1" applyAlignment="1" applyProtection="1">
      <alignment horizontal="right"/>
    </xf>
    <xf numFmtId="0" fontId="22" fillId="0" borderId="23"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3" fontId="24" fillId="0" borderId="153" xfId="0" applyNumberFormat="1" applyFont="1" applyBorder="1" applyAlignment="1">
      <alignment vertical="center" wrapText="1"/>
    </xf>
    <xf numFmtId="3" fontId="24" fillId="0" borderId="153" xfId="0" applyNumberFormat="1" applyFont="1" applyFill="1" applyBorder="1" applyAlignment="1">
      <alignment vertical="center" wrapText="1"/>
    </xf>
    <xf numFmtId="193" fontId="6" fillId="36" borderId="26" xfId="0" applyNumberFormat="1" applyFont="1" applyFill="1" applyBorder="1"/>
    <xf numFmtId="164" fontId="6" fillId="36" borderId="27" xfId="7" applyNumberFormat="1" applyFont="1" applyFill="1" applyBorder="1"/>
    <xf numFmtId="9" fontId="6" fillId="36" borderId="27" xfId="20961" applyFont="1" applyFill="1" applyBorder="1"/>
    <xf numFmtId="10" fontId="9" fillId="0" borderId="3" xfId="20961" applyNumberFormat="1" applyFont="1" applyFill="1" applyBorder="1" applyAlignment="1" applyProtection="1">
      <alignment vertical="center"/>
      <protection locked="0"/>
    </xf>
    <xf numFmtId="0" fontId="15" fillId="0" borderId="20" xfId="0" applyFont="1" applyFill="1" applyBorder="1" applyAlignment="1">
      <alignment horizontal="right" vertical="center" wrapText="1"/>
    </xf>
    <xf numFmtId="0" fontId="6" fillId="0" borderId="20" xfId="0" applyFont="1" applyFill="1" applyBorder="1" applyAlignment="1">
      <alignment horizontal="right" vertical="center" wrapText="1"/>
    </xf>
    <xf numFmtId="0" fontId="6" fillId="0" borderId="21" xfId="0" applyFont="1" applyFill="1" applyBorder="1" applyAlignment="1">
      <alignment horizontal="right" vertical="center" wrapText="1"/>
    </xf>
    <xf numFmtId="0" fontId="15" fillId="0" borderId="21" xfId="0" applyFont="1" applyFill="1" applyBorder="1" applyAlignment="1">
      <alignment horizontal="right" vertical="center" wrapText="1"/>
    </xf>
    <xf numFmtId="193" fontId="9" fillId="36" borderId="10" xfId="0"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67" fontId="4" fillId="0" borderId="153" xfId="0" applyNumberFormat="1" applyFont="1" applyBorder="1" applyAlignment="1">
      <alignment horizontal="center" vertical="center"/>
    </xf>
    <xf numFmtId="193" fontId="26" fillId="36" borderId="14" xfId="0" applyNumberFormat="1" applyFont="1" applyFill="1" applyBorder="1" applyAlignment="1">
      <alignment vertical="center"/>
    </xf>
    <xf numFmtId="0" fontId="107" fillId="0" borderId="73" xfId="0" applyFont="1" applyBorder="1" applyAlignment="1">
      <alignment horizontal="left" vertical="center" wrapText="1"/>
    </xf>
    <xf numFmtId="0" fontId="107" fillId="0" borderId="72" xfId="0" applyFont="1" applyBorder="1" applyAlignment="1">
      <alignment horizontal="left" vertical="center" wrapText="1"/>
    </xf>
    <xf numFmtId="0" fontId="10" fillId="0" borderId="29" xfId="0" applyFont="1" applyFill="1" applyBorder="1" applyAlignment="1" applyProtection="1">
      <alignment horizontal="center"/>
    </xf>
    <xf numFmtId="0" fontId="10" fillId="0" borderId="30" xfId="0" applyFont="1" applyFill="1" applyBorder="1" applyAlignment="1" applyProtection="1">
      <alignment horizontal="center"/>
    </xf>
    <xf numFmtId="0" fontId="10" fillId="0" borderId="32" xfId="0" applyFont="1" applyFill="1" applyBorder="1" applyAlignment="1" applyProtection="1">
      <alignment horizontal="center"/>
    </xf>
    <xf numFmtId="0" fontId="10" fillId="0" borderId="31"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6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19" xfId="0" applyFont="1" applyFill="1" applyBorder="1" applyAlignment="1" applyProtection="1">
      <alignment horizont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29" xfId="0" applyFont="1" applyBorder="1" applyAlignment="1">
      <alignment horizontal="center" wrapText="1"/>
    </xf>
    <xf numFmtId="0" fontId="9" fillId="0" borderId="31"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9" xfId="0" applyFont="1" applyFill="1" applyBorder="1" applyAlignment="1">
      <alignment horizontal="center" vertical="center" wrapText="1"/>
    </xf>
    <xf numFmtId="0" fontId="6" fillId="36" borderId="32"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4" fillId="3" borderId="74" xfId="13" applyFont="1" applyFill="1" applyBorder="1" applyAlignment="1" applyProtection="1">
      <alignment horizontal="center" vertical="center" wrapText="1"/>
      <protection locked="0"/>
    </xf>
    <xf numFmtId="0" fontId="104"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09" fillId="78" borderId="8" xfId="0" applyFont="1" applyFill="1" applyBorder="1" applyAlignment="1">
      <alignment vertical="center" wrapText="1"/>
    </xf>
    <xf numFmtId="0" fontId="109" fillId="78" borderId="10" xfId="0" applyFont="1" applyFill="1" applyBorder="1" applyAlignment="1">
      <alignment vertical="center" wrapText="1"/>
    </xf>
    <xf numFmtId="0" fontId="109" fillId="0" borderId="8" xfId="0" applyFont="1" applyFill="1" applyBorder="1" applyAlignment="1">
      <alignment vertical="center" wrapText="1"/>
    </xf>
    <xf numFmtId="0" fontId="109" fillId="0" borderId="10" xfId="0" applyFont="1" applyFill="1" applyBorder="1" applyAlignment="1">
      <alignment vertical="center" wrapText="1"/>
    </xf>
    <xf numFmtId="0" fontId="109" fillId="0" borderId="8" xfId="0" applyFont="1" applyFill="1" applyBorder="1" applyAlignment="1">
      <alignment horizontal="left" vertical="center" wrapText="1"/>
    </xf>
    <xf numFmtId="0" fontId="109" fillId="0" borderId="10" xfId="0" applyFont="1" applyFill="1" applyBorder="1" applyAlignment="1">
      <alignment horizontal="left" vertical="center" wrapText="1"/>
    </xf>
    <xf numFmtId="0" fontId="108" fillId="76" borderId="89" xfId="0" applyFont="1" applyFill="1" applyBorder="1" applyAlignment="1">
      <alignment horizontal="center" vertical="center" wrapText="1"/>
    </xf>
    <xf numFmtId="0" fontId="108" fillId="76" borderId="0" xfId="0" applyFont="1" applyFill="1" applyBorder="1" applyAlignment="1">
      <alignment horizontal="center" vertical="center" wrapText="1"/>
    </xf>
    <xf numFmtId="0" fontId="108" fillId="76" borderId="90" xfId="0" applyFont="1" applyFill="1" applyBorder="1" applyAlignment="1">
      <alignment horizontal="center" vertical="center" wrapText="1"/>
    </xf>
    <xf numFmtId="0" fontId="108" fillId="0" borderId="102" xfId="0" applyFont="1" applyFill="1" applyBorder="1" applyAlignment="1">
      <alignment horizontal="center" vertical="center"/>
    </xf>
    <xf numFmtId="0" fontId="109" fillId="0" borderId="95" xfId="0" applyFont="1" applyFill="1" applyBorder="1" applyAlignment="1">
      <alignment horizontal="left" vertical="center"/>
    </xf>
    <xf numFmtId="0" fontId="109" fillId="0" borderId="96" xfId="0" applyFont="1" applyFill="1" applyBorder="1" applyAlignment="1">
      <alignment horizontal="left" vertical="center"/>
    </xf>
    <xf numFmtId="0" fontId="108" fillId="76" borderId="105" xfId="0" applyFont="1" applyFill="1" applyBorder="1" applyAlignment="1">
      <alignment horizontal="center" vertical="center"/>
    </xf>
    <xf numFmtId="0" fontId="108" fillId="76" borderId="106" xfId="0" applyFont="1" applyFill="1" applyBorder="1" applyAlignment="1">
      <alignment horizontal="center" vertical="center"/>
    </xf>
    <xf numFmtId="0" fontId="108" fillId="76" borderId="107" xfId="0" applyFont="1" applyFill="1" applyBorder="1" applyAlignment="1">
      <alignment horizontal="center" vertical="center"/>
    </xf>
    <xf numFmtId="0" fontId="109" fillId="0" borderId="98" xfId="0" applyFont="1" applyFill="1" applyBorder="1" applyAlignment="1">
      <alignment horizontal="left" vertical="center" wrapText="1"/>
    </xf>
    <xf numFmtId="0" fontId="109" fillId="0" borderId="99" xfId="0" applyFont="1" applyFill="1" applyBorder="1" applyAlignment="1">
      <alignment horizontal="left" vertical="center" wrapText="1"/>
    </xf>
    <xf numFmtId="0" fontId="109" fillId="0" borderId="94" xfId="0" applyFont="1" applyFill="1" applyBorder="1" applyAlignment="1">
      <alignment horizontal="left" vertical="center" wrapText="1"/>
    </xf>
    <xf numFmtId="0" fontId="109" fillId="0" borderId="103" xfId="0" applyFont="1" applyFill="1" applyBorder="1" applyAlignment="1">
      <alignment horizontal="left" vertical="center" wrapText="1"/>
    </xf>
    <xf numFmtId="0" fontId="108" fillId="76" borderId="91" xfId="0" applyFont="1" applyFill="1" applyBorder="1" applyAlignment="1">
      <alignment horizontal="center" vertical="center" wrapText="1"/>
    </xf>
    <xf numFmtId="0" fontId="108" fillId="76" borderId="92" xfId="0" applyFont="1" applyFill="1" applyBorder="1" applyAlignment="1">
      <alignment horizontal="center" vertical="center" wrapText="1"/>
    </xf>
    <xf numFmtId="0" fontId="108" fillId="76" borderId="93" xfId="0" applyFont="1" applyFill="1" applyBorder="1" applyAlignment="1">
      <alignment horizontal="center" vertical="center" wrapText="1"/>
    </xf>
    <xf numFmtId="0" fontId="108" fillId="0" borderId="104" xfId="0" applyFont="1" applyFill="1" applyBorder="1" applyAlignment="1">
      <alignment horizontal="center" vertical="center"/>
    </xf>
    <xf numFmtId="0" fontId="108" fillId="0" borderId="105" xfId="0" applyFont="1" applyFill="1" applyBorder="1" applyAlignment="1">
      <alignment horizontal="center" vertical="center"/>
    </xf>
    <xf numFmtId="0" fontId="108" fillId="0" borderId="106" xfId="0" applyFont="1" applyFill="1" applyBorder="1" applyAlignment="1">
      <alignment horizontal="center" vertical="center"/>
    </xf>
    <xf numFmtId="0" fontId="108" fillId="0" borderId="107" xfId="0" applyFont="1" applyFill="1" applyBorder="1" applyAlignment="1">
      <alignment horizontal="center" vertical="center"/>
    </xf>
    <xf numFmtId="0" fontId="108" fillId="0" borderId="100" xfId="0" applyFont="1" applyFill="1" applyBorder="1" applyAlignment="1">
      <alignment horizontal="center" vertical="center"/>
    </xf>
    <xf numFmtId="0" fontId="109" fillId="0" borderId="97" xfId="0" applyFont="1" applyFill="1" applyBorder="1" applyAlignment="1">
      <alignment horizontal="left" vertical="center" wrapText="1"/>
    </xf>
    <xf numFmtId="0" fontId="109" fillId="3" borderId="8" xfId="0" applyFont="1" applyFill="1" applyBorder="1" applyAlignment="1">
      <alignment horizontal="left" vertical="center" wrapText="1"/>
    </xf>
    <xf numFmtId="0" fontId="109" fillId="3" borderId="10" xfId="0" applyFont="1" applyFill="1" applyBorder="1" applyAlignment="1">
      <alignment horizontal="left" vertical="center" wrapText="1"/>
    </xf>
    <xf numFmtId="0" fontId="109" fillId="0" borderId="84" xfId="0" applyFont="1" applyFill="1" applyBorder="1" applyAlignment="1">
      <alignment horizontal="left" vertical="center" wrapText="1"/>
    </xf>
    <xf numFmtId="0" fontId="109" fillId="0" borderId="85" xfId="0" applyFont="1" applyFill="1" applyBorder="1" applyAlignment="1">
      <alignment horizontal="left" vertical="center" wrapText="1"/>
    </xf>
    <xf numFmtId="0" fontId="108" fillId="76" borderId="132" xfId="0" applyFont="1" applyFill="1" applyBorder="1" applyAlignment="1">
      <alignment horizontal="center" vertical="center" wrapText="1"/>
    </xf>
    <xf numFmtId="0" fontId="108" fillId="76" borderId="133" xfId="0" applyFont="1" applyFill="1" applyBorder="1" applyAlignment="1">
      <alignment horizontal="center" vertical="center" wrapText="1"/>
    </xf>
    <xf numFmtId="0" fontId="108" fillId="76" borderId="134" xfId="0" applyFont="1" applyFill="1" applyBorder="1" applyAlignment="1">
      <alignment horizontal="center" vertical="center" wrapText="1"/>
    </xf>
    <xf numFmtId="0" fontId="108" fillId="0" borderId="77" xfId="0" applyFont="1" applyFill="1" applyBorder="1" applyAlignment="1">
      <alignment horizontal="center" vertical="center"/>
    </xf>
    <xf numFmtId="0" fontId="108" fillId="0" borderId="78" xfId="0" applyFont="1" applyFill="1" applyBorder="1" applyAlignment="1">
      <alignment horizontal="center" vertical="center"/>
    </xf>
    <xf numFmtId="0" fontId="108" fillId="0" borderId="79" xfId="0" applyFont="1" applyFill="1" applyBorder="1" applyAlignment="1">
      <alignment horizontal="center" vertical="center"/>
    </xf>
    <xf numFmtId="49" fontId="109" fillId="0" borderId="95" xfId="0" applyNumberFormat="1" applyFont="1" applyFill="1" applyBorder="1" applyAlignment="1">
      <alignment horizontal="left" vertical="center" wrapText="1"/>
    </xf>
    <xf numFmtId="49" fontId="109" fillId="0" borderId="96" xfId="0" applyNumberFormat="1" applyFont="1" applyFill="1" applyBorder="1" applyAlignment="1">
      <alignment horizontal="left" vertical="center" wrapText="1"/>
    </xf>
    <xf numFmtId="0" fontId="108" fillId="76" borderId="80" xfId="0" applyFont="1" applyFill="1" applyBorder="1" applyAlignment="1">
      <alignment horizontal="center" vertical="center" wrapText="1"/>
    </xf>
    <xf numFmtId="0" fontId="108" fillId="76" borderId="81" xfId="0" applyFont="1" applyFill="1" applyBorder="1" applyAlignment="1">
      <alignment horizontal="center" vertical="center" wrapText="1"/>
    </xf>
    <xf numFmtId="0" fontId="108" fillId="76" borderId="82" xfId="0" applyFont="1" applyFill="1" applyBorder="1" applyAlignment="1">
      <alignment horizontal="center" vertical="center" wrapText="1"/>
    </xf>
    <xf numFmtId="0" fontId="109" fillId="0" borderId="58" xfId="0" applyFont="1" applyFill="1" applyBorder="1" applyAlignment="1">
      <alignment horizontal="left" vertical="center" wrapText="1"/>
    </xf>
    <xf numFmtId="0" fontId="109" fillId="0" borderId="11" xfId="0" applyFont="1" applyFill="1" applyBorder="1" applyAlignment="1">
      <alignment horizontal="left" vertical="center" wrapText="1"/>
    </xf>
    <xf numFmtId="0" fontId="109" fillId="0" borderId="118" xfId="0" applyFont="1" applyFill="1" applyBorder="1" applyAlignment="1">
      <alignment horizontal="left" vertical="center" wrapText="1"/>
    </xf>
    <xf numFmtId="0" fontId="109" fillId="0" borderId="116" xfId="0" applyFont="1" applyFill="1" applyBorder="1" applyAlignment="1">
      <alignment horizontal="left" vertical="center" wrapText="1"/>
    </xf>
    <xf numFmtId="0" fontId="109" fillId="3" borderId="8" xfId="0" applyFont="1" applyFill="1" applyBorder="1" applyAlignment="1">
      <alignment vertical="center" wrapText="1"/>
    </xf>
    <xf numFmtId="0" fontId="109" fillId="3" borderId="10" xfId="0" applyFont="1" applyFill="1" applyBorder="1" applyAlignment="1">
      <alignment vertical="center" wrapText="1"/>
    </xf>
    <xf numFmtId="0" fontId="109" fillId="0" borderId="84" xfId="0" applyFont="1" applyFill="1" applyBorder="1" applyAlignment="1">
      <alignment vertical="center" wrapText="1"/>
    </xf>
    <xf numFmtId="0" fontId="109" fillId="0" borderId="85" xfId="0" applyFont="1" applyFill="1" applyBorder="1" applyAlignment="1">
      <alignment vertical="center" wrapText="1"/>
    </xf>
    <xf numFmtId="0" fontId="109" fillId="0" borderId="58" xfId="0" applyFont="1" applyFill="1" applyBorder="1" applyAlignment="1">
      <alignment vertical="center" wrapText="1"/>
    </xf>
    <xf numFmtId="0" fontId="109" fillId="0" borderId="11" xfId="0" applyFont="1" applyFill="1" applyBorder="1" applyAlignment="1">
      <alignment vertical="center" wrapText="1"/>
    </xf>
    <xf numFmtId="0" fontId="109" fillId="3" borderId="84" xfId="0" applyFont="1" applyFill="1" applyBorder="1" applyAlignment="1">
      <alignment horizontal="left" vertical="center" wrapText="1"/>
    </xf>
    <xf numFmtId="0" fontId="109" fillId="3" borderId="85" xfId="0" applyFont="1" applyFill="1" applyBorder="1" applyAlignment="1">
      <alignment horizontal="left" vertical="center" wrapText="1"/>
    </xf>
    <xf numFmtId="0" fontId="109" fillId="0" borderId="3" xfId="0" applyFont="1" applyFill="1" applyBorder="1" applyAlignment="1">
      <alignment horizontal="left" vertical="center" wrapText="1"/>
    </xf>
    <xf numFmtId="0" fontId="109" fillId="0" borderId="8" xfId="0" applyFont="1" applyFill="1" applyBorder="1" applyAlignment="1">
      <alignment horizontal="left"/>
    </xf>
    <xf numFmtId="0" fontId="109" fillId="0" borderId="10" xfId="0" applyFont="1" applyFill="1" applyBorder="1" applyAlignment="1">
      <alignment horizontal="left"/>
    </xf>
    <xf numFmtId="0" fontId="109" fillId="0" borderId="87" xfId="0" applyFont="1" applyFill="1" applyBorder="1" applyAlignment="1">
      <alignment horizontal="left" vertical="center" wrapText="1"/>
    </xf>
    <xf numFmtId="0" fontId="109" fillId="0" borderId="88" xfId="0" applyFont="1" applyFill="1" applyBorder="1" applyAlignment="1">
      <alignment horizontal="left" vertical="center" wrapText="1"/>
    </xf>
    <xf numFmtId="193" fontId="9" fillId="0" borderId="3" xfId="0" applyNumberFormat="1" applyFont="1" applyFill="1" applyBorder="1" applyAlignment="1" applyProtection="1">
      <alignment vertical="center"/>
      <protection locked="0"/>
    </xf>
    <xf numFmtId="9" fontId="9" fillId="0" borderId="26" xfId="20961" applyFont="1" applyFill="1" applyBorder="1" applyAlignment="1" applyProtection="1">
      <alignment vertical="center"/>
      <protection locked="0"/>
    </xf>
    <xf numFmtId="0" fontId="4" fillId="0" borderId="0" xfId="0" applyFont="1" applyFill="1" applyBorder="1"/>
    <xf numFmtId="0" fontId="7" fillId="0" borderId="0" xfId="0" applyFont="1" applyFill="1" applyBorder="1"/>
  </cellXfs>
  <cellStyles count="22802">
    <cellStyle name="_RC VALUTEBIS WRILSI " xfId="18"/>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2 2" xfId="21862"/>
    <cellStyle name="Calculation 2 10 2 3" xfId="21865"/>
    <cellStyle name="Calculation 2 10 2 4" xfId="22331"/>
    <cellStyle name="Calculation 2 10 3" xfId="724"/>
    <cellStyle name="Calculation 2 10 3 2" xfId="21407"/>
    <cellStyle name="Calculation 2 10 3 2 2" xfId="21861"/>
    <cellStyle name="Calculation 2 10 3 3" xfId="21866"/>
    <cellStyle name="Calculation 2 10 3 4" xfId="22332"/>
    <cellStyle name="Calculation 2 10 4" xfId="725"/>
    <cellStyle name="Calculation 2 10 4 2" xfId="21406"/>
    <cellStyle name="Calculation 2 10 4 2 2" xfId="21860"/>
    <cellStyle name="Calculation 2 10 4 3" xfId="21867"/>
    <cellStyle name="Calculation 2 10 4 4" xfId="22333"/>
    <cellStyle name="Calculation 2 10 5" xfId="726"/>
    <cellStyle name="Calculation 2 10 5 2" xfId="21405"/>
    <cellStyle name="Calculation 2 10 5 2 2" xfId="21859"/>
    <cellStyle name="Calculation 2 10 5 3" xfId="21868"/>
    <cellStyle name="Calculation 2 10 5 4" xfId="22334"/>
    <cellStyle name="Calculation 2 11" xfId="727"/>
    <cellStyle name="Calculation 2 11 2" xfId="728"/>
    <cellStyle name="Calculation 2 11 2 2" xfId="21403"/>
    <cellStyle name="Calculation 2 11 2 2 2" xfId="21857"/>
    <cellStyle name="Calculation 2 11 2 3" xfId="21870"/>
    <cellStyle name="Calculation 2 11 2 4" xfId="22336"/>
    <cellStyle name="Calculation 2 11 3" xfId="729"/>
    <cellStyle name="Calculation 2 11 3 2" xfId="21402"/>
    <cellStyle name="Calculation 2 11 3 2 2" xfId="21856"/>
    <cellStyle name="Calculation 2 11 3 3" xfId="21871"/>
    <cellStyle name="Calculation 2 11 3 4" xfId="22337"/>
    <cellStyle name="Calculation 2 11 4" xfId="730"/>
    <cellStyle name="Calculation 2 11 4 2" xfId="21401"/>
    <cellStyle name="Calculation 2 11 4 2 2" xfId="21855"/>
    <cellStyle name="Calculation 2 11 4 3" xfId="21872"/>
    <cellStyle name="Calculation 2 11 4 4" xfId="22338"/>
    <cellStyle name="Calculation 2 11 5" xfId="731"/>
    <cellStyle name="Calculation 2 11 5 2" xfId="21400"/>
    <cellStyle name="Calculation 2 11 5 2 2" xfId="21854"/>
    <cellStyle name="Calculation 2 11 5 3" xfId="21873"/>
    <cellStyle name="Calculation 2 11 5 4" xfId="22339"/>
    <cellStyle name="Calculation 2 11 6" xfId="21404"/>
    <cellStyle name="Calculation 2 11 6 2" xfId="21858"/>
    <cellStyle name="Calculation 2 11 7" xfId="21869"/>
    <cellStyle name="Calculation 2 11 8" xfId="22335"/>
    <cellStyle name="Calculation 2 12" xfId="732"/>
    <cellStyle name="Calculation 2 12 2" xfId="733"/>
    <cellStyle name="Calculation 2 12 2 2" xfId="21398"/>
    <cellStyle name="Calculation 2 12 2 2 2" xfId="21852"/>
    <cellStyle name="Calculation 2 12 2 3" xfId="21875"/>
    <cellStyle name="Calculation 2 12 2 4" xfId="22341"/>
    <cellStyle name="Calculation 2 12 3" xfId="734"/>
    <cellStyle name="Calculation 2 12 3 2" xfId="21397"/>
    <cellStyle name="Calculation 2 12 3 2 2" xfId="21851"/>
    <cellStyle name="Calculation 2 12 3 3" xfId="21876"/>
    <cellStyle name="Calculation 2 12 3 4" xfId="22342"/>
    <cellStyle name="Calculation 2 12 4" xfId="735"/>
    <cellStyle name="Calculation 2 12 4 2" xfId="21396"/>
    <cellStyle name="Calculation 2 12 4 2 2" xfId="21850"/>
    <cellStyle name="Calculation 2 12 4 3" xfId="21877"/>
    <cellStyle name="Calculation 2 12 4 4" xfId="22343"/>
    <cellStyle name="Calculation 2 12 5" xfId="736"/>
    <cellStyle name="Calculation 2 12 5 2" xfId="21395"/>
    <cellStyle name="Calculation 2 12 5 2 2" xfId="21849"/>
    <cellStyle name="Calculation 2 12 5 3" xfId="21878"/>
    <cellStyle name="Calculation 2 12 5 4" xfId="22344"/>
    <cellStyle name="Calculation 2 12 6" xfId="21399"/>
    <cellStyle name="Calculation 2 12 6 2" xfId="21853"/>
    <cellStyle name="Calculation 2 12 7" xfId="21874"/>
    <cellStyle name="Calculation 2 12 8" xfId="22340"/>
    <cellStyle name="Calculation 2 13" xfId="737"/>
    <cellStyle name="Calculation 2 13 2" xfId="738"/>
    <cellStyle name="Calculation 2 13 2 2" xfId="21393"/>
    <cellStyle name="Calculation 2 13 2 2 2" xfId="21847"/>
    <cellStyle name="Calculation 2 13 2 3" xfId="21880"/>
    <cellStyle name="Calculation 2 13 2 4" xfId="22346"/>
    <cellStyle name="Calculation 2 13 3" xfId="739"/>
    <cellStyle name="Calculation 2 13 3 2" xfId="21392"/>
    <cellStyle name="Calculation 2 13 3 2 2" xfId="21846"/>
    <cellStyle name="Calculation 2 13 3 3" xfId="21881"/>
    <cellStyle name="Calculation 2 13 3 4" xfId="22347"/>
    <cellStyle name="Calculation 2 13 4" xfId="740"/>
    <cellStyle name="Calculation 2 13 4 2" xfId="21391"/>
    <cellStyle name="Calculation 2 13 4 2 2" xfId="21845"/>
    <cellStyle name="Calculation 2 13 4 3" xfId="21882"/>
    <cellStyle name="Calculation 2 13 4 4" xfId="22348"/>
    <cellStyle name="Calculation 2 13 5" xfId="21394"/>
    <cellStyle name="Calculation 2 13 5 2" xfId="21848"/>
    <cellStyle name="Calculation 2 13 6" xfId="21879"/>
    <cellStyle name="Calculation 2 13 7" xfId="22345"/>
    <cellStyle name="Calculation 2 14" xfId="741"/>
    <cellStyle name="Calculation 2 14 2" xfId="21390"/>
    <cellStyle name="Calculation 2 14 2 2" xfId="21844"/>
    <cellStyle name="Calculation 2 14 3" xfId="21883"/>
    <cellStyle name="Calculation 2 14 4" xfId="22349"/>
    <cellStyle name="Calculation 2 15" xfId="742"/>
    <cellStyle name="Calculation 2 15 2" xfId="21389"/>
    <cellStyle name="Calculation 2 15 2 2" xfId="21843"/>
    <cellStyle name="Calculation 2 15 3" xfId="21884"/>
    <cellStyle name="Calculation 2 15 4" xfId="22350"/>
    <cellStyle name="Calculation 2 16" xfId="743"/>
    <cellStyle name="Calculation 2 16 2" xfId="21388"/>
    <cellStyle name="Calculation 2 16 2 2" xfId="21842"/>
    <cellStyle name="Calculation 2 16 3" xfId="21885"/>
    <cellStyle name="Calculation 2 16 4" xfId="22351"/>
    <cellStyle name="Calculation 2 17" xfId="21409"/>
    <cellStyle name="Calculation 2 17 2" xfId="21863"/>
    <cellStyle name="Calculation 2 18" xfId="21864"/>
    <cellStyle name="Calculation 2 19" xfId="22330"/>
    <cellStyle name="Calculation 2 2" xfId="744"/>
    <cellStyle name="Calculation 2 2 10" xfId="21387"/>
    <cellStyle name="Calculation 2 2 10 2" xfId="21841"/>
    <cellStyle name="Calculation 2 2 11" xfId="21886"/>
    <cellStyle name="Calculation 2 2 12" xfId="22352"/>
    <cellStyle name="Calculation 2 2 2" xfId="745"/>
    <cellStyle name="Calculation 2 2 2 2" xfId="746"/>
    <cellStyle name="Calculation 2 2 2 2 2" xfId="21385"/>
    <cellStyle name="Calculation 2 2 2 2 2 2" xfId="21839"/>
    <cellStyle name="Calculation 2 2 2 2 3" xfId="21888"/>
    <cellStyle name="Calculation 2 2 2 2 4" xfId="22354"/>
    <cellStyle name="Calculation 2 2 2 3" xfId="747"/>
    <cellStyle name="Calculation 2 2 2 3 2" xfId="21384"/>
    <cellStyle name="Calculation 2 2 2 3 2 2" xfId="21838"/>
    <cellStyle name="Calculation 2 2 2 3 3" xfId="21889"/>
    <cellStyle name="Calculation 2 2 2 3 4" xfId="22355"/>
    <cellStyle name="Calculation 2 2 2 4" xfId="748"/>
    <cellStyle name="Calculation 2 2 2 4 2" xfId="21383"/>
    <cellStyle name="Calculation 2 2 2 4 2 2" xfId="21837"/>
    <cellStyle name="Calculation 2 2 2 4 3" xfId="21890"/>
    <cellStyle name="Calculation 2 2 2 4 4" xfId="22356"/>
    <cellStyle name="Calculation 2 2 2 5" xfId="21386"/>
    <cellStyle name="Calculation 2 2 2 5 2" xfId="21840"/>
    <cellStyle name="Calculation 2 2 2 6" xfId="21887"/>
    <cellStyle name="Calculation 2 2 2 7" xfId="22353"/>
    <cellStyle name="Calculation 2 2 3" xfId="749"/>
    <cellStyle name="Calculation 2 2 3 2" xfId="750"/>
    <cellStyle name="Calculation 2 2 3 2 2" xfId="21381"/>
    <cellStyle name="Calculation 2 2 3 2 2 2" xfId="21835"/>
    <cellStyle name="Calculation 2 2 3 2 3" xfId="21892"/>
    <cellStyle name="Calculation 2 2 3 2 4" xfId="22358"/>
    <cellStyle name="Calculation 2 2 3 3" xfId="751"/>
    <cellStyle name="Calculation 2 2 3 3 2" xfId="21380"/>
    <cellStyle name="Calculation 2 2 3 3 2 2" xfId="21834"/>
    <cellStyle name="Calculation 2 2 3 3 3" xfId="21893"/>
    <cellStyle name="Calculation 2 2 3 3 4" xfId="22359"/>
    <cellStyle name="Calculation 2 2 3 4" xfId="752"/>
    <cellStyle name="Calculation 2 2 3 4 2" xfId="21379"/>
    <cellStyle name="Calculation 2 2 3 4 2 2" xfId="21833"/>
    <cellStyle name="Calculation 2 2 3 4 3" xfId="21894"/>
    <cellStyle name="Calculation 2 2 3 4 4" xfId="22360"/>
    <cellStyle name="Calculation 2 2 3 5" xfId="21382"/>
    <cellStyle name="Calculation 2 2 3 5 2" xfId="21836"/>
    <cellStyle name="Calculation 2 2 3 6" xfId="21891"/>
    <cellStyle name="Calculation 2 2 3 7" xfId="22357"/>
    <cellStyle name="Calculation 2 2 4" xfId="753"/>
    <cellStyle name="Calculation 2 2 4 2" xfId="754"/>
    <cellStyle name="Calculation 2 2 4 2 2" xfId="21377"/>
    <cellStyle name="Calculation 2 2 4 2 2 2" xfId="21831"/>
    <cellStyle name="Calculation 2 2 4 2 3" xfId="21896"/>
    <cellStyle name="Calculation 2 2 4 2 4" xfId="22362"/>
    <cellStyle name="Calculation 2 2 4 3" xfId="755"/>
    <cellStyle name="Calculation 2 2 4 3 2" xfId="21376"/>
    <cellStyle name="Calculation 2 2 4 3 2 2" xfId="21830"/>
    <cellStyle name="Calculation 2 2 4 3 3" xfId="21897"/>
    <cellStyle name="Calculation 2 2 4 3 4" xfId="22363"/>
    <cellStyle name="Calculation 2 2 4 4" xfId="756"/>
    <cellStyle name="Calculation 2 2 4 4 2" xfId="21375"/>
    <cellStyle name="Calculation 2 2 4 4 2 2" xfId="21829"/>
    <cellStyle name="Calculation 2 2 4 4 3" xfId="21898"/>
    <cellStyle name="Calculation 2 2 4 4 4" xfId="22364"/>
    <cellStyle name="Calculation 2 2 4 5" xfId="21378"/>
    <cellStyle name="Calculation 2 2 4 5 2" xfId="21832"/>
    <cellStyle name="Calculation 2 2 4 6" xfId="21895"/>
    <cellStyle name="Calculation 2 2 4 7" xfId="22361"/>
    <cellStyle name="Calculation 2 2 5" xfId="757"/>
    <cellStyle name="Calculation 2 2 5 2" xfId="758"/>
    <cellStyle name="Calculation 2 2 5 2 2" xfId="21373"/>
    <cellStyle name="Calculation 2 2 5 2 2 2" xfId="21827"/>
    <cellStyle name="Calculation 2 2 5 2 3" xfId="21900"/>
    <cellStyle name="Calculation 2 2 5 2 4" xfId="22366"/>
    <cellStyle name="Calculation 2 2 5 3" xfId="759"/>
    <cellStyle name="Calculation 2 2 5 3 2" xfId="21372"/>
    <cellStyle name="Calculation 2 2 5 3 2 2" xfId="21826"/>
    <cellStyle name="Calculation 2 2 5 3 3" xfId="21901"/>
    <cellStyle name="Calculation 2 2 5 3 4" xfId="22367"/>
    <cellStyle name="Calculation 2 2 5 4" xfId="760"/>
    <cellStyle name="Calculation 2 2 5 4 2" xfId="21371"/>
    <cellStyle name="Calculation 2 2 5 4 2 2" xfId="21825"/>
    <cellStyle name="Calculation 2 2 5 4 3" xfId="21902"/>
    <cellStyle name="Calculation 2 2 5 4 4" xfId="22368"/>
    <cellStyle name="Calculation 2 2 5 5" xfId="21374"/>
    <cellStyle name="Calculation 2 2 5 5 2" xfId="21828"/>
    <cellStyle name="Calculation 2 2 5 6" xfId="21899"/>
    <cellStyle name="Calculation 2 2 5 7" xfId="22365"/>
    <cellStyle name="Calculation 2 2 6" xfId="761"/>
    <cellStyle name="Calculation 2 2 6 2" xfId="21370"/>
    <cellStyle name="Calculation 2 2 6 2 2" xfId="21824"/>
    <cellStyle name="Calculation 2 2 6 3" xfId="21903"/>
    <cellStyle name="Calculation 2 2 6 4" xfId="22369"/>
    <cellStyle name="Calculation 2 2 7" xfId="762"/>
    <cellStyle name="Calculation 2 2 7 2" xfId="21369"/>
    <cellStyle name="Calculation 2 2 7 2 2" xfId="21823"/>
    <cellStyle name="Calculation 2 2 7 3" xfId="21904"/>
    <cellStyle name="Calculation 2 2 7 4" xfId="22370"/>
    <cellStyle name="Calculation 2 2 8" xfId="763"/>
    <cellStyle name="Calculation 2 2 8 2" xfId="21368"/>
    <cellStyle name="Calculation 2 2 8 2 2" xfId="21822"/>
    <cellStyle name="Calculation 2 2 8 3" xfId="21905"/>
    <cellStyle name="Calculation 2 2 8 4" xfId="22371"/>
    <cellStyle name="Calculation 2 2 9" xfId="764"/>
    <cellStyle name="Calculation 2 2 9 2" xfId="21367"/>
    <cellStyle name="Calculation 2 2 9 2 2" xfId="21821"/>
    <cellStyle name="Calculation 2 2 9 3" xfId="21906"/>
    <cellStyle name="Calculation 2 2 9 4" xfId="22372"/>
    <cellStyle name="Calculation 2 3" xfId="765"/>
    <cellStyle name="Calculation 2 3 2" xfId="766"/>
    <cellStyle name="Calculation 2 3 2 2" xfId="21366"/>
    <cellStyle name="Calculation 2 3 2 2 2" xfId="21820"/>
    <cellStyle name="Calculation 2 3 2 3" xfId="21907"/>
    <cellStyle name="Calculation 2 3 2 4" xfId="22373"/>
    <cellStyle name="Calculation 2 3 3" xfId="767"/>
    <cellStyle name="Calculation 2 3 3 2" xfId="21365"/>
    <cellStyle name="Calculation 2 3 3 2 2" xfId="21819"/>
    <cellStyle name="Calculation 2 3 3 3" xfId="21908"/>
    <cellStyle name="Calculation 2 3 3 4" xfId="22374"/>
    <cellStyle name="Calculation 2 3 4" xfId="768"/>
    <cellStyle name="Calculation 2 3 4 2" xfId="21364"/>
    <cellStyle name="Calculation 2 3 4 2 2" xfId="21818"/>
    <cellStyle name="Calculation 2 3 4 3" xfId="21909"/>
    <cellStyle name="Calculation 2 3 4 4" xfId="22375"/>
    <cellStyle name="Calculation 2 3 5" xfId="769"/>
    <cellStyle name="Calculation 2 3 5 2" xfId="21363"/>
    <cellStyle name="Calculation 2 3 5 2 2" xfId="21817"/>
    <cellStyle name="Calculation 2 3 5 3" xfId="21910"/>
    <cellStyle name="Calculation 2 3 5 4" xfId="22376"/>
    <cellStyle name="Calculation 2 4" xfId="770"/>
    <cellStyle name="Calculation 2 4 2" xfId="771"/>
    <cellStyle name="Calculation 2 4 2 2" xfId="21362"/>
    <cellStyle name="Calculation 2 4 2 2 2" xfId="21816"/>
    <cellStyle name="Calculation 2 4 2 3" xfId="21911"/>
    <cellStyle name="Calculation 2 4 2 4" xfId="22377"/>
    <cellStyle name="Calculation 2 4 3" xfId="772"/>
    <cellStyle name="Calculation 2 4 3 2" xfId="21361"/>
    <cellStyle name="Calculation 2 4 3 2 2" xfId="21815"/>
    <cellStyle name="Calculation 2 4 3 3" xfId="21912"/>
    <cellStyle name="Calculation 2 4 3 4" xfId="22378"/>
    <cellStyle name="Calculation 2 4 4" xfId="773"/>
    <cellStyle name="Calculation 2 4 4 2" xfId="21360"/>
    <cellStyle name="Calculation 2 4 4 2 2" xfId="21814"/>
    <cellStyle name="Calculation 2 4 4 3" xfId="21913"/>
    <cellStyle name="Calculation 2 4 4 4" xfId="22379"/>
    <cellStyle name="Calculation 2 4 5" xfId="774"/>
    <cellStyle name="Calculation 2 4 5 2" xfId="21359"/>
    <cellStyle name="Calculation 2 4 5 2 2" xfId="21813"/>
    <cellStyle name="Calculation 2 4 5 3" xfId="21914"/>
    <cellStyle name="Calculation 2 4 5 4" xfId="22380"/>
    <cellStyle name="Calculation 2 5" xfId="775"/>
    <cellStyle name="Calculation 2 5 2" xfId="776"/>
    <cellStyle name="Calculation 2 5 2 2" xfId="21358"/>
    <cellStyle name="Calculation 2 5 2 2 2" xfId="21812"/>
    <cellStyle name="Calculation 2 5 2 3" xfId="21915"/>
    <cellStyle name="Calculation 2 5 2 4" xfId="22381"/>
    <cellStyle name="Calculation 2 5 3" xfId="777"/>
    <cellStyle name="Calculation 2 5 3 2" xfId="21357"/>
    <cellStyle name="Calculation 2 5 3 2 2" xfId="21811"/>
    <cellStyle name="Calculation 2 5 3 3" xfId="21916"/>
    <cellStyle name="Calculation 2 5 3 4" xfId="22382"/>
    <cellStyle name="Calculation 2 5 4" xfId="778"/>
    <cellStyle name="Calculation 2 5 4 2" xfId="21356"/>
    <cellStyle name="Calculation 2 5 4 2 2" xfId="21810"/>
    <cellStyle name="Calculation 2 5 4 3" xfId="21917"/>
    <cellStyle name="Calculation 2 5 4 4" xfId="22383"/>
    <cellStyle name="Calculation 2 5 5" xfId="779"/>
    <cellStyle name="Calculation 2 5 5 2" xfId="21355"/>
    <cellStyle name="Calculation 2 5 5 2 2" xfId="21809"/>
    <cellStyle name="Calculation 2 5 5 3" xfId="21918"/>
    <cellStyle name="Calculation 2 5 5 4" xfId="22384"/>
    <cellStyle name="Calculation 2 6" xfId="780"/>
    <cellStyle name="Calculation 2 6 2" xfId="781"/>
    <cellStyle name="Calculation 2 6 2 2" xfId="21354"/>
    <cellStyle name="Calculation 2 6 2 2 2" xfId="21808"/>
    <cellStyle name="Calculation 2 6 2 3" xfId="21919"/>
    <cellStyle name="Calculation 2 6 2 4" xfId="22385"/>
    <cellStyle name="Calculation 2 6 3" xfId="782"/>
    <cellStyle name="Calculation 2 6 3 2" xfId="21353"/>
    <cellStyle name="Calculation 2 6 3 2 2" xfId="21807"/>
    <cellStyle name="Calculation 2 6 3 3" xfId="21920"/>
    <cellStyle name="Calculation 2 6 3 4" xfId="22386"/>
    <cellStyle name="Calculation 2 6 4" xfId="783"/>
    <cellStyle name="Calculation 2 6 4 2" xfId="21352"/>
    <cellStyle name="Calculation 2 6 4 2 2" xfId="21806"/>
    <cellStyle name="Calculation 2 6 4 3" xfId="21921"/>
    <cellStyle name="Calculation 2 6 4 4" xfId="22387"/>
    <cellStyle name="Calculation 2 6 5" xfId="784"/>
    <cellStyle name="Calculation 2 6 5 2" xfId="21351"/>
    <cellStyle name="Calculation 2 6 5 2 2" xfId="21805"/>
    <cellStyle name="Calculation 2 6 5 3" xfId="21922"/>
    <cellStyle name="Calculation 2 6 5 4" xfId="22388"/>
    <cellStyle name="Calculation 2 7" xfId="785"/>
    <cellStyle name="Calculation 2 7 2" xfId="786"/>
    <cellStyle name="Calculation 2 7 2 2" xfId="21350"/>
    <cellStyle name="Calculation 2 7 2 2 2" xfId="21804"/>
    <cellStyle name="Calculation 2 7 2 3" xfId="21923"/>
    <cellStyle name="Calculation 2 7 2 4" xfId="22389"/>
    <cellStyle name="Calculation 2 7 3" xfId="787"/>
    <cellStyle name="Calculation 2 7 3 2" xfId="21349"/>
    <cellStyle name="Calculation 2 7 3 2 2" xfId="21803"/>
    <cellStyle name="Calculation 2 7 3 3" xfId="21924"/>
    <cellStyle name="Calculation 2 7 3 4" xfId="22390"/>
    <cellStyle name="Calculation 2 7 4" xfId="788"/>
    <cellStyle name="Calculation 2 7 4 2" xfId="21348"/>
    <cellStyle name="Calculation 2 7 4 2 2" xfId="21802"/>
    <cellStyle name="Calculation 2 7 4 3" xfId="21925"/>
    <cellStyle name="Calculation 2 7 4 4" xfId="22391"/>
    <cellStyle name="Calculation 2 7 5" xfId="789"/>
    <cellStyle name="Calculation 2 7 5 2" xfId="21347"/>
    <cellStyle name="Calculation 2 7 5 2 2" xfId="21801"/>
    <cellStyle name="Calculation 2 7 5 3" xfId="21926"/>
    <cellStyle name="Calculation 2 7 5 4" xfId="22392"/>
    <cellStyle name="Calculation 2 8" xfId="790"/>
    <cellStyle name="Calculation 2 8 2" xfId="791"/>
    <cellStyle name="Calculation 2 8 2 2" xfId="21346"/>
    <cellStyle name="Calculation 2 8 2 2 2" xfId="21800"/>
    <cellStyle name="Calculation 2 8 2 3" xfId="21927"/>
    <cellStyle name="Calculation 2 8 2 4" xfId="22393"/>
    <cellStyle name="Calculation 2 8 3" xfId="792"/>
    <cellStyle name="Calculation 2 8 3 2" xfId="21345"/>
    <cellStyle name="Calculation 2 8 3 2 2" xfId="21799"/>
    <cellStyle name="Calculation 2 8 3 3" xfId="21928"/>
    <cellStyle name="Calculation 2 8 3 4" xfId="22394"/>
    <cellStyle name="Calculation 2 8 4" xfId="793"/>
    <cellStyle name="Calculation 2 8 4 2" xfId="21344"/>
    <cellStyle name="Calculation 2 8 4 2 2" xfId="21798"/>
    <cellStyle name="Calculation 2 8 4 3" xfId="21929"/>
    <cellStyle name="Calculation 2 8 4 4" xfId="22395"/>
    <cellStyle name="Calculation 2 8 5" xfId="794"/>
    <cellStyle name="Calculation 2 8 5 2" xfId="21343"/>
    <cellStyle name="Calculation 2 8 5 2 2" xfId="21797"/>
    <cellStyle name="Calculation 2 8 5 3" xfId="21930"/>
    <cellStyle name="Calculation 2 8 5 4" xfId="22396"/>
    <cellStyle name="Calculation 2 9" xfId="795"/>
    <cellStyle name="Calculation 2 9 2" xfId="796"/>
    <cellStyle name="Calculation 2 9 2 2" xfId="21342"/>
    <cellStyle name="Calculation 2 9 2 2 2" xfId="21796"/>
    <cellStyle name="Calculation 2 9 2 3" xfId="21931"/>
    <cellStyle name="Calculation 2 9 2 4" xfId="22397"/>
    <cellStyle name="Calculation 2 9 3" xfId="797"/>
    <cellStyle name="Calculation 2 9 3 2" xfId="21341"/>
    <cellStyle name="Calculation 2 9 3 2 2" xfId="21795"/>
    <cellStyle name="Calculation 2 9 3 3" xfId="21932"/>
    <cellStyle name="Calculation 2 9 3 4" xfId="22398"/>
    <cellStyle name="Calculation 2 9 4" xfId="798"/>
    <cellStyle name="Calculation 2 9 4 2" xfId="21340"/>
    <cellStyle name="Calculation 2 9 4 2 2" xfId="21794"/>
    <cellStyle name="Calculation 2 9 4 3" xfId="21933"/>
    <cellStyle name="Calculation 2 9 4 4" xfId="22399"/>
    <cellStyle name="Calculation 2 9 5" xfId="799"/>
    <cellStyle name="Calculation 2 9 5 2" xfId="21339"/>
    <cellStyle name="Calculation 2 9 5 2 2" xfId="21793"/>
    <cellStyle name="Calculation 2 9 5 3" xfId="21934"/>
    <cellStyle name="Calculation 2 9 5 4" xfId="22400"/>
    <cellStyle name="Calculation 3" xfId="800"/>
    <cellStyle name="Calculation 3 2" xfId="801"/>
    <cellStyle name="Calculation 3 2 2" xfId="21337"/>
    <cellStyle name="Calculation 3 2 2 2" xfId="21791"/>
    <cellStyle name="Calculation 3 2 3" xfId="21936"/>
    <cellStyle name="Calculation 3 2 4" xfId="22402"/>
    <cellStyle name="Calculation 3 3" xfId="802"/>
    <cellStyle name="Calculation 3 3 2" xfId="21336"/>
    <cellStyle name="Calculation 3 3 2 2" xfId="21790"/>
    <cellStyle name="Calculation 3 3 3" xfId="21937"/>
    <cellStyle name="Calculation 3 3 4" xfId="22403"/>
    <cellStyle name="Calculation 3 4" xfId="21338"/>
    <cellStyle name="Calculation 3 4 2" xfId="21792"/>
    <cellStyle name="Calculation 3 5" xfId="21935"/>
    <cellStyle name="Calculation 3 6" xfId="22401"/>
    <cellStyle name="Calculation 4" xfId="803"/>
    <cellStyle name="Calculation 4 2" xfId="804"/>
    <cellStyle name="Calculation 4 2 2" xfId="21334"/>
    <cellStyle name="Calculation 4 2 2 2" xfId="21788"/>
    <cellStyle name="Calculation 4 2 3" xfId="21939"/>
    <cellStyle name="Calculation 4 2 4" xfId="22405"/>
    <cellStyle name="Calculation 4 3" xfId="805"/>
    <cellStyle name="Calculation 4 3 2" xfId="21333"/>
    <cellStyle name="Calculation 4 3 2 2" xfId="21787"/>
    <cellStyle name="Calculation 4 3 3" xfId="21940"/>
    <cellStyle name="Calculation 4 3 4" xfId="22406"/>
    <cellStyle name="Calculation 4 4" xfId="21335"/>
    <cellStyle name="Calculation 4 4 2" xfId="21789"/>
    <cellStyle name="Calculation 4 5" xfId="21938"/>
    <cellStyle name="Calculation 4 6" xfId="22404"/>
    <cellStyle name="Calculation 5" xfId="806"/>
    <cellStyle name="Calculation 5 2" xfId="807"/>
    <cellStyle name="Calculation 5 2 2" xfId="21331"/>
    <cellStyle name="Calculation 5 2 2 2" xfId="21785"/>
    <cellStyle name="Calculation 5 2 3" xfId="21942"/>
    <cellStyle name="Calculation 5 2 4" xfId="22408"/>
    <cellStyle name="Calculation 5 3" xfId="808"/>
    <cellStyle name="Calculation 5 3 2" xfId="21330"/>
    <cellStyle name="Calculation 5 3 2 2" xfId="21784"/>
    <cellStyle name="Calculation 5 3 3" xfId="21943"/>
    <cellStyle name="Calculation 5 3 4" xfId="22409"/>
    <cellStyle name="Calculation 5 4" xfId="21332"/>
    <cellStyle name="Calculation 5 4 2" xfId="21786"/>
    <cellStyle name="Calculation 5 5" xfId="21941"/>
    <cellStyle name="Calculation 5 6" xfId="22407"/>
    <cellStyle name="Calculation 6" xfId="809"/>
    <cellStyle name="Calculation 6 2" xfId="810"/>
    <cellStyle name="Calculation 6 2 2" xfId="21328"/>
    <cellStyle name="Calculation 6 2 2 2" xfId="21782"/>
    <cellStyle name="Calculation 6 2 3" xfId="21945"/>
    <cellStyle name="Calculation 6 2 4" xfId="22411"/>
    <cellStyle name="Calculation 6 3" xfId="811"/>
    <cellStyle name="Calculation 6 3 2" xfId="21327"/>
    <cellStyle name="Calculation 6 3 2 2" xfId="21781"/>
    <cellStyle name="Calculation 6 3 3" xfId="21946"/>
    <cellStyle name="Calculation 6 3 4" xfId="22412"/>
    <cellStyle name="Calculation 6 4" xfId="21329"/>
    <cellStyle name="Calculation 6 4 2" xfId="21783"/>
    <cellStyle name="Calculation 6 5" xfId="21944"/>
    <cellStyle name="Calculation 6 6" xfId="22410"/>
    <cellStyle name="Calculation 7" xfId="812"/>
    <cellStyle name="Calculation 7 2" xfId="21326"/>
    <cellStyle name="Calculation 7 2 2" xfId="21780"/>
    <cellStyle name="Calculation 7 3" xfId="21947"/>
    <cellStyle name="Calculation 7 4" xfId="22413"/>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0 2 2" xfId="22310"/>
    <cellStyle name="Comma 111" xfId="21413"/>
    <cellStyle name="Comma 112" xfId="22306"/>
    <cellStyle name="Comma 113" xfId="22307"/>
    <cellStyle name="Comma 114" xfId="22304"/>
    <cellStyle name="Comma 115" xfId="22308"/>
    <cellStyle name="Comma 116" xfId="22312"/>
    <cellStyle name="Comma 117" xfId="22292"/>
    <cellStyle name="Comma 118" xfId="22302"/>
    <cellStyle name="Comma 119" xfId="22294"/>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20" xfId="22300"/>
    <cellStyle name="Comma 121" xfId="22313"/>
    <cellStyle name="Comma 122" xfId="22298"/>
    <cellStyle name="Comma 123" xfId="22314"/>
    <cellStyle name="Comma 124" xfId="22323"/>
    <cellStyle name="Comma 125" xfId="22324"/>
    <cellStyle name="Comma 126" xfId="22321"/>
    <cellStyle name="Comma 127" xfId="22325"/>
    <cellStyle name="Comma 128" xfId="22319"/>
    <cellStyle name="Comma 129" xfId="22327"/>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0 2 2" xfId="22800"/>
    <cellStyle name="Gia's 10 3" xfId="21436"/>
    <cellStyle name="Gia's 10 4" xfId="22759"/>
    <cellStyle name="Gia's 11" xfId="21325"/>
    <cellStyle name="Gia's 11 2" xfId="22801"/>
    <cellStyle name="Gia's 12" xfId="21437"/>
    <cellStyle name="Gia's 13" xfId="22758"/>
    <cellStyle name="Gia's 2" xfId="9187"/>
    <cellStyle name="Gia's 2 2" xfId="21323"/>
    <cellStyle name="Gia's 2 2 2" xfId="22799"/>
    <cellStyle name="Gia's 2 3" xfId="21435"/>
    <cellStyle name="Gia's 2 4" xfId="22760"/>
    <cellStyle name="Gia's 3" xfId="9188"/>
    <cellStyle name="Gia's 3 2" xfId="21322"/>
    <cellStyle name="Gia's 3 2 2" xfId="22798"/>
    <cellStyle name="Gia's 3 3" xfId="21434"/>
    <cellStyle name="Gia's 3 4" xfId="22761"/>
    <cellStyle name="Gia's 4" xfId="9189"/>
    <cellStyle name="Gia's 4 2" xfId="21321"/>
    <cellStyle name="Gia's 4 2 2" xfId="22797"/>
    <cellStyle name="Gia's 4 3" xfId="21433"/>
    <cellStyle name="Gia's 4 4" xfId="22762"/>
    <cellStyle name="Gia's 5" xfId="9190"/>
    <cellStyle name="Gia's 5 2" xfId="21320"/>
    <cellStyle name="Gia's 5 2 2" xfId="22796"/>
    <cellStyle name="Gia's 5 3" xfId="21432"/>
    <cellStyle name="Gia's 5 4" xfId="22763"/>
    <cellStyle name="Gia's 6" xfId="9191"/>
    <cellStyle name="Gia's 6 2" xfId="21319"/>
    <cellStyle name="Gia's 6 2 2" xfId="22795"/>
    <cellStyle name="Gia's 6 3" xfId="21431"/>
    <cellStyle name="Gia's 6 4" xfId="22764"/>
    <cellStyle name="Gia's 7" xfId="9192"/>
    <cellStyle name="Gia's 7 2" xfId="21318"/>
    <cellStyle name="Gia's 7 2 2" xfId="22794"/>
    <cellStyle name="Gia's 7 3" xfId="21430"/>
    <cellStyle name="Gia's 7 4" xfId="22765"/>
    <cellStyle name="Gia's 8" xfId="9193"/>
    <cellStyle name="Gia's 8 2" xfId="21317"/>
    <cellStyle name="Gia's 8 2 2" xfId="22793"/>
    <cellStyle name="Gia's 8 3" xfId="21429"/>
    <cellStyle name="Gia's 8 4" xfId="22766"/>
    <cellStyle name="Gia's 9" xfId="9194"/>
    <cellStyle name="Gia's 9 2" xfId="21316"/>
    <cellStyle name="Gia's 9 2 2" xfId="22792"/>
    <cellStyle name="Gia's 9 3" xfId="21428"/>
    <cellStyle name="Gia's 9 4" xfId="22767"/>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greyed 2 2" xfId="22791"/>
    <cellStyle name="greyed 3" xfId="21427"/>
    <cellStyle name="greyed 4" xfId="22768"/>
    <cellStyle name="Header1" xfId="9222"/>
    <cellStyle name="Header1 2" xfId="9223"/>
    <cellStyle name="Header1 3" xfId="9224"/>
    <cellStyle name="Header2" xfId="9225"/>
    <cellStyle name="Header2 2" xfId="9226"/>
    <cellStyle name="Header2 2 2" xfId="21313"/>
    <cellStyle name="Header2 2 2 2" xfId="22789"/>
    <cellStyle name="Header2 2 3" xfId="21425"/>
    <cellStyle name="Header2 2 4" xfId="22770"/>
    <cellStyle name="Header2 3" xfId="9227"/>
    <cellStyle name="Header2 3 2" xfId="21312"/>
    <cellStyle name="Header2 3 2 2" xfId="22788"/>
    <cellStyle name="Header2 3 3" xfId="21424"/>
    <cellStyle name="Header2 3 4" xfId="22771"/>
    <cellStyle name="Header2 4" xfId="21314"/>
    <cellStyle name="Header2 4 2" xfId="22790"/>
    <cellStyle name="Header2 5" xfId="21426"/>
    <cellStyle name="Header2 6" xfId="22769"/>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eadingTable 2 2" xfId="22787"/>
    <cellStyle name="HeadingTable 3" xfId="21423"/>
    <cellStyle name="HeadingTable 4" xfId="22772"/>
    <cellStyle name="highlightExposure" xfId="9323"/>
    <cellStyle name="highlightExposure 2" xfId="21310"/>
    <cellStyle name="highlightExposure 2 2" xfId="22786"/>
    <cellStyle name="highlightExposure 3" xfId="21422"/>
    <cellStyle name="highlightExposure 4" xfId="22773"/>
    <cellStyle name="highlightPercentage" xfId="9324"/>
    <cellStyle name="highlightPercentage 2" xfId="21309"/>
    <cellStyle name="highlightPercentage 2 2" xfId="22785"/>
    <cellStyle name="highlightPercentage 3" xfId="21421"/>
    <cellStyle name="highlightPercentage 4" xfId="22774"/>
    <cellStyle name="highlightText" xfId="9325"/>
    <cellStyle name="highlightText 2" xfId="21308"/>
    <cellStyle name="highlightText 2 2" xfId="22784"/>
    <cellStyle name="highlightText 3" xfId="21420"/>
    <cellStyle name="highlightText 4" xfId="22775"/>
    <cellStyle name="Horizontal" xfId="9326"/>
    <cellStyle name="Horizontal 2" xfId="9327"/>
    <cellStyle name="Horizontal 3" xfId="9328"/>
    <cellStyle name="Hyperlink" xfId="17" builtinId="8"/>
    <cellStyle name="Hyperlink 2" xfId="9329"/>
    <cellStyle name="Hyperlink 2 2" xfId="9330"/>
    <cellStyle name="Hyperlink 2 3" xfId="9331"/>
    <cellStyle name="Hyperlink 3" xfId="21414"/>
    <cellStyle name="Îáû÷íûé_23_1 " xfId="9332"/>
    <cellStyle name="Input 2" xfId="9333"/>
    <cellStyle name="Input 2 10" xfId="9334"/>
    <cellStyle name="Input 2 10 2" xfId="9335"/>
    <cellStyle name="Input 2 10 2 2" xfId="21306"/>
    <cellStyle name="Input 2 10 2 2 2" xfId="21778"/>
    <cellStyle name="Input 2 10 2 3" xfId="21949"/>
    <cellStyle name="Input 2 10 2 4" xfId="22415"/>
    <cellStyle name="Input 2 10 3" xfId="9336"/>
    <cellStyle name="Input 2 10 3 2" xfId="21305"/>
    <cellStyle name="Input 2 10 3 2 2" xfId="21777"/>
    <cellStyle name="Input 2 10 3 3" xfId="21950"/>
    <cellStyle name="Input 2 10 3 4" xfId="22416"/>
    <cellStyle name="Input 2 10 4" xfId="9337"/>
    <cellStyle name="Input 2 10 4 2" xfId="21304"/>
    <cellStyle name="Input 2 10 4 2 2" xfId="21776"/>
    <cellStyle name="Input 2 10 4 3" xfId="21951"/>
    <cellStyle name="Input 2 10 4 4" xfId="22417"/>
    <cellStyle name="Input 2 10 5" xfId="9338"/>
    <cellStyle name="Input 2 10 5 2" xfId="21303"/>
    <cellStyle name="Input 2 10 5 2 2" xfId="21775"/>
    <cellStyle name="Input 2 10 5 3" xfId="21952"/>
    <cellStyle name="Input 2 10 5 4" xfId="22418"/>
    <cellStyle name="Input 2 11" xfId="9339"/>
    <cellStyle name="Input 2 11 2" xfId="9340"/>
    <cellStyle name="Input 2 11 2 2" xfId="21301"/>
    <cellStyle name="Input 2 11 2 2 2" xfId="21773"/>
    <cellStyle name="Input 2 11 2 3" xfId="21954"/>
    <cellStyle name="Input 2 11 2 4" xfId="22420"/>
    <cellStyle name="Input 2 11 3" xfId="9341"/>
    <cellStyle name="Input 2 11 3 2" xfId="21300"/>
    <cellStyle name="Input 2 11 3 2 2" xfId="21772"/>
    <cellStyle name="Input 2 11 3 3" xfId="21955"/>
    <cellStyle name="Input 2 11 3 4" xfId="22421"/>
    <cellStyle name="Input 2 11 4" xfId="9342"/>
    <cellStyle name="Input 2 11 4 2" xfId="21299"/>
    <cellStyle name="Input 2 11 4 2 2" xfId="21771"/>
    <cellStyle name="Input 2 11 4 3" xfId="21956"/>
    <cellStyle name="Input 2 11 4 4" xfId="22422"/>
    <cellStyle name="Input 2 11 5" xfId="9343"/>
    <cellStyle name="Input 2 11 5 2" xfId="21298"/>
    <cellStyle name="Input 2 11 5 2 2" xfId="21770"/>
    <cellStyle name="Input 2 11 5 3" xfId="21957"/>
    <cellStyle name="Input 2 11 5 4" xfId="22423"/>
    <cellStyle name="Input 2 11 6" xfId="21302"/>
    <cellStyle name="Input 2 11 6 2" xfId="21774"/>
    <cellStyle name="Input 2 11 7" xfId="21953"/>
    <cellStyle name="Input 2 11 8" xfId="22419"/>
    <cellStyle name="Input 2 12" xfId="9344"/>
    <cellStyle name="Input 2 12 2" xfId="9345"/>
    <cellStyle name="Input 2 12 2 2" xfId="21296"/>
    <cellStyle name="Input 2 12 2 2 2" xfId="21768"/>
    <cellStyle name="Input 2 12 2 3" xfId="21959"/>
    <cellStyle name="Input 2 12 2 4" xfId="22425"/>
    <cellStyle name="Input 2 12 3" xfId="9346"/>
    <cellStyle name="Input 2 12 3 2" xfId="21295"/>
    <cellStyle name="Input 2 12 3 2 2" xfId="21767"/>
    <cellStyle name="Input 2 12 3 3" xfId="21960"/>
    <cellStyle name="Input 2 12 3 4" xfId="22426"/>
    <cellStyle name="Input 2 12 4" xfId="9347"/>
    <cellStyle name="Input 2 12 4 2" xfId="21294"/>
    <cellStyle name="Input 2 12 4 2 2" xfId="21766"/>
    <cellStyle name="Input 2 12 4 3" xfId="21961"/>
    <cellStyle name="Input 2 12 4 4" xfId="22427"/>
    <cellStyle name="Input 2 12 5" xfId="9348"/>
    <cellStyle name="Input 2 12 5 2" xfId="21293"/>
    <cellStyle name="Input 2 12 5 2 2" xfId="21765"/>
    <cellStyle name="Input 2 12 5 3" xfId="21962"/>
    <cellStyle name="Input 2 12 5 4" xfId="22428"/>
    <cellStyle name="Input 2 12 6" xfId="21297"/>
    <cellStyle name="Input 2 12 6 2" xfId="21769"/>
    <cellStyle name="Input 2 12 7" xfId="21958"/>
    <cellStyle name="Input 2 12 8" xfId="22424"/>
    <cellStyle name="Input 2 13" xfId="9349"/>
    <cellStyle name="Input 2 13 2" xfId="9350"/>
    <cellStyle name="Input 2 13 2 2" xfId="21291"/>
    <cellStyle name="Input 2 13 2 2 2" xfId="21763"/>
    <cellStyle name="Input 2 13 2 3" xfId="21964"/>
    <cellStyle name="Input 2 13 2 4" xfId="22430"/>
    <cellStyle name="Input 2 13 3" xfId="9351"/>
    <cellStyle name="Input 2 13 3 2" xfId="21290"/>
    <cellStyle name="Input 2 13 3 2 2" xfId="21762"/>
    <cellStyle name="Input 2 13 3 3" xfId="21965"/>
    <cellStyle name="Input 2 13 3 4" xfId="22431"/>
    <cellStyle name="Input 2 13 4" xfId="9352"/>
    <cellStyle name="Input 2 13 4 2" xfId="21289"/>
    <cellStyle name="Input 2 13 4 2 2" xfId="21761"/>
    <cellStyle name="Input 2 13 4 3" xfId="21966"/>
    <cellStyle name="Input 2 13 4 4" xfId="22432"/>
    <cellStyle name="Input 2 13 5" xfId="21292"/>
    <cellStyle name="Input 2 13 5 2" xfId="21764"/>
    <cellStyle name="Input 2 13 6" xfId="21963"/>
    <cellStyle name="Input 2 13 7" xfId="22429"/>
    <cellStyle name="Input 2 14" xfId="9353"/>
    <cellStyle name="Input 2 14 2" xfId="21288"/>
    <cellStyle name="Input 2 14 2 2" xfId="21760"/>
    <cellStyle name="Input 2 14 3" xfId="21967"/>
    <cellStyle name="Input 2 14 4" xfId="22433"/>
    <cellStyle name="Input 2 15" xfId="9354"/>
    <cellStyle name="Input 2 15 2" xfId="21287"/>
    <cellStyle name="Input 2 15 2 2" xfId="21759"/>
    <cellStyle name="Input 2 15 3" xfId="21968"/>
    <cellStyle name="Input 2 15 4" xfId="22434"/>
    <cellStyle name="Input 2 16" xfId="9355"/>
    <cellStyle name="Input 2 16 2" xfId="21286"/>
    <cellStyle name="Input 2 16 2 2" xfId="21758"/>
    <cellStyle name="Input 2 16 3" xfId="21969"/>
    <cellStyle name="Input 2 16 4" xfId="22435"/>
    <cellStyle name="Input 2 17" xfId="21307"/>
    <cellStyle name="Input 2 17 2" xfId="21779"/>
    <cellStyle name="Input 2 18" xfId="21948"/>
    <cellStyle name="Input 2 19" xfId="22414"/>
    <cellStyle name="Input 2 2" xfId="9356"/>
    <cellStyle name="Input 2 2 10" xfId="21285"/>
    <cellStyle name="Input 2 2 10 2" xfId="21757"/>
    <cellStyle name="Input 2 2 11" xfId="21970"/>
    <cellStyle name="Input 2 2 12" xfId="22436"/>
    <cellStyle name="Input 2 2 2" xfId="9357"/>
    <cellStyle name="Input 2 2 2 2" xfId="9358"/>
    <cellStyle name="Input 2 2 2 2 2" xfId="21283"/>
    <cellStyle name="Input 2 2 2 2 2 2" xfId="21755"/>
    <cellStyle name="Input 2 2 2 2 3" xfId="21972"/>
    <cellStyle name="Input 2 2 2 2 4" xfId="22438"/>
    <cellStyle name="Input 2 2 2 3" xfId="9359"/>
    <cellStyle name="Input 2 2 2 3 2" xfId="21282"/>
    <cellStyle name="Input 2 2 2 3 2 2" xfId="21754"/>
    <cellStyle name="Input 2 2 2 3 3" xfId="21973"/>
    <cellStyle name="Input 2 2 2 3 4" xfId="22439"/>
    <cellStyle name="Input 2 2 2 4" xfId="9360"/>
    <cellStyle name="Input 2 2 2 4 2" xfId="21281"/>
    <cellStyle name="Input 2 2 2 4 2 2" xfId="21753"/>
    <cellStyle name="Input 2 2 2 4 3" xfId="21974"/>
    <cellStyle name="Input 2 2 2 4 4" xfId="22440"/>
    <cellStyle name="Input 2 2 2 5" xfId="21284"/>
    <cellStyle name="Input 2 2 2 5 2" xfId="21756"/>
    <cellStyle name="Input 2 2 2 6" xfId="21971"/>
    <cellStyle name="Input 2 2 2 7" xfId="22437"/>
    <cellStyle name="Input 2 2 3" xfId="9361"/>
    <cellStyle name="Input 2 2 3 2" xfId="9362"/>
    <cellStyle name="Input 2 2 3 2 2" xfId="21279"/>
    <cellStyle name="Input 2 2 3 2 2 2" xfId="21751"/>
    <cellStyle name="Input 2 2 3 2 3" xfId="21976"/>
    <cellStyle name="Input 2 2 3 2 4" xfId="22442"/>
    <cellStyle name="Input 2 2 3 3" xfId="9363"/>
    <cellStyle name="Input 2 2 3 3 2" xfId="21278"/>
    <cellStyle name="Input 2 2 3 3 2 2" xfId="21750"/>
    <cellStyle name="Input 2 2 3 3 3" xfId="21977"/>
    <cellStyle name="Input 2 2 3 3 4" xfId="22443"/>
    <cellStyle name="Input 2 2 3 4" xfId="9364"/>
    <cellStyle name="Input 2 2 3 4 2" xfId="21277"/>
    <cellStyle name="Input 2 2 3 4 2 2" xfId="21749"/>
    <cellStyle name="Input 2 2 3 4 3" xfId="21978"/>
    <cellStyle name="Input 2 2 3 4 4" xfId="22444"/>
    <cellStyle name="Input 2 2 3 5" xfId="21280"/>
    <cellStyle name="Input 2 2 3 5 2" xfId="21752"/>
    <cellStyle name="Input 2 2 3 6" xfId="21975"/>
    <cellStyle name="Input 2 2 3 7" xfId="22441"/>
    <cellStyle name="Input 2 2 4" xfId="9365"/>
    <cellStyle name="Input 2 2 4 2" xfId="9366"/>
    <cellStyle name="Input 2 2 4 2 2" xfId="21275"/>
    <cellStyle name="Input 2 2 4 2 2 2" xfId="21747"/>
    <cellStyle name="Input 2 2 4 2 3" xfId="21980"/>
    <cellStyle name="Input 2 2 4 2 4" xfId="22446"/>
    <cellStyle name="Input 2 2 4 3" xfId="9367"/>
    <cellStyle name="Input 2 2 4 3 2" xfId="21274"/>
    <cellStyle name="Input 2 2 4 3 2 2" xfId="21746"/>
    <cellStyle name="Input 2 2 4 3 3" xfId="21981"/>
    <cellStyle name="Input 2 2 4 3 4" xfId="22447"/>
    <cellStyle name="Input 2 2 4 4" xfId="9368"/>
    <cellStyle name="Input 2 2 4 4 2" xfId="21273"/>
    <cellStyle name="Input 2 2 4 4 2 2" xfId="21745"/>
    <cellStyle name="Input 2 2 4 4 3" xfId="21982"/>
    <cellStyle name="Input 2 2 4 4 4" xfId="22448"/>
    <cellStyle name="Input 2 2 4 5" xfId="21276"/>
    <cellStyle name="Input 2 2 4 5 2" xfId="21748"/>
    <cellStyle name="Input 2 2 4 6" xfId="21979"/>
    <cellStyle name="Input 2 2 4 7" xfId="22445"/>
    <cellStyle name="Input 2 2 5" xfId="9369"/>
    <cellStyle name="Input 2 2 5 2" xfId="9370"/>
    <cellStyle name="Input 2 2 5 2 2" xfId="21271"/>
    <cellStyle name="Input 2 2 5 2 2 2" xfId="21743"/>
    <cellStyle name="Input 2 2 5 2 3" xfId="21984"/>
    <cellStyle name="Input 2 2 5 2 4" xfId="22450"/>
    <cellStyle name="Input 2 2 5 3" xfId="9371"/>
    <cellStyle name="Input 2 2 5 3 2" xfId="21270"/>
    <cellStyle name="Input 2 2 5 3 2 2" xfId="21742"/>
    <cellStyle name="Input 2 2 5 3 3" xfId="21985"/>
    <cellStyle name="Input 2 2 5 3 4" xfId="22451"/>
    <cellStyle name="Input 2 2 5 4" xfId="9372"/>
    <cellStyle name="Input 2 2 5 4 2" xfId="21269"/>
    <cellStyle name="Input 2 2 5 4 2 2" xfId="21741"/>
    <cellStyle name="Input 2 2 5 4 3" xfId="21986"/>
    <cellStyle name="Input 2 2 5 4 4" xfId="22452"/>
    <cellStyle name="Input 2 2 5 5" xfId="21272"/>
    <cellStyle name="Input 2 2 5 5 2" xfId="21744"/>
    <cellStyle name="Input 2 2 5 6" xfId="21983"/>
    <cellStyle name="Input 2 2 5 7" xfId="22449"/>
    <cellStyle name="Input 2 2 6" xfId="9373"/>
    <cellStyle name="Input 2 2 6 2" xfId="21268"/>
    <cellStyle name="Input 2 2 6 2 2" xfId="21740"/>
    <cellStyle name="Input 2 2 6 3" xfId="21987"/>
    <cellStyle name="Input 2 2 6 4" xfId="22453"/>
    <cellStyle name="Input 2 2 7" xfId="9374"/>
    <cellStyle name="Input 2 2 7 2" xfId="21267"/>
    <cellStyle name="Input 2 2 7 2 2" xfId="21739"/>
    <cellStyle name="Input 2 2 7 3" xfId="21988"/>
    <cellStyle name="Input 2 2 7 4" xfId="22454"/>
    <cellStyle name="Input 2 2 8" xfId="9375"/>
    <cellStyle name="Input 2 2 8 2" xfId="21266"/>
    <cellStyle name="Input 2 2 8 2 2" xfId="21738"/>
    <cellStyle name="Input 2 2 8 3" xfId="21989"/>
    <cellStyle name="Input 2 2 8 4" xfId="22455"/>
    <cellStyle name="Input 2 2 9" xfId="9376"/>
    <cellStyle name="Input 2 2 9 2" xfId="21265"/>
    <cellStyle name="Input 2 2 9 2 2" xfId="21737"/>
    <cellStyle name="Input 2 2 9 3" xfId="21990"/>
    <cellStyle name="Input 2 2 9 4" xfId="22456"/>
    <cellStyle name="Input 2 3" xfId="9377"/>
    <cellStyle name="Input 2 3 2" xfId="9378"/>
    <cellStyle name="Input 2 3 2 2" xfId="21264"/>
    <cellStyle name="Input 2 3 2 2 2" xfId="21736"/>
    <cellStyle name="Input 2 3 2 3" xfId="21991"/>
    <cellStyle name="Input 2 3 2 4" xfId="22457"/>
    <cellStyle name="Input 2 3 3" xfId="9379"/>
    <cellStyle name="Input 2 3 3 2" xfId="21263"/>
    <cellStyle name="Input 2 3 3 2 2" xfId="21735"/>
    <cellStyle name="Input 2 3 3 3" xfId="21992"/>
    <cellStyle name="Input 2 3 3 4" xfId="22458"/>
    <cellStyle name="Input 2 3 4" xfId="9380"/>
    <cellStyle name="Input 2 3 4 2" xfId="21262"/>
    <cellStyle name="Input 2 3 4 2 2" xfId="21734"/>
    <cellStyle name="Input 2 3 4 3" xfId="21993"/>
    <cellStyle name="Input 2 3 4 4" xfId="22459"/>
    <cellStyle name="Input 2 3 5" xfId="9381"/>
    <cellStyle name="Input 2 3 5 2" xfId="21261"/>
    <cellStyle name="Input 2 3 5 2 2" xfId="21733"/>
    <cellStyle name="Input 2 3 5 3" xfId="21994"/>
    <cellStyle name="Input 2 3 5 4" xfId="22460"/>
    <cellStyle name="Input 2 4" xfId="9382"/>
    <cellStyle name="Input 2 4 2" xfId="9383"/>
    <cellStyle name="Input 2 4 2 2" xfId="21260"/>
    <cellStyle name="Input 2 4 2 2 2" xfId="21732"/>
    <cellStyle name="Input 2 4 2 3" xfId="21995"/>
    <cellStyle name="Input 2 4 2 4" xfId="22461"/>
    <cellStyle name="Input 2 4 3" xfId="9384"/>
    <cellStyle name="Input 2 4 3 2" xfId="21259"/>
    <cellStyle name="Input 2 4 3 2 2" xfId="21731"/>
    <cellStyle name="Input 2 4 3 3" xfId="21996"/>
    <cellStyle name="Input 2 4 3 4" xfId="22462"/>
    <cellStyle name="Input 2 4 4" xfId="9385"/>
    <cellStyle name="Input 2 4 4 2" xfId="21258"/>
    <cellStyle name="Input 2 4 4 2 2" xfId="21730"/>
    <cellStyle name="Input 2 4 4 3" xfId="21997"/>
    <cellStyle name="Input 2 4 4 4" xfId="22463"/>
    <cellStyle name="Input 2 4 5" xfId="9386"/>
    <cellStyle name="Input 2 4 5 2" xfId="21257"/>
    <cellStyle name="Input 2 4 5 2 2" xfId="21729"/>
    <cellStyle name="Input 2 4 5 3" xfId="21998"/>
    <cellStyle name="Input 2 4 5 4" xfId="22464"/>
    <cellStyle name="Input 2 5" xfId="9387"/>
    <cellStyle name="Input 2 5 2" xfId="9388"/>
    <cellStyle name="Input 2 5 2 2" xfId="21256"/>
    <cellStyle name="Input 2 5 2 2 2" xfId="21728"/>
    <cellStyle name="Input 2 5 2 3" xfId="21999"/>
    <cellStyle name="Input 2 5 2 4" xfId="22465"/>
    <cellStyle name="Input 2 5 3" xfId="9389"/>
    <cellStyle name="Input 2 5 3 2" xfId="21255"/>
    <cellStyle name="Input 2 5 3 2 2" xfId="21727"/>
    <cellStyle name="Input 2 5 3 3" xfId="22000"/>
    <cellStyle name="Input 2 5 3 4" xfId="22466"/>
    <cellStyle name="Input 2 5 4" xfId="9390"/>
    <cellStyle name="Input 2 5 4 2" xfId="21254"/>
    <cellStyle name="Input 2 5 4 2 2" xfId="21726"/>
    <cellStyle name="Input 2 5 4 3" xfId="22001"/>
    <cellStyle name="Input 2 5 4 4" xfId="22467"/>
    <cellStyle name="Input 2 5 5" xfId="9391"/>
    <cellStyle name="Input 2 5 5 2" xfId="21253"/>
    <cellStyle name="Input 2 5 5 2 2" xfId="21725"/>
    <cellStyle name="Input 2 5 5 3" xfId="22002"/>
    <cellStyle name="Input 2 5 5 4" xfId="22468"/>
    <cellStyle name="Input 2 6" xfId="9392"/>
    <cellStyle name="Input 2 6 2" xfId="9393"/>
    <cellStyle name="Input 2 6 2 2" xfId="21252"/>
    <cellStyle name="Input 2 6 2 2 2" xfId="21724"/>
    <cellStyle name="Input 2 6 2 3" xfId="22003"/>
    <cellStyle name="Input 2 6 2 4" xfId="22469"/>
    <cellStyle name="Input 2 6 3" xfId="9394"/>
    <cellStyle name="Input 2 6 3 2" xfId="21251"/>
    <cellStyle name="Input 2 6 3 2 2" xfId="21723"/>
    <cellStyle name="Input 2 6 3 3" xfId="22004"/>
    <cellStyle name="Input 2 6 3 4" xfId="22470"/>
    <cellStyle name="Input 2 6 4" xfId="9395"/>
    <cellStyle name="Input 2 6 4 2" xfId="21250"/>
    <cellStyle name="Input 2 6 4 2 2" xfId="21722"/>
    <cellStyle name="Input 2 6 4 3" xfId="22005"/>
    <cellStyle name="Input 2 6 4 4" xfId="22471"/>
    <cellStyle name="Input 2 6 5" xfId="9396"/>
    <cellStyle name="Input 2 6 5 2" xfId="21249"/>
    <cellStyle name="Input 2 6 5 2 2" xfId="21721"/>
    <cellStyle name="Input 2 6 5 3" xfId="22006"/>
    <cellStyle name="Input 2 6 5 4" xfId="22472"/>
    <cellStyle name="Input 2 7" xfId="9397"/>
    <cellStyle name="Input 2 7 2" xfId="9398"/>
    <cellStyle name="Input 2 7 2 2" xfId="21248"/>
    <cellStyle name="Input 2 7 2 2 2" xfId="21720"/>
    <cellStyle name="Input 2 7 2 3" xfId="22007"/>
    <cellStyle name="Input 2 7 2 4" xfId="22473"/>
    <cellStyle name="Input 2 7 3" xfId="9399"/>
    <cellStyle name="Input 2 7 3 2" xfId="21247"/>
    <cellStyle name="Input 2 7 3 2 2" xfId="21719"/>
    <cellStyle name="Input 2 7 3 3" xfId="22008"/>
    <cellStyle name="Input 2 7 3 4" xfId="22474"/>
    <cellStyle name="Input 2 7 4" xfId="9400"/>
    <cellStyle name="Input 2 7 4 2" xfId="21246"/>
    <cellStyle name="Input 2 7 4 2 2" xfId="21718"/>
    <cellStyle name="Input 2 7 4 3" xfId="22009"/>
    <cellStyle name="Input 2 7 4 4" xfId="22475"/>
    <cellStyle name="Input 2 7 5" xfId="9401"/>
    <cellStyle name="Input 2 7 5 2" xfId="21245"/>
    <cellStyle name="Input 2 7 5 2 2" xfId="21717"/>
    <cellStyle name="Input 2 7 5 3" xfId="22010"/>
    <cellStyle name="Input 2 7 5 4" xfId="22476"/>
    <cellStyle name="Input 2 8" xfId="9402"/>
    <cellStyle name="Input 2 8 2" xfId="9403"/>
    <cellStyle name="Input 2 8 2 2" xfId="21244"/>
    <cellStyle name="Input 2 8 2 2 2" xfId="21716"/>
    <cellStyle name="Input 2 8 2 3" xfId="22011"/>
    <cellStyle name="Input 2 8 2 4" xfId="22477"/>
    <cellStyle name="Input 2 8 3" xfId="9404"/>
    <cellStyle name="Input 2 8 3 2" xfId="21243"/>
    <cellStyle name="Input 2 8 3 2 2" xfId="21715"/>
    <cellStyle name="Input 2 8 3 3" xfId="22012"/>
    <cellStyle name="Input 2 8 3 4" xfId="22478"/>
    <cellStyle name="Input 2 8 4" xfId="9405"/>
    <cellStyle name="Input 2 8 4 2" xfId="21242"/>
    <cellStyle name="Input 2 8 4 2 2" xfId="21714"/>
    <cellStyle name="Input 2 8 4 3" xfId="22013"/>
    <cellStyle name="Input 2 8 4 4" xfId="22479"/>
    <cellStyle name="Input 2 8 5" xfId="9406"/>
    <cellStyle name="Input 2 8 5 2" xfId="21241"/>
    <cellStyle name="Input 2 8 5 2 2" xfId="21713"/>
    <cellStyle name="Input 2 8 5 3" xfId="22014"/>
    <cellStyle name="Input 2 8 5 4" xfId="22480"/>
    <cellStyle name="Input 2 9" xfId="9407"/>
    <cellStyle name="Input 2 9 2" xfId="9408"/>
    <cellStyle name="Input 2 9 2 2" xfId="21240"/>
    <cellStyle name="Input 2 9 2 2 2" xfId="21712"/>
    <cellStyle name="Input 2 9 2 3" xfId="22015"/>
    <cellStyle name="Input 2 9 2 4" xfId="22481"/>
    <cellStyle name="Input 2 9 3" xfId="9409"/>
    <cellStyle name="Input 2 9 3 2" xfId="21239"/>
    <cellStyle name="Input 2 9 3 2 2" xfId="21711"/>
    <cellStyle name="Input 2 9 3 3" xfId="22016"/>
    <cellStyle name="Input 2 9 3 4" xfId="22482"/>
    <cellStyle name="Input 2 9 4" xfId="9410"/>
    <cellStyle name="Input 2 9 4 2" xfId="21238"/>
    <cellStyle name="Input 2 9 4 2 2" xfId="21710"/>
    <cellStyle name="Input 2 9 4 3" xfId="22017"/>
    <cellStyle name="Input 2 9 4 4" xfId="22483"/>
    <cellStyle name="Input 2 9 5" xfId="9411"/>
    <cellStyle name="Input 2 9 5 2" xfId="21237"/>
    <cellStyle name="Input 2 9 5 2 2" xfId="21709"/>
    <cellStyle name="Input 2 9 5 3" xfId="22018"/>
    <cellStyle name="Input 2 9 5 4" xfId="22484"/>
    <cellStyle name="Input 3" xfId="9412"/>
    <cellStyle name="Input 3 2" xfId="9413"/>
    <cellStyle name="Input 3 2 2" xfId="21235"/>
    <cellStyle name="Input 3 2 2 2" xfId="21707"/>
    <cellStyle name="Input 3 2 3" xfId="22020"/>
    <cellStyle name="Input 3 2 4" xfId="22486"/>
    <cellStyle name="Input 3 3" xfId="9414"/>
    <cellStyle name="Input 3 3 2" xfId="21234"/>
    <cellStyle name="Input 3 3 2 2" xfId="21706"/>
    <cellStyle name="Input 3 3 3" xfId="22021"/>
    <cellStyle name="Input 3 3 4" xfId="22487"/>
    <cellStyle name="Input 3 4" xfId="21236"/>
    <cellStyle name="Input 3 4 2" xfId="21708"/>
    <cellStyle name="Input 3 5" xfId="22019"/>
    <cellStyle name="Input 3 6" xfId="22485"/>
    <cellStyle name="Input 4" xfId="9415"/>
    <cellStyle name="Input 4 2" xfId="9416"/>
    <cellStyle name="Input 4 2 2" xfId="21232"/>
    <cellStyle name="Input 4 2 2 2" xfId="21704"/>
    <cellStyle name="Input 4 2 3" xfId="22023"/>
    <cellStyle name="Input 4 2 4" xfId="22489"/>
    <cellStyle name="Input 4 3" xfId="9417"/>
    <cellStyle name="Input 4 3 2" xfId="21231"/>
    <cellStyle name="Input 4 3 2 2" xfId="21703"/>
    <cellStyle name="Input 4 3 3" xfId="22024"/>
    <cellStyle name="Input 4 3 4" xfId="22490"/>
    <cellStyle name="Input 4 4" xfId="21233"/>
    <cellStyle name="Input 4 4 2" xfId="21705"/>
    <cellStyle name="Input 4 5" xfId="22022"/>
    <cellStyle name="Input 4 6" xfId="22488"/>
    <cellStyle name="Input 5" xfId="9418"/>
    <cellStyle name="Input 5 2" xfId="9419"/>
    <cellStyle name="Input 5 2 2" xfId="21229"/>
    <cellStyle name="Input 5 2 2 2" xfId="21701"/>
    <cellStyle name="Input 5 2 3" xfId="22026"/>
    <cellStyle name="Input 5 2 4" xfId="22492"/>
    <cellStyle name="Input 5 3" xfId="9420"/>
    <cellStyle name="Input 5 3 2" xfId="21228"/>
    <cellStyle name="Input 5 3 2 2" xfId="21700"/>
    <cellStyle name="Input 5 3 3" xfId="22027"/>
    <cellStyle name="Input 5 3 4" xfId="22493"/>
    <cellStyle name="Input 5 4" xfId="21230"/>
    <cellStyle name="Input 5 4 2" xfId="21702"/>
    <cellStyle name="Input 5 5" xfId="22025"/>
    <cellStyle name="Input 5 6" xfId="22491"/>
    <cellStyle name="Input 6" xfId="9421"/>
    <cellStyle name="Input 6 2" xfId="9422"/>
    <cellStyle name="Input 6 2 2" xfId="21226"/>
    <cellStyle name="Input 6 2 2 2" xfId="21698"/>
    <cellStyle name="Input 6 2 3" xfId="22029"/>
    <cellStyle name="Input 6 2 4" xfId="22495"/>
    <cellStyle name="Input 6 3" xfId="9423"/>
    <cellStyle name="Input 6 3 2" xfId="21225"/>
    <cellStyle name="Input 6 3 2 2" xfId="21697"/>
    <cellStyle name="Input 6 3 3" xfId="22030"/>
    <cellStyle name="Input 6 3 4" xfId="22496"/>
    <cellStyle name="Input 6 4" xfId="21227"/>
    <cellStyle name="Input 6 4 2" xfId="21699"/>
    <cellStyle name="Input 6 5" xfId="22028"/>
    <cellStyle name="Input 6 6" xfId="22494"/>
    <cellStyle name="Input 7" xfId="9424"/>
    <cellStyle name="Input 7 2" xfId="21224"/>
    <cellStyle name="Input 7 2 2" xfId="21696"/>
    <cellStyle name="Input 7 3" xfId="22031"/>
    <cellStyle name="Input 7 4" xfId="22497"/>
    <cellStyle name="inputExposure" xfId="9425"/>
    <cellStyle name="inputExposure 2" xfId="21223"/>
    <cellStyle name="inputExposure 2 2" xfId="22783"/>
    <cellStyle name="inputExposure 3" xfId="21419"/>
    <cellStyle name="inputExposure 4" xfId="22776"/>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2 2" xfId="22309"/>
    <cellStyle name="Normal 123" xfId="21412"/>
    <cellStyle name="Normal 123 2" xfId="22756"/>
    <cellStyle name="Normal 123 3" xfId="22328"/>
    <cellStyle name="Normal 124" xfId="22329"/>
    <cellStyle name="Normal 124 2" xfId="22757"/>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2 2" xfId="21694"/>
    <cellStyle name="Note 2 10 2 3" xfId="22033"/>
    <cellStyle name="Note 2 10 2 4" xfId="22499"/>
    <cellStyle name="Note 2 10 3" xfId="20386"/>
    <cellStyle name="Note 2 10 3 2" xfId="21220"/>
    <cellStyle name="Note 2 10 3 2 2" xfId="21693"/>
    <cellStyle name="Note 2 10 3 3" xfId="22034"/>
    <cellStyle name="Note 2 10 3 4" xfId="22500"/>
    <cellStyle name="Note 2 10 4" xfId="20387"/>
    <cellStyle name="Note 2 10 4 2" xfId="21219"/>
    <cellStyle name="Note 2 10 4 2 2" xfId="21692"/>
    <cellStyle name="Note 2 10 4 3" xfId="22035"/>
    <cellStyle name="Note 2 10 4 4" xfId="22501"/>
    <cellStyle name="Note 2 10 5" xfId="20388"/>
    <cellStyle name="Note 2 10 5 2" xfId="21218"/>
    <cellStyle name="Note 2 10 5 2 2" xfId="21691"/>
    <cellStyle name="Note 2 10 5 3" xfId="22036"/>
    <cellStyle name="Note 2 10 5 4" xfId="22502"/>
    <cellStyle name="Note 2 11" xfId="20389"/>
    <cellStyle name="Note 2 11 2" xfId="20390"/>
    <cellStyle name="Note 2 11 2 2" xfId="21217"/>
    <cellStyle name="Note 2 11 2 2 2" xfId="21690"/>
    <cellStyle name="Note 2 11 2 3" xfId="22037"/>
    <cellStyle name="Note 2 11 2 4" xfId="22503"/>
    <cellStyle name="Note 2 11 3" xfId="20391"/>
    <cellStyle name="Note 2 11 3 2" xfId="21216"/>
    <cellStyle name="Note 2 11 3 2 2" xfId="21689"/>
    <cellStyle name="Note 2 11 3 3" xfId="22038"/>
    <cellStyle name="Note 2 11 3 4" xfId="22504"/>
    <cellStyle name="Note 2 11 4" xfId="20392"/>
    <cellStyle name="Note 2 11 4 2" xfId="21215"/>
    <cellStyle name="Note 2 11 4 2 2" xfId="21688"/>
    <cellStyle name="Note 2 11 4 3" xfId="22039"/>
    <cellStyle name="Note 2 11 4 4" xfId="22505"/>
    <cellStyle name="Note 2 11 5" xfId="20393"/>
    <cellStyle name="Note 2 11 5 2" xfId="21214"/>
    <cellStyle name="Note 2 11 5 2 2" xfId="21687"/>
    <cellStyle name="Note 2 11 5 3" xfId="22040"/>
    <cellStyle name="Note 2 11 5 4" xfId="22506"/>
    <cellStyle name="Note 2 12" xfId="20394"/>
    <cellStyle name="Note 2 12 2" xfId="20395"/>
    <cellStyle name="Note 2 12 2 2" xfId="21213"/>
    <cellStyle name="Note 2 12 2 2 2" xfId="21686"/>
    <cellStyle name="Note 2 12 2 3" xfId="22041"/>
    <cellStyle name="Note 2 12 2 4" xfId="22507"/>
    <cellStyle name="Note 2 12 3" xfId="20396"/>
    <cellStyle name="Note 2 12 3 2" xfId="21212"/>
    <cellStyle name="Note 2 12 3 2 2" xfId="21685"/>
    <cellStyle name="Note 2 12 3 3" xfId="22042"/>
    <cellStyle name="Note 2 12 3 4" xfId="22508"/>
    <cellStyle name="Note 2 12 4" xfId="20397"/>
    <cellStyle name="Note 2 12 4 2" xfId="21211"/>
    <cellStyle name="Note 2 12 4 2 2" xfId="21684"/>
    <cellStyle name="Note 2 12 4 3" xfId="22043"/>
    <cellStyle name="Note 2 12 4 4" xfId="22509"/>
    <cellStyle name="Note 2 12 5" xfId="20398"/>
    <cellStyle name="Note 2 12 5 2" xfId="21210"/>
    <cellStyle name="Note 2 12 5 2 2" xfId="21683"/>
    <cellStyle name="Note 2 12 5 3" xfId="22044"/>
    <cellStyle name="Note 2 12 5 4" xfId="22510"/>
    <cellStyle name="Note 2 13" xfId="20399"/>
    <cellStyle name="Note 2 13 2" xfId="20400"/>
    <cellStyle name="Note 2 13 2 2" xfId="21209"/>
    <cellStyle name="Note 2 13 2 2 2" xfId="21682"/>
    <cellStyle name="Note 2 13 2 3" xfId="22045"/>
    <cellStyle name="Note 2 13 2 4" xfId="22511"/>
    <cellStyle name="Note 2 13 3" xfId="20401"/>
    <cellStyle name="Note 2 13 3 2" xfId="21208"/>
    <cellStyle name="Note 2 13 3 2 2" xfId="21681"/>
    <cellStyle name="Note 2 13 3 3" xfId="22046"/>
    <cellStyle name="Note 2 13 3 4" xfId="22512"/>
    <cellStyle name="Note 2 13 4" xfId="20402"/>
    <cellStyle name="Note 2 13 4 2" xfId="21207"/>
    <cellStyle name="Note 2 13 4 2 2" xfId="21680"/>
    <cellStyle name="Note 2 13 4 3" xfId="22047"/>
    <cellStyle name="Note 2 13 4 4" xfId="22513"/>
    <cellStyle name="Note 2 13 5" xfId="20403"/>
    <cellStyle name="Note 2 13 5 2" xfId="21206"/>
    <cellStyle name="Note 2 13 5 2 2" xfId="21679"/>
    <cellStyle name="Note 2 13 5 3" xfId="22048"/>
    <cellStyle name="Note 2 13 5 4" xfId="22514"/>
    <cellStyle name="Note 2 14" xfId="20404"/>
    <cellStyle name="Note 2 14 2" xfId="20405"/>
    <cellStyle name="Note 2 14 2 2" xfId="21204"/>
    <cellStyle name="Note 2 14 2 2 2" xfId="21677"/>
    <cellStyle name="Note 2 14 2 3" xfId="22050"/>
    <cellStyle name="Note 2 14 2 4" xfId="22516"/>
    <cellStyle name="Note 2 14 3" xfId="21205"/>
    <cellStyle name="Note 2 14 3 2" xfId="21678"/>
    <cellStyle name="Note 2 14 4" xfId="22049"/>
    <cellStyle name="Note 2 14 5" xfId="22515"/>
    <cellStyle name="Note 2 15" xfId="20406"/>
    <cellStyle name="Note 2 15 2" xfId="20407"/>
    <cellStyle name="Note 2 15 2 2" xfId="21203"/>
    <cellStyle name="Note 2 15 2 2 2" xfId="21676"/>
    <cellStyle name="Note 2 15 2 3" xfId="22051"/>
    <cellStyle name="Note 2 15 2 4" xfId="22517"/>
    <cellStyle name="Note 2 16" xfId="20408"/>
    <cellStyle name="Note 2 16 2" xfId="21202"/>
    <cellStyle name="Note 2 16 2 2" xfId="21675"/>
    <cellStyle name="Note 2 16 3" xfId="22052"/>
    <cellStyle name="Note 2 16 4" xfId="22518"/>
    <cellStyle name="Note 2 17" xfId="20409"/>
    <cellStyle name="Note 2 17 2" xfId="21201"/>
    <cellStyle name="Note 2 17 2 2" xfId="21674"/>
    <cellStyle name="Note 2 17 3" xfId="22053"/>
    <cellStyle name="Note 2 17 4" xfId="22519"/>
    <cellStyle name="Note 2 18" xfId="21222"/>
    <cellStyle name="Note 2 18 2" xfId="21695"/>
    <cellStyle name="Note 2 19" xfId="22032"/>
    <cellStyle name="Note 2 2" xfId="20410"/>
    <cellStyle name="Note 2 2 10" xfId="20411"/>
    <cellStyle name="Note 2 2 10 2" xfId="21199"/>
    <cellStyle name="Note 2 2 10 2 2" xfId="21672"/>
    <cellStyle name="Note 2 2 10 3" xfId="22055"/>
    <cellStyle name="Note 2 2 10 4" xfId="22521"/>
    <cellStyle name="Note 2 2 11" xfId="21200"/>
    <cellStyle name="Note 2 2 11 2" xfId="21673"/>
    <cellStyle name="Note 2 2 12" xfId="22054"/>
    <cellStyle name="Note 2 2 13" xfId="22520"/>
    <cellStyle name="Note 2 2 2" xfId="20412"/>
    <cellStyle name="Note 2 2 2 2" xfId="20413"/>
    <cellStyle name="Note 2 2 2 2 2" xfId="21197"/>
    <cellStyle name="Note 2 2 2 2 2 2" xfId="21670"/>
    <cellStyle name="Note 2 2 2 2 3" xfId="22057"/>
    <cellStyle name="Note 2 2 2 2 4" xfId="22523"/>
    <cellStyle name="Note 2 2 2 3" xfId="20414"/>
    <cellStyle name="Note 2 2 2 3 2" xfId="21196"/>
    <cellStyle name="Note 2 2 2 3 2 2" xfId="21669"/>
    <cellStyle name="Note 2 2 2 3 3" xfId="22058"/>
    <cellStyle name="Note 2 2 2 3 4" xfId="22524"/>
    <cellStyle name="Note 2 2 2 4" xfId="20415"/>
    <cellStyle name="Note 2 2 2 4 2" xfId="21195"/>
    <cellStyle name="Note 2 2 2 4 2 2" xfId="21668"/>
    <cellStyle name="Note 2 2 2 4 3" xfId="22059"/>
    <cellStyle name="Note 2 2 2 4 4" xfId="22525"/>
    <cellStyle name="Note 2 2 2 5" xfId="20416"/>
    <cellStyle name="Note 2 2 2 5 2" xfId="21194"/>
    <cellStyle name="Note 2 2 2 5 2 2" xfId="21667"/>
    <cellStyle name="Note 2 2 2 5 3" xfId="22060"/>
    <cellStyle name="Note 2 2 2 5 4" xfId="22526"/>
    <cellStyle name="Note 2 2 2 6" xfId="21198"/>
    <cellStyle name="Note 2 2 2 6 2" xfId="21671"/>
    <cellStyle name="Note 2 2 2 7" xfId="22056"/>
    <cellStyle name="Note 2 2 2 8" xfId="22522"/>
    <cellStyle name="Note 2 2 3" xfId="20417"/>
    <cellStyle name="Note 2 2 3 2" xfId="20418"/>
    <cellStyle name="Note 2 2 3 2 2" xfId="21193"/>
    <cellStyle name="Note 2 2 3 2 2 2" xfId="21666"/>
    <cellStyle name="Note 2 2 3 2 3" xfId="22061"/>
    <cellStyle name="Note 2 2 3 2 4" xfId="22527"/>
    <cellStyle name="Note 2 2 3 3" xfId="20419"/>
    <cellStyle name="Note 2 2 3 3 2" xfId="21192"/>
    <cellStyle name="Note 2 2 3 3 2 2" xfId="21665"/>
    <cellStyle name="Note 2 2 3 3 3" xfId="22062"/>
    <cellStyle name="Note 2 2 3 3 4" xfId="22528"/>
    <cellStyle name="Note 2 2 3 4" xfId="20420"/>
    <cellStyle name="Note 2 2 3 4 2" xfId="21191"/>
    <cellStyle name="Note 2 2 3 4 2 2" xfId="21664"/>
    <cellStyle name="Note 2 2 3 4 3" xfId="22063"/>
    <cellStyle name="Note 2 2 3 4 4" xfId="22529"/>
    <cellStyle name="Note 2 2 3 5" xfId="20421"/>
    <cellStyle name="Note 2 2 3 5 2" xfId="21190"/>
    <cellStyle name="Note 2 2 3 5 2 2" xfId="21663"/>
    <cellStyle name="Note 2 2 3 5 3" xfId="22064"/>
    <cellStyle name="Note 2 2 3 5 4" xfId="22530"/>
    <cellStyle name="Note 2 2 4" xfId="20422"/>
    <cellStyle name="Note 2 2 4 2" xfId="20423"/>
    <cellStyle name="Note 2 2 4 2 2" xfId="21188"/>
    <cellStyle name="Note 2 2 4 2 2 2" xfId="21661"/>
    <cellStyle name="Note 2 2 4 2 3" xfId="22066"/>
    <cellStyle name="Note 2 2 4 2 4" xfId="22532"/>
    <cellStyle name="Note 2 2 4 3" xfId="20424"/>
    <cellStyle name="Note 2 2 4 3 2" xfId="21187"/>
    <cellStyle name="Note 2 2 4 3 2 2" xfId="21660"/>
    <cellStyle name="Note 2 2 4 3 3" xfId="22067"/>
    <cellStyle name="Note 2 2 4 3 4" xfId="22533"/>
    <cellStyle name="Note 2 2 4 4" xfId="20425"/>
    <cellStyle name="Note 2 2 4 4 2" xfId="21186"/>
    <cellStyle name="Note 2 2 4 4 2 2" xfId="21659"/>
    <cellStyle name="Note 2 2 4 4 3" xfId="22068"/>
    <cellStyle name="Note 2 2 4 4 4" xfId="22534"/>
    <cellStyle name="Note 2 2 4 5" xfId="21189"/>
    <cellStyle name="Note 2 2 4 5 2" xfId="21662"/>
    <cellStyle name="Note 2 2 4 6" xfId="22065"/>
    <cellStyle name="Note 2 2 4 7" xfId="22531"/>
    <cellStyle name="Note 2 2 5" xfId="20426"/>
    <cellStyle name="Note 2 2 5 2" xfId="20427"/>
    <cellStyle name="Note 2 2 5 2 2" xfId="21184"/>
    <cellStyle name="Note 2 2 5 2 2 2" xfId="21657"/>
    <cellStyle name="Note 2 2 5 2 3" xfId="22070"/>
    <cellStyle name="Note 2 2 5 2 4" xfId="22536"/>
    <cellStyle name="Note 2 2 5 3" xfId="20428"/>
    <cellStyle name="Note 2 2 5 3 2" xfId="21183"/>
    <cellStyle name="Note 2 2 5 3 2 2" xfId="21656"/>
    <cellStyle name="Note 2 2 5 3 3" xfId="22071"/>
    <cellStyle name="Note 2 2 5 3 4" xfId="22537"/>
    <cellStyle name="Note 2 2 5 4" xfId="20429"/>
    <cellStyle name="Note 2 2 5 4 2" xfId="21182"/>
    <cellStyle name="Note 2 2 5 4 2 2" xfId="21655"/>
    <cellStyle name="Note 2 2 5 4 3" xfId="22072"/>
    <cellStyle name="Note 2 2 5 4 4" xfId="22538"/>
    <cellStyle name="Note 2 2 5 5" xfId="21185"/>
    <cellStyle name="Note 2 2 5 5 2" xfId="21658"/>
    <cellStyle name="Note 2 2 5 6" xfId="22069"/>
    <cellStyle name="Note 2 2 5 7" xfId="22535"/>
    <cellStyle name="Note 2 2 6" xfId="20430"/>
    <cellStyle name="Note 2 2 6 2" xfId="21181"/>
    <cellStyle name="Note 2 2 6 2 2" xfId="21654"/>
    <cellStyle name="Note 2 2 6 3" xfId="22073"/>
    <cellStyle name="Note 2 2 6 4" xfId="22539"/>
    <cellStyle name="Note 2 2 7" xfId="20431"/>
    <cellStyle name="Note 2 2 7 2" xfId="21180"/>
    <cellStyle name="Note 2 2 7 2 2" xfId="21653"/>
    <cellStyle name="Note 2 2 7 3" xfId="22074"/>
    <cellStyle name="Note 2 2 7 4" xfId="22540"/>
    <cellStyle name="Note 2 2 8" xfId="20432"/>
    <cellStyle name="Note 2 2 8 2" xfId="21179"/>
    <cellStyle name="Note 2 2 8 2 2" xfId="21652"/>
    <cellStyle name="Note 2 2 8 3" xfId="22075"/>
    <cellStyle name="Note 2 2 8 4" xfId="22541"/>
    <cellStyle name="Note 2 2 9" xfId="20433"/>
    <cellStyle name="Note 2 2 9 2" xfId="21178"/>
    <cellStyle name="Note 2 2 9 2 2" xfId="21651"/>
    <cellStyle name="Note 2 2 9 3" xfId="22076"/>
    <cellStyle name="Note 2 2 9 4" xfId="22542"/>
    <cellStyle name="Note 2 20" xfId="22498"/>
    <cellStyle name="Note 2 3" xfId="20434"/>
    <cellStyle name="Note 2 3 2" xfId="20435"/>
    <cellStyle name="Note 2 3 2 2" xfId="21177"/>
    <cellStyle name="Note 2 3 2 2 2" xfId="21650"/>
    <cellStyle name="Note 2 3 2 3" xfId="22077"/>
    <cellStyle name="Note 2 3 2 4" xfId="22543"/>
    <cellStyle name="Note 2 3 3" xfId="20436"/>
    <cellStyle name="Note 2 3 3 2" xfId="21176"/>
    <cellStyle name="Note 2 3 3 2 2" xfId="21649"/>
    <cellStyle name="Note 2 3 3 3" xfId="22078"/>
    <cellStyle name="Note 2 3 3 4" xfId="22544"/>
    <cellStyle name="Note 2 3 4" xfId="20437"/>
    <cellStyle name="Note 2 3 4 2" xfId="21175"/>
    <cellStyle name="Note 2 3 4 2 2" xfId="21648"/>
    <cellStyle name="Note 2 3 4 3" xfId="22079"/>
    <cellStyle name="Note 2 3 4 4" xfId="22545"/>
    <cellStyle name="Note 2 3 5" xfId="20438"/>
    <cellStyle name="Note 2 3 5 2" xfId="21174"/>
    <cellStyle name="Note 2 3 5 2 2" xfId="21647"/>
    <cellStyle name="Note 2 3 5 3" xfId="22080"/>
    <cellStyle name="Note 2 3 5 4" xfId="22546"/>
    <cellStyle name="Note 2 4" xfId="20439"/>
    <cellStyle name="Note 2 4 2" xfId="20440"/>
    <cellStyle name="Note 2 4 2 2" xfId="20441"/>
    <cellStyle name="Note 2 4 2 2 2" xfId="21173"/>
    <cellStyle name="Note 2 4 2 2 2 2" xfId="21646"/>
    <cellStyle name="Note 2 4 2 2 3" xfId="22081"/>
    <cellStyle name="Note 2 4 2 2 4" xfId="22547"/>
    <cellStyle name="Note 2 4 3" xfId="20442"/>
    <cellStyle name="Note 2 4 3 2" xfId="20443"/>
    <cellStyle name="Note 2 4 3 2 2" xfId="21172"/>
    <cellStyle name="Note 2 4 3 2 2 2" xfId="21645"/>
    <cellStyle name="Note 2 4 3 2 3" xfId="22082"/>
    <cellStyle name="Note 2 4 3 2 4" xfId="22548"/>
    <cellStyle name="Note 2 4 4" xfId="20444"/>
    <cellStyle name="Note 2 4 4 2" xfId="20445"/>
    <cellStyle name="Note 2 4 4 2 2" xfId="21171"/>
    <cellStyle name="Note 2 4 4 2 2 2" xfId="21644"/>
    <cellStyle name="Note 2 4 4 2 3" xfId="22083"/>
    <cellStyle name="Note 2 4 4 2 4" xfId="22549"/>
    <cellStyle name="Note 2 4 5" xfId="20446"/>
    <cellStyle name="Note 2 4 6" xfId="20447"/>
    <cellStyle name="Note 2 4 7" xfId="20448"/>
    <cellStyle name="Note 2 4 7 2" xfId="21170"/>
    <cellStyle name="Note 2 4 7 2 2" xfId="21643"/>
    <cellStyle name="Note 2 4 7 3" xfId="22084"/>
    <cellStyle name="Note 2 4 7 4" xfId="22550"/>
    <cellStyle name="Note 2 5" xfId="20449"/>
    <cellStyle name="Note 2 5 2" xfId="20450"/>
    <cellStyle name="Note 2 5 2 2" xfId="20451"/>
    <cellStyle name="Note 2 5 2 2 2" xfId="21169"/>
    <cellStyle name="Note 2 5 2 2 2 2" xfId="21642"/>
    <cellStyle name="Note 2 5 2 2 3" xfId="22085"/>
    <cellStyle name="Note 2 5 2 2 4" xfId="22551"/>
    <cellStyle name="Note 2 5 3" xfId="20452"/>
    <cellStyle name="Note 2 5 3 2" xfId="20453"/>
    <cellStyle name="Note 2 5 3 2 2" xfId="21168"/>
    <cellStyle name="Note 2 5 3 2 2 2" xfId="21641"/>
    <cellStyle name="Note 2 5 3 2 3" xfId="22086"/>
    <cellStyle name="Note 2 5 3 2 4" xfId="22552"/>
    <cellStyle name="Note 2 5 4" xfId="20454"/>
    <cellStyle name="Note 2 5 4 2" xfId="20455"/>
    <cellStyle name="Note 2 5 4 2 2" xfId="21167"/>
    <cellStyle name="Note 2 5 4 2 2 2" xfId="21640"/>
    <cellStyle name="Note 2 5 4 2 3" xfId="22087"/>
    <cellStyle name="Note 2 5 4 2 4" xfId="22553"/>
    <cellStyle name="Note 2 5 5" xfId="20456"/>
    <cellStyle name="Note 2 5 6" xfId="20457"/>
    <cellStyle name="Note 2 5 7" xfId="20458"/>
    <cellStyle name="Note 2 5 7 2" xfId="21166"/>
    <cellStyle name="Note 2 5 7 2 2" xfId="21639"/>
    <cellStyle name="Note 2 5 7 3" xfId="22088"/>
    <cellStyle name="Note 2 5 7 4" xfId="22554"/>
    <cellStyle name="Note 2 6" xfId="20459"/>
    <cellStyle name="Note 2 6 2" xfId="20460"/>
    <cellStyle name="Note 2 6 2 2" xfId="20461"/>
    <cellStyle name="Note 2 6 2 2 2" xfId="21165"/>
    <cellStyle name="Note 2 6 2 2 2 2" xfId="21638"/>
    <cellStyle name="Note 2 6 2 2 3" xfId="22089"/>
    <cellStyle name="Note 2 6 2 2 4" xfId="22555"/>
    <cellStyle name="Note 2 6 3" xfId="20462"/>
    <cellStyle name="Note 2 6 3 2" xfId="20463"/>
    <cellStyle name="Note 2 6 3 2 2" xfId="21164"/>
    <cellStyle name="Note 2 6 3 2 2 2" xfId="21637"/>
    <cellStyle name="Note 2 6 3 2 3" xfId="22090"/>
    <cellStyle name="Note 2 6 3 2 4" xfId="22556"/>
    <cellStyle name="Note 2 6 4" xfId="20464"/>
    <cellStyle name="Note 2 6 4 2" xfId="20465"/>
    <cellStyle name="Note 2 6 4 2 2" xfId="21163"/>
    <cellStyle name="Note 2 6 4 2 2 2" xfId="21636"/>
    <cellStyle name="Note 2 6 4 2 3" xfId="22091"/>
    <cellStyle name="Note 2 6 4 2 4" xfId="22557"/>
    <cellStyle name="Note 2 6 5" xfId="20466"/>
    <cellStyle name="Note 2 6 6" xfId="20467"/>
    <cellStyle name="Note 2 6 7" xfId="20468"/>
    <cellStyle name="Note 2 6 7 2" xfId="21162"/>
    <cellStyle name="Note 2 6 7 2 2" xfId="21635"/>
    <cellStyle name="Note 2 6 7 3" xfId="22092"/>
    <cellStyle name="Note 2 6 7 4" xfId="22558"/>
    <cellStyle name="Note 2 7" xfId="20469"/>
    <cellStyle name="Note 2 7 2" xfId="20470"/>
    <cellStyle name="Note 2 7 2 2" xfId="20471"/>
    <cellStyle name="Note 2 7 2 2 2" xfId="21161"/>
    <cellStyle name="Note 2 7 2 2 2 2" xfId="21634"/>
    <cellStyle name="Note 2 7 2 2 3" xfId="22093"/>
    <cellStyle name="Note 2 7 2 2 4" xfId="22559"/>
    <cellStyle name="Note 2 7 3" xfId="20472"/>
    <cellStyle name="Note 2 7 3 2" xfId="20473"/>
    <cellStyle name="Note 2 7 3 2 2" xfId="21160"/>
    <cellStyle name="Note 2 7 3 2 2 2" xfId="21633"/>
    <cellStyle name="Note 2 7 3 2 3" xfId="22094"/>
    <cellStyle name="Note 2 7 3 2 4" xfId="22560"/>
    <cellStyle name="Note 2 7 4" xfId="20474"/>
    <cellStyle name="Note 2 7 4 2" xfId="20475"/>
    <cellStyle name="Note 2 7 4 2 2" xfId="21159"/>
    <cellStyle name="Note 2 7 4 2 2 2" xfId="21632"/>
    <cellStyle name="Note 2 7 4 2 3" xfId="22095"/>
    <cellStyle name="Note 2 7 4 2 4" xfId="22561"/>
    <cellStyle name="Note 2 7 5" xfId="20476"/>
    <cellStyle name="Note 2 7 6" xfId="20477"/>
    <cellStyle name="Note 2 7 7" xfId="20478"/>
    <cellStyle name="Note 2 7 7 2" xfId="21158"/>
    <cellStyle name="Note 2 7 7 2 2" xfId="21631"/>
    <cellStyle name="Note 2 7 7 3" xfId="22096"/>
    <cellStyle name="Note 2 7 7 4" xfId="22562"/>
    <cellStyle name="Note 2 8" xfId="20479"/>
    <cellStyle name="Note 2 8 2" xfId="20480"/>
    <cellStyle name="Note 2 8 2 2" xfId="21157"/>
    <cellStyle name="Note 2 8 2 2 2" xfId="21630"/>
    <cellStyle name="Note 2 8 2 3" xfId="22097"/>
    <cellStyle name="Note 2 8 2 4" xfId="22563"/>
    <cellStyle name="Note 2 8 3" xfId="20481"/>
    <cellStyle name="Note 2 8 3 2" xfId="21156"/>
    <cellStyle name="Note 2 8 3 2 2" xfId="21629"/>
    <cellStyle name="Note 2 8 3 3" xfId="22098"/>
    <cellStyle name="Note 2 8 3 4" xfId="22564"/>
    <cellStyle name="Note 2 8 4" xfId="20482"/>
    <cellStyle name="Note 2 8 4 2" xfId="21155"/>
    <cellStyle name="Note 2 8 4 2 2" xfId="21628"/>
    <cellStyle name="Note 2 8 4 3" xfId="22099"/>
    <cellStyle name="Note 2 8 4 4" xfId="22565"/>
    <cellStyle name="Note 2 8 5" xfId="20483"/>
    <cellStyle name="Note 2 8 5 2" xfId="21154"/>
    <cellStyle name="Note 2 8 5 2 2" xfId="21627"/>
    <cellStyle name="Note 2 8 5 3" xfId="22100"/>
    <cellStyle name="Note 2 8 5 4" xfId="22566"/>
    <cellStyle name="Note 2 9" xfId="20484"/>
    <cellStyle name="Note 2 9 2" xfId="20485"/>
    <cellStyle name="Note 2 9 2 2" xfId="21153"/>
    <cellStyle name="Note 2 9 2 2 2" xfId="21626"/>
    <cellStyle name="Note 2 9 2 3" xfId="22101"/>
    <cellStyle name="Note 2 9 2 4" xfId="22567"/>
    <cellStyle name="Note 2 9 3" xfId="20486"/>
    <cellStyle name="Note 2 9 3 2" xfId="21152"/>
    <cellStyle name="Note 2 9 3 2 2" xfId="21625"/>
    <cellStyle name="Note 2 9 3 3" xfId="22102"/>
    <cellStyle name="Note 2 9 3 4" xfId="22568"/>
    <cellStyle name="Note 2 9 4" xfId="20487"/>
    <cellStyle name="Note 2 9 4 2" xfId="21151"/>
    <cellStyle name="Note 2 9 4 2 2" xfId="21624"/>
    <cellStyle name="Note 2 9 4 3" xfId="22103"/>
    <cellStyle name="Note 2 9 4 4" xfId="22569"/>
    <cellStyle name="Note 2 9 5" xfId="20488"/>
    <cellStyle name="Note 2 9 5 2" xfId="21150"/>
    <cellStyle name="Note 2 9 5 2 2" xfId="21623"/>
    <cellStyle name="Note 2 9 5 3" xfId="22104"/>
    <cellStyle name="Note 2 9 5 4" xfId="22570"/>
    <cellStyle name="Note 3 2" xfId="20489"/>
    <cellStyle name="Note 3 2 2" xfId="20490"/>
    <cellStyle name="Note 3 2 2 2" xfId="21148"/>
    <cellStyle name="Note 3 2 2 2 2" xfId="21621"/>
    <cellStyle name="Note 3 2 2 3" xfId="22106"/>
    <cellStyle name="Note 3 2 2 4" xfId="22572"/>
    <cellStyle name="Note 3 2 3" xfId="20491"/>
    <cellStyle name="Note 3 2 4" xfId="21149"/>
    <cellStyle name="Note 3 2 4 2" xfId="21622"/>
    <cellStyle name="Note 3 2 5" xfId="22105"/>
    <cellStyle name="Note 3 2 6" xfId="22571"/>
    <cellStyle name="Note 3 3" xfId="20492"/>
    <cellStyle name="Note 3 3 2" xfId="20493"/>
    <cellStyle name="Note 3 3 3" xfId="21147"/>
    <cellStyle name="Note 3 3 3 2" xfId="21620"/>
    <cellStyle name="Note 3 3 4" xfId="22107"/>
    <cellStyle name="Note 3 3 5" xfId="22573"/>
    <cellStyle name="Note 3 4" xfId="20494"/>
    <cellStyle name="Note 3 4 2" xfId="21146"/>
    <cellStyle name="Note 3 4 2 2" xfId="21619"/>
    <cellStyle name="Note 3 4 3" xfId="22108"/>
    <cellStyle name="Note 3 4 4" xfId="22574"/>
    <cellStyle name="Note 3 5" xfId="20495"/>
    <cellStyle name="Note 4 2" xfId="20496"/>
    <cellStyle name="Note 4 2 2" xfId="20497"/>
    <cellStyle name="Note 4 2 2 2" xfId="21144"/>
    <cellStyle name="Note 4 2 2 2 2" xfId="21617"/>
    <cellStyle name="Note 4 2 2 3" xfId="22110"/>
    <cellStyle name="Note 4 2 2 4" xfId="22576"/>
    <cellStyle name="Note 4 2 3" xfId="20498"/>
    <cellStyle name="Note 4 2 4" xfId="21145"/>
    <cellStyle name="Note 4 2 4 2" xfId="21618"/>
    <cellStyle name="Note 4 2 5" xfId="22109"/>
    <cellStyle name="Note 4 2 6" xfId="22575"/>
    <cellStyle name="Note 4 3" xfId="20499"/>
    <cellStyle name="Note 4 4" xfId="20500"/>
    <cellStyle name="Note 4 4 2" xfId="21143"/>
    <cellStyle name="Note 4 4 2 2" xfId="21616"/>
    <cellStyle name="Note 4 4 3" xfId="22111"/>
    <cellStyle name="Note 4 4 4" xfId="22577"/>
    <cellStyle name="Note 4 5" xfId="20501"/>
    <cellStyle name="Note 5" xfId="20502"/>
    <cellStyle name="Note 5 2" xfId="20503"/>
    <cellStyle name="Note 5 2 2" xfId="20504"/>
    <cellStyle name="Note 5 2 3" xfId="21141"/>
    <cellStyle name="Note 5 2 3 2" xfId="21614"/>
    <cellStyle name="Note 5 2 4" xfId="22113"/>
    <cellStyle name="Note 5 2 5" xfId="22579"/>
    <cellStyle name="Note 5 3" xfId="20505"/>
    <cellStyle name="Note 5 3 2" xfId="20506"/>
    <cellStyle name="Note 5 3 3" xfId="21140"/>
    <cellStyle name="Note 5 3 3 2" xfId="21613"/>
    <cellStyle name="Note 5 3 4" xfId="22114"/>
    <cellStyle name="Note 5 3 5" xfId="22580"/>
    <cellStyle name="Note 5 4" xfId="20507"/>
    <cellStyle name="Note 5 4 2" xfId="21139"/>
    <cellStyle name="Note 5 4 2 2" xfId="21612"/>
    <cellStyle name="Note 5 4 3" xfId="22115"/>
    <cellStyle name="Note 5 4 4" xfId="22581"/>
    <cellStyle name="Note 5 5" xfId="20508"/>
    <cellStyle name="Note 5 6" xfId="21142"/>
    <cellStyle name="Note 5 6 2" xfId="21615"/>
    <cellStyle name="Note 5 7" xfId="22112"/>
    <cellStyle name="Note 5 8" xfId="22578"/>
    <cellStyle name="Note 6" xfId="20509"/>
    <cellStyle name="Note 6 2" xfId="20510"/>
    <cellStyle name="Note 6 2 2" xfId="20511"/>
    <cellStyle name="Note 6 2 3" xfId="21137"/>
    <cellStyle name="Note 6 2 3 2" xfId="21610"/>
    <cellStyle name="Note 6 2 4" xfId="22117"/>
    <cellStyle name="Note 6 2 5" xfId="22583"/>
    <cellStyle name="Note 6 3" xfId="20512"/>
    <cellStyle name="Note 6 4" xfId="20513"/>
    <cellStyle name="Note 6 5" xfId="21138"/>
    <cellStyle name="Note 6 5 2" xfId="21611"/>
    <cellStyle name="Note 6 6" xfId="22116"/>
    <cellStyle name="Note 6 7" xfId="22582"/>
    <cellStyle name="Note 7" xfId="20514"/>
    <cellStyle name="Note 7 2" xfId="21136"/>
    <cellStyle name="Note 7 2 2" xfId="21609"/>
    <cellStyle name="Note 7 3" xfId="22118"/>
    <cellStyle name="Note 7 4" xfId="22584"/>
    <cellStyle name="Note 8" xfId="20515"/>
    <cellStyle name="Note 8 2" xfId="20516"/>
    <cellStyle name="Note 8 2 2" xfId="21134"/>
    <cellStyle name="Note 8 2 2 2" xfId="21607"/>
    <cellStyle name="Note 8 2 3" xfId="22120"/>
    <cellStyle name="Note 8 2 4" xfId="22586"/>
    <cellStyle name="Note 8 3" xfId="21135"/>
    <cellStyle name="Note 8 3 2" xfId="21608"/>
    <cellStyle name="Note 8 4" xfId="22119"/>
    <cellStyle name="Note 8 5" xfId="22585"/>
    <cellStyle name="Note 9" xfId="20517"/>
    <cellStyle name="Note 9 2" xfId="21133"/>
    <cellStyle name="Note 9 2 2" xfId="21606"/>
    <cellStyle name="Note 9 3" xfId="22121"/>
    <cellStyle name="Note 9 4" xfId="22587"/>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alExposure 2 2" xfId="22782"/>
    <cellStyle name="optionalExposure 3" xfId="21418"/>
    <cellStyle name="optionalExposure 4" xfId="22777"/>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2 2" xfId="21604"/>
    <cellStyle name="Output 2 10 2 3" xfId="22123"/>
    <cellStyle name="Output 2 10 2 4" xfId="22589"/>
    <cellStyle name="Output 2 10 3" xfId="20531"/>
    <cellStyle name="Output 2 10 3 2" xfId="21129"/>
    <cellStyle name="Output 2 10 3 2 2" xfId="21603"/>
    <cellStyle name="Output 2 10 3 3" xfId="22124"/>
    <cellStyle name="Output 2 10 3 4" xfId="22590"/>
    <cellStyle name="Output 2 10 4" xfId="20532"/>
    <cellStyle name="Output 2 10 4 2" xfId="21128"/>
    <cellStyle name="Output 2 10 4 2 2" xfId="21602"/>
    <cellStyle name="Output 2 10 4 3" xfId="22125"/>
    <cellStyle name="Output 2 10 4 4" xfId="22591"/>
    <cellStyle name="Output 2 10 5" xfId="20533"/>
    <cellStyle name="Output 2 10 5 2" xfId="21127"/>
    <cellStyle name="Output 2 10 5 2 2" xfId="21601"/>
    <cellStyle name="Output 2 10 5 3" xfId="22126"/>
    <cellStyle name="Output 2 10 5 4" xfId="22592"/>
    <cellStyle name="Output 2 11" xfId="20534"/>
    <cellStyle name="Output 2 11 2" xfId="20535"/>
    <cellStyle name="Output 2 11 2 2" xfId="21125"/>
    <cellStyle name="Output 2 11 2 2 2" xfId="21599"/>
    <cellStyle name="Output 2 11 2 3" xfId="22128"/>
    <cellStyle name="Output 2 11 2 4" xfId="22594"/>
    <cellStyle name="Output 2 11 3" xfId="20536"/>
    <cellStyle name="Output 2 11 3 2" xfId="21124"/>
    <cellStyle name="Output 2 11 3 2 2" xfId="21598"/>
    <cellStyle name="Output 2 11 3 3" xfId="22129"/>
    <cellStyle name="Output 2 11 3 4" xfId="22595"/>
    <cellStyle name="Output 2 11 4" xfId="20537"/>
    <cellStyle name="Output 2 11 4 2" xfId="21123"/>
    <cellStyle name="Output 2 11 4 2 2" xfId="21597"/>
    <cellStyle name="Output 2 11 4 3" xfId="22130"/>
    <cellStyle name="Output 2 11 4 4" xfId="22596"/>
    <cellStyle name="Output 2 11 5" xfId="20538"/>
    <cellStyle name="Output 2 11 5 2" xfId="21122"/>
    <cellStyle name="Output 2 11 5 2 2" xfId="21596"/>
    <cellStyle name="Output 2 11 5 3" xfId="22131"/>
    <cellStyle name="Output 2 11 5 4" xfId="22597"/>
    <cellStyle name="Output 2 11 6" xfId="21126"/>
    <cellStyle name="Output 2 11 6 2" xfId="21600"/>
    <cellStyle name="Output 2 11 7" xfId="22127"/>
    <cellStyle name="Output 2 11 8" xfId="22593"/>
    <cellStyle name="Output 2 12" xfId="20539"/>
    <cellStyle name="Output 2 12 2" xfId="20540"/>
    <cellStyle name="Output 2 12 2 2" xfId="21120"/>
    <cellStyle name="Output 2 12 2 2 2" xfId="21594"/>
    <cellStyle name="Output 2 12 2 3" xfId="22133"/>
    <cellStyle name="Output 2 12 2 4" xfId="22599"/>
    <cellStyle name="Output 2 12 3" xfId="20541"/>
    <cellStyle name="Output 2 12 3 2" xfId="21119"/>
    <cellStyle name="Output 2 12 3 2 2" xfId="21593"/>
    <cellStyle name="Output 2 12 3 3" xfId="22134"/>
    <cellStyle name="Output 2 12 3 4" xfId="22600"/>
    <cellStyle name="Output 2 12 4" xfId="20542"/>
    <cellStyle name="Output 2 12 4 2" xfId="21118"/>
    <cellStyle name="Output 2 12 4 2 2" xfId="21592"/>
    <cellStyle name="Output 2 12 4 3" xfId="22135"/>
    <cellStyle name="Output 2 12 4 4" xfId="22601"/>
    <cellStyle name="Output 2 12 5" xfId="20543"/>
    <cellStyle name="Output 2 12 5 2" xfId="21117"/>
    <cellStyle name="Output 2 12 5 2 2" xfId="21591"/>
    <cellStyle name="Output 2 12 5 3" xfId="22136"/>
    <cellStyle name="Output 2 12 5 4" xfId="22602"/>
    <cellStyle name="Output 2 12 6" xfId="21121"/>
    <cellStyle name="Output 2 12 6 2" xfId="21595"/>
    <cellStyle name="Output 2 12 7" xfId="22132"/>
    <cellStyle name="Output 2 12 8" xfId="22598"/>
    <cellStyle name="Output 2 13" xfId="20544"/>
    <cellStyle name="Output 2 13 2" xfId="20545"/>
    <cellStyle name="Output 2 13 2 2" xfId="21115"/>
    <cellStyle name="Output 2 13 2 2 2" xfId="21589"/>
    <cellStyle name="Output 2 13 2 3" xfId="22138"/>
    <cellStyle name="Output 2 13 2 4" xfId="22604"/>
    <cellStyle name="Output 2 13 3" xfId="20546"/>
    <cellStyle name="Output 2 13 3 2" xfId="21114"/>
    <cellStyle name="Output 2 13 3 2 2" xfId="21588"/>
    <cellStyle name="Output 2 13 3 3" xfId="22139"/>
    <cellStyle name="Output 2 13 3 4" xfId="22605"/>
    <cellStyle name="Output 2 13 4" xfId="20547"/>
    <cellStyle name="Output 2 13 4 2" xfId="21113"/>
    <cellStyle name="Output 2 13 4 2 2" xfId="21587"/>
    <cellStyle name="Output 2 13 4 3" xfId="22140"/>
    <cellStyle name="Output 2 13 4 4" xfId="22606"/>
    <cellStyle name="Output 2 13 5" xfId="21116"/>
    <cellStyle name="Output 2 13 5 2" xfId="21590"/>
    <cellStyle name="Output 2 13 6" xfId="22137"/>
    <cellStyle name="Output 2 13 7" xfId="22603"/>
    <cellStyle name="Output 2 14" xfId="20548"/>
    <cellStyle name="Output 2 14 2" xfId="21112"/>
    <cellStyle name="Output 2 14 2 2" xfId="21586"/>
    <cellStyle name="Output 2 14 3" xfId="22141"/>
    <cellStyle name="Output 2 14 4" xfId="22607"/>
    <cellStyle name="Output 2 15" xfId="20549"/>
    <cellStyle name="Output 2 15 2" xfId="21111"/>
    <cellStyle name="Output 2 15 2 2" xfId="21585"/>
    <cellStyle name="Output 2 15 3" xfId="22142"/>
    <cellStyle name="Output 2 15 4" xfId="22608"/>
    <cellStyle name="Output 2 16" xfId="20550"/>
    <cellStyle name="Output 2 16 2" xfId="21110"/>
    <cellStyle name="Output 2 16 2 2" xfId="21584"/>
    <cellStyle name="Output 2 16 3" xfId="22143"/>
    <cellStyle name="Output 2 16 4" xfId="22609"/>
    <cellStyle name="Output 2 17" xfId="21131"/>
    <cellStyle name="Output 2 17 2" xfId="21605"/>
    <cellStyle name="Output 2 18" xfId="22122"/>
    <cellStyle name="Output 2 19" xfId="22588"/>
    <cellStyle name="Output 2 2" xfId="20551"/>
    <cellStyle name="Output 2 2 10" xfId="21109"/>
    <cellStyle name="Output 2 2 10 2" xfId="21583"/>
    <cellStyle name="Output 2 2 11" xfId="22144"/>
    <cellStyle name="Output 2 2 12" xfId="22610"/>
    <cellStyle name="Output 2 2 2" xfId="20552"/>
    <cellStyle name="Output 2 2 2 2" xfId="20553"/>
    <cellStyle name="Output 2 2 2 2 2" xfId="21107"/>
    <cellStyle name="Output 2 2 2 2 2 2" xfId="21581"/>
    <cellStyle name="Output 2 2 2 2 3" xfId="22146"/>
    <cellStyle name="Output 2 2 2 2 4" xfId="22612"/>
    <cellStyle name="Output 2 2 2 3" xfId="20554"/>
    <cellStyle name="Output 2 2 2 3 2" xfId="21106"/>
    <cellStyle name="Output 2 2 2 3 2 2" xfId="21580"/>
    <cellStyle name="Output 2 2 2 3 3" xfId="22147"/>
    <cellStyle name="Output 2 2 2 3 4" xfId="22613"/>
    <cellStyle name="Output 2 2 2 4" xfId="20555"/>
    <cellStyle name="Output 2 2 2 4 2" xfId="21105"/>
    <cellStyle name="Output 2 2 2 4 2 2" xfId="21579"/>
    <cellStyle name="Output 2 2 2 4 3" xfId="22148"/>
    <cellStyle name="Output 2 2 2 4 4" xfId="22614"/>
    <cellStyle name="Output 2 2 2 5" xfId="21108"/>
    <cellStyle name="Output 2 2 2 5 2" xfId="21582"/>
    <cellStyle name="Output 2 2 2 6" xfId="22145"/>
    <cellStyle name="Output 2 2 2 7" xfId="22611"/>
    <cellStyle name="Output 2 2 3" xfId="20556"/>
    <cellStyle name="Output 2 2 3 2" xfId="20557"/>
    <cellStyle name="Output 2 2 3 2 2" xfId="21103"/>
    <cellStyle name="Output 2 2 3 2 2 2" xfId="21577"/>
    <cellStyle name="Output 2 2 3 2 3" xfId="22150"/>
    <cellStyle name="Output 2 2 3 2 4" xfId="22616"/>
    <cellStyle name="Output 2 2 3 3" xfId="20558"/>
    <cellStyle name="Output 2 2 3 3 2" xfId="21102"/>
    <cellStyle name="Output 2 2 3 3 2 2" xfId="21576"/>
    <cellStyle name="Output 2 2 3 3 3" xfId="22151"/>
    <cellStyle name="Output 2 2 3 3 4" xfId="22617"/>
    <cellStyle name="Output 2 2 3 4" xfId="20559"/>
    <cellStyle name="Output 2 2 3 4 2" xfId="21101"/>
    <cellStyle name="Output 2 2 3 4 2 2" xfId="21575"/>
    <cellStyle name="Output 2 2 3 4 3" xfId="22152"/>
    <cellStyle name="Output 2 2 3 4 4" xfId="22618"/>
    <cellStyle name="Output 2 2 3 5" xfId="21104"/>
    <cellStyle name="Output 2 2 3 5 2" xfId="21578"/>
    <cellStyle name="Output 2 2 3 6" xfId="22149"/>
    <cellStyle name="Output 2 2 3 7" xfId="22615"/>
    <cellStyle name="Output 2 2 4" xfId="20560"/>
    <cellStyle name="Output 2 2 4 2" xfId="20561"/>
    <cellStyle name="Output 2 2 4 2 2" xfId="21099"/>
    <cellStyle name="Output 2 2 4 2 2 2" xfId="21573"/>
    <cellStyle name="Output 2 2 4 2 3" xfId="22154"/>
    <cellStyle name="Output 2 2 4 2 4" xfId="22620"/>
    <cellStyle name="Output 2 2 4 3" xfId="20562"/>
    <cellStyle name="Output 2 2 4 3 2" xfId="21098"/>
    <cellStyle name="Output 2 2 4 3 2 2" xfId="21572"/>
    <cellStyle name="Output 2 2 4 3 3" xfId="22155"/>
    <cellStyle name="Output 2 2 4 3 4" xfId="22621"/>
    <cellStyle name="Output 2 2 4 4" xfId="20563"/>
    <cellStyle name="Output 2 2 4 4 2" xfId="21097"/>
    <cellStyle name="Output 2 2 4 4 2 2" xfId="21571"/>
    <cellStyle name="Output 2 2 4 4 3" xfId="22156"/>
    <cellStyle name="Output 2 2 4 4 4" xfId="22622"/>
    <cellStyle name="Output 2 2 4 5" xfId="21100"/>
    <cellStyle name="Output 2 2 4 5 2" xfId="21574"/>
    <cellStyle name="Output 2 2 4 6" xfId="22153"/>
    <cellStyle name="Output 2 2 4 7" xfId="22619"/>
    <cellStyle name="Output 2 2 5" xfId="20564"/>
    <cellStyle name="Output 2 2 5 2" xfId="20565"/>
    <cellStyle name="Output 2 2 5 2 2" xfId="21095"/>
    <cellStyle name="Output 2 2 5 2 2 2" xfId="21569"/>
    <cellStyle name="Output 2 2 5 2 3" xfId="22158"/>
    <cellStyle name="Output 2 2 5 2 4" xfId="22624"/>
    <cellStyle name="Output 2 2 5 3" xfId="20566"/>
    <cellStyle name="Output 2 2 5 3 2" xfId="21094"/>
    <cellStyle name="Output 2 2 5 3 2 2" xfId="21568"/>
    <cellStyle name="Output 2 2 5 3 3" xfId="22159"/>
    <cellStyle name="Output 2 2 5 3 4" xfId="22625"/>
    <cellStyle name="Output 2 2 5 4" xfId="20567"/>
    <cellStyle name="Output 2 2 5 4 2" xfId="21093"/>
    <cellStyle name="Output 2 2 5 4 2 2" xfId="21567"/>
    <cellStyle name="Output 2 2 5 4 3" xfId="22160"/>
    <cellStyle name="Output 2 2 5 4 4" xfId="22626"/>
    <cellStyle name="Output 2 2 5 5" xfId="21096"/>
    <cellStyle name="Output 2 2 5 5 2" xfId="21570"/>
    <cellStyle name="Output 2 2 5 6" xfId="22157"/>
    <cellStyle name="Output 2 2 5 7" xfId="22623"/>
    <cellStyle name="Output 2 2 6" xfId="20568"/>
    <cellStyle name="Output 2 2 6 2" xfId="21092"/>
    <cellStyle name="Output 2 2 6 2 2" xfId="21566"/>
    <cellStyle name="Output 2 2 6 3" xfId="22161"/>
    <cellStyle name="Output 2 2 6 4" xfId="22627"/>
    <cellStyle name="Output 2 2 7" xfId="20569"/>
    <cellStyle name="Output 2 2 7 2" xfId="21091"/>
    <cellStyle name="Output 2 2 7 2 2" xfId="21565"/>
    <cellStyle name="Output 2 2 7 3" xfId="22162"/>
    <cellStyle name="Output 2 2 7 4" xfId="22628"/>
    <cellStyle name="Output 2 2 8" xfId="20570"/>
    <cellStyle name="Output 2 2 8 2" xfId="21090"/>
    <cellStyle name="Output 2 2 8 2 2" xfId="21564"/>
    <cellStyle name="Output 2 2 8 3" xfId="22163"/>
    <cellStyle name="Output 2 2 8 4" xfId="22629"/>
    <cellStyle name="Output 2 2 9" xfId="20571"/>
    <cellStyle name="Output 2 2 9 2" xfId="21089"/>
    <cellStyle name="Output 2 2 9 2 2" xfId="21563"/>
    <cellStyle name="Output 2 2 9 3" xfId="22164"/>
    <cellStyle name="Output 2 2 9 4" xfId="22630"/>
    <cellStyle name="Output 2 3" xfId="20572"/>
    <cellStyle name="Output 2 3 2" xfId="20573"/>
    <cellStyle name="Output 2 3 2 2" xfId="21088"/>
    <cellStyle name="Output 2 3 2 2 2" xfId="21562"/>
    <cellStyle name="Output 2 3 2 3" xfId="22165"/>
    <cellStyle name="Output 2 3 2 4" xfId="22631"/>
    <cellStyle name="Output 2 3 3" xfId="20574"/>
    <cellStyle name="Output 2 3 3 2" xfId="21087"/>
    <cellStyle name="Output 2 3 3 2 2" xfId="21561"/>
    <cellStyle name="Output 2 3 3 3" xfId="22166"/>
    <cellStyle name="Output 2 3 3 4" xfId="22632"/>
    <cellStyle name="Output 2 3 4" xfId="20575"/>
    <cellStyle name="Output 2 3 4 2" xfId="21086"/>
    <cellStyle name="Output 2 3 4 2 2" xfId="21560"/>
    <cellStyle name="Output 2 3 4 3" xfId="22167"/>
    <cellStyle name="Output 2 3 4 4" xfId="22633"/>
    <cellStyle name="Output 2 3 5" xfId="20576"/>
    <cellStyle name="Output 2 3 5 2" xfId="21085"/>
    <cellStyle name="Output 2 3 5 2 2" xfId="21559"/>
    <cellStyle name="Output 2 3 5 3" xfId="22168"/>
    <cellStyle name="Output 2 3 5 4" xfId="22634"/>
    <cellStyle name="Output 2 4" xfId="20577"/>
    <cellStyle name="Output 2 4 2" xfId="20578"/>
    <cellStyle name="Output 2 4 2 2" xfId="21084"/>
    <cellStyle name="Output 2 4 2 2 2" xfId="21558"/>
    <cellStyle name="Output 2 4 2 3" xfId="22169"/>
    <cellStyle name="Output 2 4 2 4" xfId="22635"/>
    <cellStyle name="Output 2 4 3" xfId="20579"/>
    <cellStyle name="Output 2 4 3 2" xfId="21083"/>
    <cellStyle name="Output 2 4 3 2 2" xfId="21557"/>
    <cellStyle name="Output 2 4 3 3" xfId="22170"/>
    <cellStyle name="Output 2 4 3 4" xfId="22636"/>
    <cellStyle name="Output 2 4 4" xfId="20580"/>
    <cellStyle name="Output 2 4 4 2" xfId="21082"/>
    <cellStyle name="Output 2 4 4 2 2" xfId="21556"/>
    <cellStyle name="Output 2 4 4 3" xfId="22171"/>
    <cellStyle name="Output 2 4 4 4" xfId="22637"/>
    <cellStyle name="Output 2 4 5" xfId="20581"/>
    <cellStyle name="Output 2 4 5 2" xfId="21081"/>
    <cellStyle name="Output 2 4 5 2 2" xfId="21555"/>
    <cellStyle name="Output 2 4 5 3" xfId="22172"/>
    <cellStyle name="Output 2 4 5 4" xfId="22638"/>
    <cellStyle name="Output 2 5" xfId="20582"/>
    <cellStyle name="Output 2 5 2" xfId="20583"/>
    <cellStyle name="Output 2 5 2 2" xfId="21080"/>
    <cellStyle name="Output 2 5 2 2 2" xfId="21554"/>
    <cellStyle name="Output 2 5 2 3" xfId="22173"/>
    <cellStyle name="Output 2 5 2 4" xfId="22639"/>
    <cellStyle name="Output 2 5 3" xfId="20584"/>
    <cellStyle name="Output 2 5 3 2" xfId="21079"/>
    <cellStyle name="Output 2 5 3 2 2" xfId="21553"/>
    <cellStyle name="Output 2 5 3 3" xfId="22174"/>
    <cellStyle name="Output 2 5 3 4" xfId="22640"/>
    <cellStyle name="Output 2 5 4" xfId="20585"/>
    <cellStyle name="Output 2 5 4 2" xfId="21078"/>
    <cellStyle name="Output 2 5 4 2 2" xfId="21552"/>
    <cellStyle name="Output 2 5 4 3" xfId="22175"/>
    <cellStyle name="Output 2 5 4 4" xfId="22641"/>
    <cellStyle name="Output 2 5 5" xfId="20586"/>
    <cellStyle name="Output 2 5 5 2" xfId="21077"/>
    <cellStyle name="Output 2 5 5 2 2" xfId="21551"/>
    <cellStyle name="Output 2 5 5 3" xfId="22176"/>
    <cellStyle name="Output 2 5 5 4" xfId="22642"/>
    <cellStyle name="Output 2 6" xfId="20587"/>
    <cellStyle name="Output 2 6 2" xfId="20588"/>
    <cellStyle name="Output 2 6 2 2" xfId="21076"/>
    <cellStyle name="Output 2 6 2 2 2" xfId="21550"/>
    <cellStyle name="Output 2 6 2 3" xfId="22177"/>
    <cellStyle name="Output 2 6 2 4" xfId="22643"/>
    <cellStyle name="Output 2 6 3" xfId="20589"/>
    <cellStyle name="Output 2 6 3 2" xfId="21075"/>
    <cellStyle name="Output 2 6 3 2 2" xfId="21549"/>
    <cellStyle name="Output 2 6 3 3" xfId="22178"/>
    <cellStyle name="Output 2 6 3 4" xfId="22644"/>
    <cellStyle name="Output 2 6 4" xfId="20590"/>
    <cellStyle name="Output 2 6 4 2" xfId="21074"/>
    <cellStyle name="Output 2 6 4 2 2" xfId="21548"/>
    <cellStyle name="Output 2 6 4 3" xfId="22179"/>
    <cellStyle name="Output 2 6 4 4" xfId="22645"/>
    <cellStyle name="Output 2 6 5" xfId="20591"/>
    <cellStyle name="Output 2 6 5 2" xfId="21073"/>
    <cellStyle name="Output 2 6 5 2 2" xfId="21547"/>
    <cellStyle name="Output 2 6 5 3" xfId="22180"/>
    <cellStyle name="Output 2 6 5 4" xfId="22646"/>
    <cellStyle name="Output 2 7" xfId="20592"/>
    <cellStyle name="Output 2 7 2" xfId="20593"/>
    <cellStyle name="Output 2 7 2 2" xfId="21072"/>
    <cellStyle name="Output 2 7 2 2 2" xfId="21546"/>
    <cellStyle name="Output 2 7 2 3" xfId="22181"/>
    <cellStyle name="Output 2 7 2 4" xfId="22647"/>
    <cellStyle name="Output 2 7 3" xfId="20594"/>
    <cellStyle name="Output 2 7 3 2" xfId="21071"/>
    <cellStyle name="Output 2 7 3 2 2" xfId="21545"/>
    <cellStyle name="Output 2 7 3 3" xfId="22182"/>
    <cellStyle name="Output 2 7 3 4" xfId="22648"/>
    <cellStyle name="Output 2 7 4" xfId="20595"/>
    <cellStyle name="Output 2 7 4 2" xfId="21070"/>
    <cellStyle name="Output 2 7 4 2 2" xfId="21544"/>
    <cellStyle name="Output 2 7 4 3" xfId="22183"/>
    <cellStyle name="Output 2 7 4 4" xfId="22649"/>
    <cellStyle name="Output 2 7 5" xfId="20596"/>
    <cellStyle name="Output 2 7 5 2" xfId="21069"/>
    <cellStyle name="Output 2 7 5 2 2" xfId="21543"/>
    <cellStyle name="Output 2 7 5 3" xfId="22184"/>
    <cellStyle name="Output 2 7 5 4" xfId="22650"/>
    <cellStyle name="Output 2 8" xfId="20597"/>
    <cellStyle name="Output 2 8 2" xfId="20598"/>
    <cellStyle name="Output 2 8 2 2" xfId="21068"/>
    <cellStyle name="Output 2 8 2 2 2" xfId="21542"/>
    <cellStyle name="Output 2 8 2 3" xfId="22185"/>
    <cellStyle name="Output 2 8 2 4" xfId="22651"/>
    <cellStyle name="Output 2 8 3" xfId="20599"/>
    <cellStyle name="Output 2 8 3 2" xfId="21067"/>
    <cellStyle name="Output 2 8 3 2 2" xfId="21541"/>
    <cellStyle name="Output 2 8 3 3" xfId="22186"/>
    <cellStyle name="Output 2 8 3 4" xfId="22652"/>
    <cellStyle name="Output 2 8 4" xfId="20600"/>
    <cellStyle name="Output 2 8 4 2" xfId="21066"/>
    <cellStyle name="Output 2 8 4 2 2" xfId="21540"/>
    <cellStyle name="Output 2 8 4 3" xfId="22187"/>
    <cellStyle name="Output 2 8 4 4" xfId="22653"/>
    <cellStyle name="Output 2 8 5" xfId="20601"/>
    <cellStyle name="Output 2 8 5 2" xfId="21065"/>
    <cellStyle name="Output 2 8 5 2 2" xfId="21539"/>
    <cellStyle name="Output 2 8 5 3" xfId="22188"/>
    <cellStyle name="Output 2 8 5 4" xfId="22654"/>
    <cellStyle name="Output 2 9" xfId="20602"/>
    <cellStyle name="Output 2 9 2" xfId="20603"/>
    <cellStyle name="Output 2 9 2 2" xfId="21064"/>
    <cellStyle name="Output 2 9 2 2 2" xfId="21538"/>
    <cellStyle name="Output 2 9 2 3" xfId="22189"/>
    <cellStyle name="Output 2 9 2 4" xfId="22655"/>
    <cellStyle name="Output 2 9 3" xfId="20604"/>
    <cellStyle name="Output 2 9 3 2" xfId="21063"/>
    <cellStyle name="Output 2 9 3 2 2" xfId="21537"/>
    <cellStyle name="Output 2 9 3 3" xfId="22190"/>
    <cellStyle name="Output 2 9 3 4" xfId="22656"/>
    <cellStyle name="Output 2 9 4" xfId="20605"/>
    <cellStyle name="Output 2 9 4 2" xfId="21062"/>
    <cellStyle name="Output 2 9 4 2 2" xfId="21536"/>
    <cellStyle name="Output 2 9 4 3" xfId="22191"/>
    <cellStyle name="Output 2 9 4 4" xfId="22657"/>
    <cellStyle name="Output 2 9 5" xfId="20606"/>
    <cellStyle name="Output 2 9 5 2" xfId="21061"/>
    <cellStyle name="Output 2 9 5 2 2" xfId="21535"/>
    <cellStyle name="Output 2 9 5 3" xfId="22192"/>
    <cellStyle name="Output 2 9 5 4" xfId="22658"/>
    <cellStyle name="Output 3" xfId="20607"/>
    <cellStyle name="Output 3 2" xfId="20608"/>
    <cellStyle name="Output 3 2 2" xfId="21059"/>
    <cellStyle name="Output 3 2 2 2" xfId="21533"/>
    <cellStyle name="Output 3 2 3" xfId="22194"/>
    <cellStyle name="Output 3 2 4" xfId="22660"/>
    <cellStyle name="Output 3 3" xfId="20609"/>
    <cellStyle name="Output 3 3 2" xfId="21058"/>
    <cellStyle name="Output 3 3 2 2" xfId="21532"/>
    <cellStyle name="Output 3 3 3" xfId="22195"/>
    <cellStyle name="Output 3 3 4" xfId="22661"/>
    <cellStyle name="Output 3 4" xfId="21060"/>
    <cellStyle name="Output 3 4 2" xfId="21534"/>
    <cellStyle name="Output 3 5" xfId="22193"/>
    <cellStyle name="Output 3 6" xfId="22659"/>
    <cellStyle name="Output 4" xfId="20610"/>
    <cellStyle name="Output 4 2" xfId="20611"/>
    <cellStyle name="Output 4 2 2" xfId="21056"/>
    <cellStyle name="Output 4 2 2 2" xfId="21530"/>
    <cellStyle name="Output 4 2 3" xfId="22197"/>
    <cellStyle name="Output 4 2 4" xfId="22663"/>
    <cellStyle name="Output 4 3" xfId="20612"/>
    <cellStyle name="Output 4 3 2" xfId="21055"/>
    <cellStyle name="Output 4 3 2 2" xfId="21529"/>
    <cellStyle name="Output 4 3 3" xfId="22198"/>
    <cellStyle name="Output 4 3 4" xfId="22664"/>
    <cellStyle name="Output 4 4" xfId="21057"/>
    <cellStyle name="Output 4 4 2" xfId="21531"/>
    <cellStyle name="Output 4 5" xfId="22196"/>
    <cellStyle name="Output 4 6" xfId="22662"/>
    <cellStyle name="Output 5" xfId="20613"/>
    <cellStyle name="Output 5 2" xfId="20614"/>
    <cellStyle name="Output 5 2 2" xfId="21053"/>
    <cellStyle name="Output 5 2 2 2" xfId="21527"/>
    <cellStyle name="Output 5 2 3" xfId="22200"/>
    <cellStyle name="Output 5 2 4" xfId="22666"/>
    <cellStyle name="Output 5 3" xfId="20615"/>
    <cellStyle name="Output 5 3 2" xfId="21052"/>
    <cellStyle name="Output 5 3 2 2" xfId="21526"/>
    <cellStyle name="Output 5 3 3" xfId="22201"/>
    <cellStyle name="Output 5 3 4" xfId="22667"/>
    <cellStyle name="Output 5 4" xfId="21054"/>
    <cellStyle name="Output 5 4 2" xfId="21528"/>
    <cellStyle name="Output 5 5" xfId="22199"/>
    <cellStyle name="Output 5 6" xfId="22665"/>
    <cellStyle name="Output 6" xfId="20616"/>
    <cellStyle name="Output 6 2" xfId="20617"/>
    <cellStyle name="Output 6 2 2" xfId="21050"/>
    <cellStyle name="Output 6 2 2 2" xfId="21524"/>
    <cellStyle name="Output 6 2 3" xfId="22203"/>
    <cellStyle name="Output 6 2 4" xfId="22669"/>
    <cellStyle name="Output 6 3" xfId="20618"/>
    <cellStyle name="Output 6 3 2" xfId="21049"/>
    <cellStyle name="Output 6 3 2 2" xfId="21523"/>
    <cellStyle name="Output 6 3 3" xfId="22204"/>
    <cellStyle name="Output 6 3 4" xfId="22670"/>
    <cellStyle name="Output 6 4" xfId="21051"/>
    <cellStyle name="Output 6 4 2" xfId="21525"/>
    <cellStyle name="Output 6 5" xfId="22202"/>
    <cellStyle name="Output 6 6" xfId="22668"/>
    <cellStyle name="Output 7" xfId="20619"/>
    <cellStyle name="Output 7 2" xfId="21048"/>
    <cellStyle name="Output 7 2 2" xfId="21522"/>
    <cellStyle name="Output 7 3" xfId="22205"/>
    <cellStyle name="Output 7 4" xfId="22671"/>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22" xfId="21415"/>
    <cellStyle name="Percent 23" xfId="22305"/>
    <cellStyle name="Percent 24" xfId="22290"/>
    <cellStyle name="Percent 25" xfId="22303"/>
    <cellStyle name="Percent 26" xfId="22291"/>
    <cellStyle name="Percent 27" xfId="22311"/>
    <cellStyle name="Percent 28" xfId="22293"/>
    <cellStyle name="Percent 29" xfId="22301"/>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30" xfId="22295"/>
    <cellStyle name="Percent 31" xfId="22299"/>
    <cellStyle name="Percent 32" xfId="22296"/>
    <cellStyle name="Percent 33" xfId="22297"/>
    <cellStyle name="Percent 34" xfId="22315"/>
    <cellStyle name="Percent 35" xfId="22322"/>
    <cellStyle name="Percent 36" xfId="22316"/>
    <cellStyle name="Percent 37" xfId="22320"/>
    <cellStyle name="Percent 38" xfId="22317"/>
    <cellStyle name="Percent 39" xfId="22318"/>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40" xfId="2232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Exposure 2 2" xfId="22781"/>
    <cellStyle name="showExposure 3" xfId="21417"/>
    <cellStyle name="showExposure 4" xfId="22778"/>
    <cellStyle name="showParameterE" xfId="20787"/>
    <cellStyle name="showParameterE 2" xfId="21046"/>
    <cellStyle name="showParameterE 2 2" xfId="22780"/>
    <cellStyle name="showParameterE 3" xfId="21416"/>
    <cellStyle name="showParameterE 4" xfId="22779"/>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2 2" xfId="21520"/>
    <cellStyle name="Total 2 10 2 3" xfId="22207"/>
    <cellStyle name="Total 2 10 2 4" xfId="22673"/>
    <cellStyle name="Total 2 10 3" xfId="20826"/>
    <cellStyle name="Total 2 10 3 2" xfId="21043"/>
    <cellStyle name="Total 2 10 3 2 2" xfId="21519"/>
    <cellStyle name="Total 2 10 3 3" xfId="22208"/>
    <cellStyle name="Total 2 10 3 4" xfId="22674"/>
    <cellStyle name="Total 2 10 4" xfId="20827"/>
    <cellStyle name="Total 2 10 4 2" xfId="21042"/>
    <cellStyle name="Total 2 10 4 2 2" xfId="21518"/>
    <cellStyle name="Total 2 10 4 3" xfId="22209"/>
    <cellStyle name="Total 2 10 4 4" xfId="22675"/>
    <cellStyle name="Total 2 10 5" xfId="20828"/>
    <cellStyle name="Total 2 10 5 2" xfId="21041"/>
    <cellStyle name="Total 2 10 5 2 2" xfId="21517"/>
    <cellStyle name="Total 2 10 5 3" xfId="22210"/>
    <cellStyle name="Total 2 10 5 4" xfId="22676"/>
    <cellStyle name="Total 2 11" xfId="20829"/>
    <cellStyle name="Total 2 11 2" xfId="20830"/>
    <cellStyle name="Total 2 11 2 2" xfId="21039"/>
    <cellStyle name="Total 2 11 2 2 2" xfId="21515"/>
    <cellStyle name="Total 2 11 2 3" xfId="22212"/>
    <cellStyle name="Total 2 11 2 4" xfId="22678"/>
    <cellStyle name="Total 2 11 3" xfId="20831"/>
    <cellStyle name="Total 2 11 3 2" xfId="21038"/>
    <cellStyle name="Total 2 11 3 2 2" xfId="21514"/>
    <cellStyle name="Total 2 11 3 3" xfId="22213"/>
    <cellStyle name="Total 2 11 3 4" xfId="22679"/>
    <cellStyle name="Total 2 11 4" xfId="20832"/>
    <cellStyle name="Total 2 11 4 2" xfId="21037"/>
    <cellStyle name="Total 2 11 4 2 2" xfId="21513"/>
    <cellStyle name="Total 2 11 4 3" xfId="22214"/>
    <cellStyle name="Total 2 11 4 4" xfId="22680"/>
    <cellStyle name="Total 2 11 5" xfId="20833"/>
    <cellStyle name="Total 2 11 5 2" xfId="21036"/>
    <cellStyle name="Total 2 11 5 2 2" xfId="21512"/>
    <cellStyle name="Total 2 11 5 3" xfId="22215"/>
    <cellStyle name="Total 2 11 5 4" xfId="22681"/>
    <cellStyle name="Total 2 11 6" xfId="21040"/>
    <cellStyle name="Total 2 11 6 2" xfId="21516"/>
    <cellStyle name="Total 2 11 7" xfId="22211"/>
    <cellStyle name="Total 2 11 8" xfId="22677"/>
    <cellStyle name="Total 2 12" xfId="20834"/>
    <cellStyle name="Total 2 12 2" xfId="20835"/>
    <cellStyle name="Total 2 12 2 2" xfId="21034"/>
    <cellStyle name="Total 2 12 2 2 2" xfId="21510"/>
    <cellStyle name="Total 2 12 2 3" xfId="22217"/>
    <cellStyle name="Total 2 12 2 4" xfId="22683"/>
    <cellStyle name="Total 2 12 3" xfId="20836"/>
    <cellStyle name="Total 2 12 3 2" xfId="21033"/>
    <cellStyle name="Total 2 12 3 2 2" xfId="21509"/>
    <cellStyle name="Total 2 12 3 3" xfId="22218"/>
    <cellStyle name="Total 2 12 3 4" xfId="22684"/>
    <cellStyle name="Total 2 12 4" xfId="20837"/>
    <cellStyle name="Total 2 12 4 2" xfId="21032"/>
    <cellStyle name="Total 2 12 4 2 2" xfId="21508"/>
    <cellStyle name="Total 2 12 4 3" xfId="22219"/>
    <cellStyle name="Total 2 12 4 4" xfId="22685"/>
    <cellStyle name="Total 2 12 5" xfId="20838"/>
    <cellStyle name="Total 2 12 5 2" xfId="21031"/>
    <cellStyle name="Total 2 12 5 2 2" xfId="21507"/>
    <cellStyle name="Total 2 12 5 3" xfId="22220"/>
    <cellStyle name="Total 2 12 5 4" xfId="22686"/>
    <cellStyle name="Total 2 12 6" xfId="21035"/>
    <cellStyle name="Total 2 12 6 2" xfId="21511"/>
    <cellStyle name="Total 2 12 7" xfId="22216"/>
    <cellStyle name="Total 2 12 8" xfId="22682"/>
    <cellStyle name="Total 2 13" xfId="20839"/>
    <cellStyle name="Total 2 13 2" xfId="20840"/>
    <cellStyle name="Total 2 13 2 2" xfId="21029"/>
    <cellStyle name="Total 2 13 2 2 2" xfId="21505"/>
    <cellStyle name="Total 2 13 2 3" xfId="22222"/>
    <cellStyle name="Total 2 13 2 4" xfId="22688"/>
    <cellStyle name="Total 2 13 3" xfId="20841"/>
    <cellStyle name="Total 2 13 3 2" xfId="21028"/>
    <cellStyle name="Total 2 13 3 2 2" xfId="21504"/>
    <cellStyle name="Total 2 13 3 3" xfId="22223"/>
    <cellStyle name="Total 2 13 3 4" xfId="22689"/>
    <cellStyle name="Total 2 13 4" xfId="20842"/>
    <cellStyle name="Total 2 13 4 2" xfId="21027"/>
    <cellStyle name="Total 2 13 4 2 2" xfId="21503"/>
    <cellStyle name="Total 2 13 4 3" xfId="22224"/>
    <cellStyle name="Total 2 13 4 4" xfId="22690"/>
    <cellStyle name="Total 2 13 5" xfId="21030"/>
    <cellStyle name="Total 2 13 5 2" xfId="21506"/>
    <cellStyle name="Total 2 13 6" xfId="22221"/>
    <cellStyle name="Total 2 13 7" xfId="22687"/>
    <cellStyle name="Total 2 14" xfId="20843"/>
    <cellStyle name="Total 2 14 2" xfId="21026"/>
    <cellStyle name="Total 2 14 2 2" xfId="21502"/>
    <cellStyle name="Total 2 14 3" xfId="22225"/>
    <cellStyle name="Total 2 14 4" xfId="22691"/>
    <cellStyle name="Total 2 15" xfId="20844"/>
    <cellStyle name="Total 2 15 2" xfId="21025"/>
    <cellStyle name="Total 2 15 2 2" xfId="21501"/>
    <cellStyle name="Total 2 15 3" xfId="22226"/>
    <cellStyle name="Total 2 15 4" xfId="22692"/>
    <cellStyle name="Total 2 16" xfId="20845"/>
    <cellStyle name="Total 2 16 2" xfId="21024"/>
    <cellStyle name="Total 2 16 2 2" xfId="21500"/>
    <cellStyle name="Total 2 16 3" xfId="22227"/>
    <cellStyle name="Total 2 16 4" xfId="22693"/>
    <cellStyle name="Total 2 17" xfId="21045"/>
    <cellStyle name="Total 2 17 2" xfId="21521"/>
    <cellStyle name="Total 2 18" xfId="22206"/>
    <cellStyle name="Total 2 19" xfId="22672"/>
    <cellStyle name="Total 2 2" xfId="20846"/>
    <cellStyle name="Total 2 2 10" xfId="21023"/>
    <cellStyle name="Total 2 2 10 2" xfId="21499"/>
    <cellStyle name="Total 2 2 11" xfId="22228"/>
    <cellStyle name="Total 2 2 12" xfId="22694"/>
    <cellStyle name="Total 2 2 2" xfId="20847"/>
    <cellStyle name="Total 2 2 2 2" xfId="20848"/>
    <cellStyle name="Total 2 2 2 2 2" xfId="21021"/>
    <cellStyle name="Total 2 2 2 2 2 2" xfId="21497"/>
    <cellStyle name="Total 2 2 2 2 3" xfId="22230"/>
    <cellStyle name="Total 2 2 2 2 4" xfId="22696"/>
    <cellStyle name="Total 2 2 2 3" xfId="20849"/>
    <cellStyle name="Total 2 2 2 3 2" xfId="21020"/>
    <cellStyle name="Total 2 2 2 3 2 2" xfId="21496"/>
    <cellStyle name="Total 2 2 2 3 3" xfId="22231"/>
    <cellStyle name="Total 2 2 2 3 4" xfId="22697"/>
    <cellStyle name="Total 2 2 2 4" xfId="20850"/>
    <cellStyle name="Total 2 2 2 4 2" xfId="21019"/>
    <cellStyle name="Total 2 2 2 4 2 2" xfId="21495"/>
    <cellStyle name="Total 2 2 2 4 3" xfId="22232"/>
    <cellStyle name="Total 2 2 2 4 4" xfId="22698"/>
    <cellStyle name="Total 2 2 2 5" xfId="21022"/>
    <cellStyle name="Total 2 2 2 5 2" xfId="21498"/>
    <cellStyle name="Total 2 2 2 6" xfId="22229"/>
    <cellStyle name="Total 2 2 2 7" xfId="22695"/>
    <cellStyle name="Total 2 2 3" xfId="20851"/>
    <cellStyle name="Total 2 2 3 2" xfId="20852"/>
    <cellStyle name="Total 2 2 3 2 2" xfId="21017"/>
    <cellStyle name="Total 2 2 3 2 2 2" xfId="21493"/>
    <cellStyle name="Total 2 2 3 2 3" xfId="22234"/>
    <cellStyle name="Total 2 2 3 2 4" xfId="22700"/>
    <cellStyle name="Total 2 2 3 3" xfId="20853"/>
    <cellStyle name="Total 2 2 3 3 2" xfId="21016"/>
    <cellStyle name="Total 2 2 3 3 2 2" xfId="21492"/>
    <cellStyle name="Total 2 2 3 3 3" xfId="22235"/>
    <cellStyle name="Total 2 2 3 3 4" xfId="22701"/>
    <cellStyle name="Total 2 2 3 4" xfId="20854"/>
    <cellStyle name="Total 2 2 3 4 2" xfId="21015"/>
    <cellStyle name="Total 2 2 3 4 2 2" xfId="21491"/>
    <cellStyle name="Total 2 2 3 4 3" xfId="22236"/>
    <cellStyle name="Total 2 2 3 4 4" xfId="22702"/>
    <cellStyle name="Total 2 2 3 5" xfId="21018"/>
    <cellStyle name="Total 2 2 3 5 2" xfId="21494"/>
    <cellStyle name="Total 2 2 3 6" xfId="22233"/>
    <cellStyle name="Total 2 2 3 7" xfId="22699"/>
    <cellStyle name="Total 2 2 4" xfId="20855"/>
    <cellStyle name="Total 2 2 4 2" xfId="20856"/>
    <cellStyle name="Total 2 2 4 2 2" xfId="21013"/>
    <cellStyle name="Total 2 2 4 2 2 2" xfId="21489"/>
    <cellStyle name="Total 2 2 4 2 3" xfId="22238"/>
    <cellStyle name="Total 2 2 4 2 4" xfId="22704"/>
    <cellStyle name="Total 2 2 4 3" xfId="20857"/>
    <cellStyle name="Total 2 2 4 3 2" xfId="21012"/>
    <cellStyle name="Total 2 2 4 3 2 2" xfId="21488"/>
    <cellStyle name="Total 2 2 4 3 3" xfId="22239"/>
    <cellStyle name="Total 2 2 4 3 4" xfId="22705"/>
    <cellStyle name="Total 2 2 4 4" xfId="20858"/>
    <cellStyle name="Total 2 2 4 4 2" xfId="21011"/>
    <cellStyle name="Total 2 2 4 4 2 2" xfId="21487"/>
    <cellStyle name="Total 2 2 4 4 3" xfId="22240"/>
    <cellStyle name="Total 2 2 4 4 4" xfId="22706"/>
    <cellStyle name="Total 2 2 4 5" xfId="21014"/>
    <cellStyle name="Total 2 2 4 5 2" xfId="21490"/>
    <cellStyle name="Total 2 2 4 6" xfId="22237"/>
    <cellStyle name="Total 2 2 4 7" xfId="22703"/>
    <cellStyle name="Total 2 2 5" xfId="20859"/>
    <cellStyle name="Total 2 2 5 2" xfId="20860"/>
    <cellStyle name="Total 2 2 5 2 2" xfId="21009"/>
    <cellStyle name="Total 2 2 5 2 2 2" xfId="21485"/>
    <cellStyle name="Total 2 2 5 2 3" xfId="22242"/>
    <cellStyle name="Total 2 2 5 2 4" xfId="22708"/>
    <cellStyle name="Total 2 2 5 3" xfId="20861"/>
    <cellStyle name="Total 2 2 5 3 2" xfId="21008"/>
    <cellStyle name="Total 2 2 5 3 2 2" xfId="21484"/>
    <cellStyle name="Total 2 2 5 3 3" xfId="22243"/>
    <cellStyle name="Total 2 2 5 3 4" xfId="22709"/>
    <cellStyle name="Total 2 2 5 4" xfId="20862"/>
    <cellStyle name="Total 2 2 5 4 2" xfId="21007"/>
    <cellStyle name="Total 2 2 5 4 2 2" xfId="21483"/>
    <cellStyle name="Total 2 2 5 4 3" xfId="22244"/>
    <cellStyle name="Total 2 2 5 4 4" xfId="22710"/>
    <cellStyle name="Total 2 2 5 5" xfId="21010"/>
    <cellStyle name="Total 2 2 5 5 2" xfId="21486"/>
    <cellStyle name="Total 2 2 5 6" xfId="22241"/>
    <cellStyle name="Total 2 2 5 7" xfId="22707"/>
    <cellStyle name="Total 2 2 6" xfId="20863"/>
    <cellStyle name="Total 2 2 6 2" xfId="21006"/>
    <cellStyle name="Total 2 2 6 2 2" xfId="21482"/>
    <cellStyle name="Total 2 2 6 3" xfId="22245"/>
    <cellStyle name="Total 2 2 6 4" xfId="22711"/>
    <cellStyle name="Total 2 2 7" xfId="20864"/>
    <cellStyle name="Total 2 2 7 2" xfId="21005"/>
    <cellStyle name="Total 2 2 7 2 2" xfId="21481"/>
    <cellStyle name="Total 2 2 7 3" xfId="22246"/>
    <cellStyle name="Total 2 2 7 4" xfId="22712"/>
    <cellStyle name="Total 2 2 8" xfId="20865"/>
    <cellStyle name="Total 2 2 8 2" xfId="21004"/>
    <cellStyle name="Total 2 2 8 2 2" xfId="21480"/>
    <cellStyle name="Total 2 2 8 3" xfId="22247"/>
    <cellStyle name="Total 2 2 8 4" xfId="22713"/>
    <cellStyle name="Total 2 2 9" xfId="20866"/>
    <cellStyle name="Total 2 2 9 2" xfId="21003"/>
    <cellStyle name="Total 2 2 9 2 2" xfId="21479"/>
    <cellStyle name="Total 2 2 9 3" xfId="22248"/>
    <cellStyle name="Total 2 2 9 4" xfId="22714"/>
    <cellStyle name="Total 2 3" xfId="20867"/>
    <cellStyle name="Total 2 3 2" xfId="20868"/>
    <cellStyle name="Total 2 3 2 2" xfId="21002"/>
    <cellStyle name="Total 2 3 2 2 2" xfId="21478"/>
    <cellStyle name="Total 2 3 2 3" xfId="22249"/>
    <cellStyle name="Total 2 3 2 4" xfId="22715"/>
    <cellStyle name="Total 2 3 3" xfId="20869"/>
    <cellStyle name="Total 2 3 3 2" xfId="21001"/>
    <cellStyle name="Total 2 3 3 2 2" xfId="21477"/>
    <cellStyle name="Total 2 3 3 3" xfId="22250"/>
    <cellStyle name="Total 2 3 3 4" xfId="22716"/>
    <cellStyle name="Total 2 3 4" xfId="20870"/>
    <cellStyle name="Total 2 3 4 2" xfId="21000"/>
    <cellStyle name="Total 2 3 4 2 2" xfId="21476"/>
    <cellStyle name="Total 2 3 4 3" xfId="22251"/>
    <cellStyle name="Total 2 3 4 4" xfId="22717"/>
    <cellStyle name="Total 2 3 5" xfId="20871"/>
    <cellStyle name="Total 2 3 5 2" xfId="20999"/>
    <cellStyle name="Total 2 3 5 2 2" xfId="21475"/>
    <cellStyle name="Total 2 3 5 3" xfId="22252"/>
    <cellStyle name="Total 2 3 5 4" xfId="22718"/>
    <cellStyle name="Total 2 4" xfId="20872"/>
    <cellStyle name="Total 2 4 2" xfId="20873"/>
    <cellStyle name="Total 2 4 2 2" xfId="20998"/>
    <cellStyle name="Total 2 4 2 2 2" xfId="21474"/>
    <cellStyle name="Total 2 4 2 3" xfId="22253"/>
    <cellStyle name="Total 2 4 2 4" xfId="22719"/>
    <cellStyle name="Total 2 4 3" xfId="20874"/>
    <cellStyle name="Total 2 4 3 2" xfId="20997"/>
    <cellStyle name="Total 2 4 3 2 2" xfId="21473"/>
    <cellStyle name="Total 2 4 3 3" xfId="22254"/>
    <cellStyle name="Total 2 4 3 4" xfId="22720"/>
    <cellStyle name="Total 2 4 4" xfId="20875"/>
    <cellStyle name="Total 2 4 4 2" xfId="20996"/>
    <cellStyle name="Total 2 4 4 2 2" xfId="21472"/>
    <cellStyle name="Total 2 4 4 3" xfId="22255"/>
    <cellStyle name="Total 2 4 4 4" xfId="22721"/>
    <cellStyle name="Total 2 4 5" xfId="20876"/>
    <cellStyle name="Total 2 4 5 2" xfId="20995"/>
    <cellStyle name="Total 2 4 5 2 2" xfId="21471"/>
    <cellStyle name="Total 2 4 5 3" xfId="22256"/>
    <cellStyle name="Total 2 4 5 4" xfId="22722"/>
    <cellStyle name="Total 2 5" xfId="20877"/>
    <cellStyle name="Total 2 5 2" xfId="20878"/>
    <cellStyle name="Total 2 5 2 2" xfId="20994"/>
    <cellStyle name="Total 2 5 2 2 2" xfId="21470"/>
    <cellStyle name="Total 2 5 2 3" xfId="22257"/>
    <cellStyle name="Total 2 5 2 4" xfId="22723"/>
    <cellStyle name="Total 2 5 3" xfId="20879"/>
    <cellStyle name="Total 2 5 3 2" xfId="20993"/>
    <cellStyle name="Total 2 5 3 2 2" xfId="21469"/>
    <cellStyle name="Total 2 5 3 3" xfId="22258"/>
    <cellStyle name="Total 2 5 3 4" xfId="22724"/>
    <cellStyle name="Total 2 5 4" xfId="20880"/>
    <cellStyle name="Total 2 5 4 2" xfId="20992"/>
    <cellStyle name="Total 2 5 4 2 2" xfId="21468"/>
    <cellStyle name="Total 2 5 4 3" xfId="22259"/>
    <cellStyle name="Total 2 5 4 4" xfId="22725"/>
    <cellStyle name="Total 2 5 5" xfId="20881"/>
    <cellStyle name="Total 2 5 5 2" xfId="20991"/>
    <cellStyle name="Total 2 5 5 2 2" xfId="21467"/>
    <cellStyle name="Total 2 5 5 3" xfId="22260"/>
    <cellStyle name="Total 2 5 5 4" xfId="22726"/>
    <cellStyle name="Total 2 6" xfId="20882"/>
    <cellStyle name="Total 2 6 2" xfId="20883"/>
    <cellStyle name="Total 2 6 2 2" xfId="20990"/>
    <cellStyle name="Total 2 6 2 2 2" xfId="21466"/>
    <cellStyle name="Total 2 6 2 3" xfId="22261"/>
    <cellStyle name="Total 2 6 2 4" xfId="22727"/>
    <cellStyle name="Total 2 6 3" xfId="20884"/>
    <cellStyle name="Total 2 6 3 2" xfId="20989"/>
    <cellStyle name="Total 2 6 3 2 2" xfId="21465"/>
    <cellStyle name="Total 2 6 3 3" xfId="22262"/>
    <cellStyle name="Total 2 6 3 4" xfId="22728"/>
    <cellStyle name="Total 2 6 4" xfId="20885"/>
    <cellStyle name="Total 2 6 4 2" xfId="20988"/>
    <cellStyle name="Total 2 6 4 2 2" xfId="21464"/>
    <cellStyle name="Total 2 6 4 3" xfId="22263"/>
    <cellStyle name="Total 2 6 4 4" xfId="22729"/>
    <cellStyle name="Total 2 6 5" xfId="20886"/>
    <cellStyle name="Total 2 6 5 2" xfId="20987"/>
    <cellStyle name="Total 2 6 5 2 2" xfId="21463"/>
    <cellStyle name="Total 2 6 5 3" xfId="22264"/>
    <cellStyle name="Total 2 6 5 4" xfId="22730"/>
    <cellStyle name="Total 2 7" xfId="20887"/>
    <cellStyle name="Total 2 7 2" xfId="20888"/>
    <cellStyle name="Total 2 7 2 2" xfId="20986"/>
    <cellStyle name="Total 2 7 2 2 2" xfId="21462"/>
    <cellStyle name="Total 2 7 2 3" xfId="22265"/>
    <cellStyle name="Total 2 7 2 4" xfId="22731"/>
    <cellStyle name="Total 2 7 3" xfId="20889"/>
    <cellStyle name="Total 2 7 3 2" xfId="20985"/>
    <cellStyle name="Total 2 7 3 2 2" xfId="21461"/>
    <cellStyle name="Total 2 7 3 3" xfId="22266"/>
    <cellStyle name="Total 2 7 3 4" xfId="22732"/>
    <cellStyle name="Total 2 7 4" xfId="20890"/>
    <cellStyle name="Total 2 7 4 2" xfId="20984"/>
    <cellStyle name="Total 2 7 4 2 2" xfId="21460"/>
    <cellStyle name="Total 2 7 4 3" xfId="22267"/>
    <cellStyle name="Total 2 7 4 4" xfId="22733"/>
    <cellStyle name="Total 2 7 5" xfId="20891"/>
    <cellStyle name="Total 2 7 5 2" xfId="20983"/>
    <cellStyle name="Total 2 7 5 2 2" xfId="21459"/>
    <cellStyle name="Total 2 7 5 3" xfId="22268"/>
    <cellStyle name="Total 2 7 5 4" xfId="22734"/>
    <cellStyle name="Total 2 8" xfId="20892"/>
    <cellStyle name="Total 2 8 2" xfId="20893"/>
    <cellStyle name="Total 2 8 2 2" xfId="20982"/>
    <cellStyle name="Total 2 8 2 2 2" xfId="21458"/>
    <cellStyle name="Total 2 8 2 3" xfId="22269"/>
    <cellStyle name="Total 2 8 2 4" xfId="22735"/>
    <cellStyle name="Total 2 8 3" xfId="20894"/>
    <cellStyle name="Total 2 8 3 2" xfId="20981"/>
    <cellStyle name="Total 2 8 3 2 2" xfId="21457"/>
    <cellStyle name="Total 2 8 3 3" xfId="22270"/>
    <cellStyle name="Total 2 8 3 4" xfId="22736"/>
    <cellStyle name="Total 2 8 4" xfId="20895"/>
    <cellStyle name="Total 2 8 4 2" xfId="20980"/>
    <cellStyle name="Total 2 8 4 2 2" xfId="21456"/>
    <cellStyle name="Total 2 8 4 3" xfId="22271"/>
    <cellStyle name="Total 2 8 4 4" xfId="22737"/>
    <cellStyle name="Total 2 8 5" xfId="20896"/>
    <cellStyle name="Total 2 8 5 2" xfId="20979"/>
    <cellStyle name="Total 2 8 5 2 2" xfId="21455"/>
    <cellStyle name="Total 2 8 5 3" xfId="22272"/>
    <cellStyle name="Total 2 8 5 4" xfId="22738"/>
    <cellStyle name="Total 2 9" xfId="20897"/>
    <cellStyle name="Total 2 9 2" xfId="20898"/>
    <cellStyle name="Total 2 9 2 2" xfId="20978"/>
    <cellStyle name="Total 2 9 2 2 2" xfId="21454"/>
    <cellStyle name="Total 2 9 2 3" xfId="22273"/>
    <cellStyle name="Total 2 9 2 4" xfId="22739"/>
    <cellStyle name="Total 2 9 3" xfId="20899"/>
    <cellStyle name="Total 2 9 3 2" xfId="20977"/>
    <cellStyle name="Total 2 9 3 2 2" xfId="21453"/>
    <cellStyle name="Total 2 9 3 3" xfId="22274"/>
    <cellStyle name="Total 2 9 3 4" xfId="22740"/>
    <cellStyle name="Total 2 9 4" xfId="20900"/>
    <cellStyle name="Total 2 9 4 2" xfId="20976"/>
    <cellStyle name="Total 2 9 4 2 2" xfId="21452"/>
    <cellStyle name="Total 2 9 4 3" xfId="22275"/>
    <cellStyle name="Total 2 9 4 4" xfId="22741"/>
    <cellStyle name="Total 2 9 5" xfId="20901"/>
    <cellStyle name="Total 2 9 5 2" xfId="20975"/>
    <cellStyle name="Total 2 9 5 2 2" xfId="21451"/>
    <cellStyle name="Total 2 9 5 3" xfId="22276"/>
    <cellStyle name="Total 2 9 5 4" xfId="22742"/>
    <cellStyle name="Total 3" xfId="20902"/>
    <cellStyle name="Total 3 2" xfId="20903"/>
    <cellStyle name="Total 3 2 2" xfId="20973"/>
    <cellStyle name="Total 3 2 2 2" xfId="21449"/>
    <cellStyle name="Total 3 2 3" xfId="22278"/>
    <cellStyle name="Total 3 2 4" xfId="22744"/>
    <cellStyle name="Total 3 3" xfId="20904"/>
    <cellStyle name="Total 3 3 2" xfId="20972"/>
    <cellStyle name="Total 3 3 2 2" xfId="21448"/>
    <cellStyle name="Total 3 3 3" xfId="22279"/>
    <cellStyle name="Total 3 3 4" xfId="22745"/>
    <cellStyle name="Total 3 4" xfId="20974"/>
    <cellStyle name="Total 3 4 2" xfId="21450"/>
    <cellStyle name="Total 3 5" xfId="22277"/>
    <cellStyle name="Total 3 6" xfId="22743"/>
    <cellStyle name="Total 4" xfId="20905"/>
    <cellStyle name="Total 4 2" xfId="20906"/>
    <cellStyle name="Total 4 2 2" xfId="20970"/>
    <cellStyle name="Total 4 2 2 2" xfId="21446"/>
    <cellStyle name="Total 4 2 3" xfId="22281"/>
    <cellStyle name="Total 4 2 4" xfId="22747"/>
    <cellStyle name="Total 4 3" xfId="20907"/>
    <cellStyle name="Total 4 3 2" xfId="20969"/>
    <cellStyle name="Total 4 3 2 2" xfId="21445"/>
    <cellStyle name="Total 4 3 3" xfId="22282"/>
    <cellStyle name="Total 4 3 4" xfId="22748"/>
    <cellStyle name="Total 4 4" xfId="20971"/>
    <cellStyle name="Total 4 4 2" xfId="21447"/>
    <cellStyle name="Total 4 5" xfId="22280"/>
    <cellStyle name="Total 4 6" xfId="22746"/>
    <cellStyle name="Total 5" xfId="20908"/>
    <cellStyle name="Total 5 2" xfId="20909"/>
    <cellStyle name="Total 5 2 2" xfId="20967"/>
    <cellStyle name="Total 5 2 2 2" xfId="21443"/>
    <cellStyle name="Total 5 2 3" xfId="22284"/>
    <cellStyle name="Total 5 2 4" xfId="22750"/>
    <cellStyle name="Total 5 3" xfId="20910"/>
    <cellStyle name="Total 5 3 2" xfId="20966"/>
    <cellStyle name="Total 5 3 2 2" xfId="21442"/>
    <cellStyle name="Total 5 3 3" xfId="22285"/>
    <cellStyle name="Total 5 3 4" xfId="22751"/>
    <cellStyle name="Total 5 4" xfId="20968"/>
    <cellStyle name="Total 5 4 2" xfId="21444"/>
    <cellStyle name="Total 5 5" xfId="22283"/>
    <cellStyle name="Total 5 6" xfId="22749"/>
    <cellStyle name="Total 6" xfId="20911"/>
    <cellStyle name="Total 6 2" xfId="20912"/>
    <cellStyle name="Total 6 2 2" xfId="20964"/>
    <cellStyle name="Total 6 2 2 2" xfId="21440"/>
    <cellStyle name="Total 6 2 3" xfId="22287"/>
    <cellStyle name="Total 6 2 4" xfId="22753"/>
    <cellStyle name="Total 6 3" xfId="20913"/>
    <cellStyle name="Total 6 3 2" xfId="20963"/>
    <cellStyle name="Total 6 3 2 2" xfId="21439"/>
    <cellStyle name="Total 6 3 3" xfId="22288"/>
    <cellStyle name="Total 6 3 4" xfId="22754"/>
    <cellStyle name="Total 6 4" xfId="20965"/>
    <cellStyle name="Total 6 4 2" xfId="21441"/>
    <cellStyle name="Total 6 5" xfId="22286"/>
    <cellStyle name="Total 6 6" xfId="22752"/>
    <cellStyle name="Total 7" xfId="20914"/>
    <cellStyle name="Total 7 2" xfId="20962"/>
    <cellStyle name="Total 7 2 2" xfId="21438"/>
    <cellStyle name="Total 7 3" xfId="22289"/>
    <cellStyle name="Total 7 4" xfId="22755"/>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C12" sqref="C12"/>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84" t="s">
        <v>293</v>
      </c>
      <c r="C1" s="91"/>
    </row>
    <row r="2" spans="1:3" s="181" customFormat="1" ht="15.75">
      <c r="A2" s="243">
        <v>1</v>
      </c>
      <c r="B2" s="182" t="s">
        <v>294</v>
      </c>
      <c r="C2" s="480" t="s">
        <v>890</v>
      </c>
    </row>
    <row r="3" spans="1:3" s="181" customFormat="1" ht="15.75">
      <c r="A3" s="243">
        <v>2</v>
      </c>
      <c r="B3" s="183" t="s">
        <v>295</v>
      </c>
      <c r="C3" s="480" t="s">
        <v>880</v>
      </c>
    </row>
    <row r="4" spans="1:3" s="181" customFormat="1" ht="15.75">
      <c r="A4" s="243">
        <v>3</v>
      </c>
      <c r="B4" s="183" t="s">
        <v>296</v>
      </c>
      <c r="C4" s="480" t="s">
        <v>883</v>
      </c>
    </row>
    <row r="5" spans="1:3" s="181" customFormat="1" ht="15.75">
      <c r="A5" s="244">
        <v>4</v>
      </c>
      <c r="B5" s="186" t="s">
        <v>297</v>
      </c>
      <c r="C5" s="480" t="s">
        <v>891</v>
      </c>
    </row>
    <row r="6" spans="1:3" s="185" customFormat="1" ht="65.25" customHeight="1">
      <c r="A6" s="521" t="s">
        <v>799</v>
      </c>
      <c r="B6" s="522"/>
      <c r="C6" s="522"/>
    </row>
    <row r="7" spans="1:3">
      <c r="A7" s="422" t="s">
        <v>648</v>
      </c>
      <c r="B7" s="423" t="s">
        <v>298</v>
      </c>
    </row>
    <row r="8" spans="1:3">
      <c r="A8" s="424">
        <v>1</v>
      </c>
      <c r="B8" s="420" t="s">
        <v>261</v>
      </c>
    </row>
    <row r="9" spans="1:3">
      <c r="A9" s="424">
        <v>2</v>
      </c>
      <c r="B9" s="420" t="s">
        <v>299</v>
      </c>
    </row>
    <row r="10" spans="1:3">
      <c r="A10" s="424">
        <v>3</v>
      </c>
      <c r="B10" s="420" t="s">
        <v>300</v>
      </c>
    </row>
    <row r="11" spans="1:3">
      <c r="A11" s="424">
        <v>4</v>
      </c>
      <c r="B11" s="420" t="s">
        <v>301</v>
      </c>
      <c r="C11" s="180"/>
    </row>
    <row r="12" spans="1:3">
      <c r="A12" s="424">
        <v>5</v>
      </c>
      <c r="B12" s="420" t="s">
        <v>225</v>
      </c>
    </row>
    <row r="13" spans="1:3">
      <c r="A13" s="424">
        <v>6</v>
      </c>
      <c r="B13" s="425" t="s">
        <v>186</v>
      </c>
    </row>
    <row r="14" spans="1:3">
      <c r="A14" s="424">
        <v>7</v>
      </c>
      <c r="B14" s="420" t="s">
        <v>302</v>
      </c>
    </row>
    <row r="15" spans="1:3">
      <c r="A15" s="424">
        <v>8</v>
      </c>
      <c r="B15" s="420" t="s">
        <v>306</v>
      </c>
    </row>
    <row r="16" spans="1:3">
      <c r="A16" s="424">
        <v>9</v>
      </c>
      <c r="B16" s="420" t="s">
        <v>89</v>
      </c>
    </row>
    <row r="17" spans="1:2">
      <c r="A17" s="426" t="s">
        <v>869</v>
      </c>
      <c r="B17" s="420" t="s">
        <v>841</v>
      </c>
    </row>
    <row r="18" spans="1:2">
      <c r="A18" s="424">
        <v>10</v>
      </c>
      <c r="B18" s="420" t="s">
        <v>309</v>
      </c>
    </row>
    <row r="19" spans="1:2">
      <c r="A19" s="424">
        <v>11</v>
      </c>
      <c r="B19" s="425" t="s">
        <v>289</v>
      </c>
    </row>
    <row r="20" spans="1:2">
      <c r="A20" s="424">
        <v>12</v>
      </c>
      <c r="B20" s="425" t="s">
        <v>286</v>
      </c>
    </row>
    <row r="21" spans="1:2">
      <c r="A21" s="424">
        <v>13</v>
      </c>
      <c r="B21" s="427" t="s">
        <v>769</v>
      </c>
    </row>
    <row r="22" spans="1:2">
      <c r="A22" s="424">
        <v>14</v>
      </c>
      <c r="B22" s="428" t="s">
        <v>829</v>
      </c>
    </row>
    <row r="23" spans="1:2">
      <c r="A23" s="429">
        <v>15</v>
      </c>
      <c r="B23" s="425" t="s">
        <v>78</v>
      </c>
    </row>
    <row r="24" spans="1:2">
      <c r="A24" s="5"/>
      <c r="B24" s="3"/>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5" bestFit="1" customWidth="1"/>
    <col min="2" max="2" width="93.28515625" style="2" customWidth="1"/>
    <col min="3" max="3" width="18.42578125" style="2" customWidth="1"/>
  </cols>
  <sheetData>
    <row r="1" spans="1:6" ht="15.75">
      <c r="A1" s="18" t="s">
        <v>226</v>
      </c>
      <c r="B1" s="482" t="s">
        <v>892</v>
      </c>
      <c r="D1" s="2"/>
      <c r="E1" s="2"/>
      <c r="F1" s="2"/>
    </row>
    <row r="2" spans="1:6" s="22" customFormat="1" ht="15.75" customHeight="1">
      <c r="A2" s="22" t="s">
        <v>227</v>
      </c>
      <c r="B2" s="483">
        <f>'1. key ratios'!$B$2</f>
        <v>43373</v>
      </c>
    </row>
    <row r="3" spans="1:6" s="22" customFormat="1" ht="15.75" customHeight="1"/>
    <row r="4" spans="1:6" ht="15.75" thickBot="1">
      <c r="A4" s="5" t="s">
        <v>657</v>
      </c>
      <c r="B4" s="56" t="s">
        <v>89</v>
      </c>
    </row>
    <row r="5" spans="1:6">
      <c r="A5" s="133" t="s">
        <v>27</v>
      </c>
      <c r="B5" s="134"/>
      <c r="C5" s="135" t="s">
        <v>28</v>
      </c>
    </row>
    <row r="6" spans="1:6">
      <c r="A6" s="136">
        <v>1</v>
      </c>
      <c r="B6" s="80" t="s">
        <v>29</v>
      </c>
      <c r="C6" s="282">
        <f>SUM(C7:C11)</f>
        <v>41952414</v>
      </c>
    </row>
    <row r="7" spans="1:6">
      <c r="A7" s="136">
        <v>2</v>
      </c>
      <c r="B7" s="77" t="s">
        <v>30</v>
      </c>
      <c r="C7" s="283">
        <v>40000000</v>
      </c>
    </row>
    <row r="8" spans="1:6" ht="25.5">
      <c r="A8" s="136">
        <v>3</v>
      </c>
      <c r="B8" s="71" t="s">
        <v>31</v>
      </c>
      <c r="C8" s="283"/>
    </row>
    <row r="9" spans="1:6">
      <c r="A9" s="136">
        <v>4</v>
      </c>
      <c r="B9" s="71" t="s">
        <v>32</v>
      </c>
      <c r="C9" s="283">
        <v>997</v>
      </c>
    </row>
    <row r="10" spans="1:6">
      <c r="A10" s="136">
        <v>5</v>
      </c>
      <c r="B10" s="71" t="s">
        <v>33</v>
      </c>
      <c r="C10" s="283">
        <v>0</v>
      </c>
    </row>
    <row r="11" spans="1:6">
      <c r="A11" s="136">
        <v>6</v>
      </c>
      <c r="B11" s="78" t="s">
        <v>34</v>
      </c>
      <c r="C11" s="283">
        <v>1951417</v>
      </c>
    </row>
    <row r="12" spans="1:6" s="4" customFormat="1">
      <c r="A12" s="136">
        <v>7</v>
      </c>
      <c r="B12" s="80" t="s">
        <v>35</v>
      </c>
      <c r="C12" s="284">
        <f>SUM(C13:C27)</f>
        <v>216564</v>
      </c>
    </row>
    <row r="13" spans="1:6" s="4" customFormat="1">
      <c r="A13" s="136">
        <v>8</v>
      </c>
      <c r="B13" s="79" t="s">
        <v>36</v>
      </c>
      <c r="C13" s="285">
        <v>997</v>
      </c>
    </row>
    <row r="14" spans="1:6" s="4" customFormat="1" ht="38.25">
      <c r="A14" s="136">
        <v>9</v>
      </c>
      <c r="B14" s="72" t="s">
        <v>37</v>
      </c>
      <c r="C14" s="285">
        <v>0</v>
      </c>
    </row>
    <row r="15" spans="1:6" s="4" customFormat="1">
      <c r="A15" s="136">
        <v>10</v>
      </c>
      <c r="B15" s="73" t="s">
        <v>38</v>
      </c>
      <c r="C15" s="285">
        <v>215567</v>
      </c>
    </row>
    <row r="16" spans="1:6" s="4" customFormat="1">
      <c r="A16" s="136">
        <v>11</v>
      </c>
      <c r="B16" s="74" t="s">
        <v>39</v>
      </c>
      <c r="C16" s="285">
        <v>0</v>
      </c>
    </row>
    <row r="17" spans="1:3" s="4" customFormat="1">
      <c r="A17" s="136">
        <v>12</v>
      </c>
      <c r="B17" s="73" t="s">
        <v>40</v>
      </c>
      <c r="C17" s="285">
        <v>0</v>
      </c>
    </row>
    <row r="18" spans="1:3" s="4" customFormat="1" ht="25.5">
      <c r="A18" s="136">
        <v>13</v>
      </c>
      <c r="B18" s="73" t="s">
        <v>41</v>
      </c>
      <c r="C18" s="285">
        <v>0</v>
      </c>
    </row>
    <row r="19" spans="1:3" s="4" customFormat="1">
      <c r="A19" s="136">
        <v>14</v>
      </c>
      <c r="B19" s="73" t="s">
        <v>42</v>
      </c>
      <c r="C19" s="285">
        <v>0</v>
      </c>
    </row>
    <row r="20" spans="1:3" s="4" customFormat="1" ht="25.5">
      <c r="A20" s="136">
        <v>15</v>
      </c>
      <c r="B20" s="73" t="s">
        <v>43</v>
      </c>
      <c r="C20" s="285">
        <v>0</v>
      </c>
    </row>
    <row r="21" spans="1:3" s="4" customFormat="1" ht="38.25">
      <c r="A21" s="136">
        <v>16</v>
      </c>
      <c r="B21" s="72" t="s">
        <v>44</v>
      </c>
      <c r="C21" s="285">
        <v>0</v>
      </c>
    </row>
    <row r="22" spans="1:3" s="4" customFormat="1" ht="26.25">
      <c r="A22" s="136">
        <v>17</v>
      </c>
      <c r="B22" s="137" t="s">
        <v>45</v>
      </c>
      <c r="C22" s="285">
        <v>0</v>
      </c>
    </row>
    <row r="23" spans="1:3" s="4" customFormat="1" ht="25.5">
      <c r="A23" s="136">
        <v>18</v>
      </c>
      <c r="B23" s="72" t="s">
        <v>46</v>
      </c>
      <c r="C23" s="285">
        <v>0</v>
      </c>
    </row>
    <row r="24" spans="1:3" s="4" customFormat="1" ht="25.5">
      <c r="A24" s="136">
        <v>19</v>
      </c>
      <c r="B24" s="72" t="s">
        <v>47</v>
      </c>
      <c r="C24" s="285">
        <v>0</v>
      </c>
    </row>
    <row r="25" spans="1:3" s="4" customFormat="1" ht="25.5">
      <c r="A25" s="136">
        <v>20</v>
      </c>
      <c r="B25" s="75" t="s">
        <v>48</v>
      </c>
      <c r="C25" s="285">
        <v>0</v>
      </c>
    </row>
    <row r="26" spans="1:3" s="4" customFormat="1" ht="25.5">
      <c r="A26" s="136">
        <v>21</v>
      </c>
      <c r="B26" s="75" t="s">
        <v>49</v>
      </c>
      <c r="C26" s="285">
        <v>0</v>
      </c>
    </row>
    <row r="27" spans="1:3" s="4" customFormat="1" ht="38.25">
      <c r="A27" s="136">
        <v>22</v>
      </c>
      <c r="B27" s="75" t="s">
        <v>50</v>
      </c>
      <c r="C27" s="285">
        <v>0</v>
      </c>
    </row>
    <row r="28" spans="1:3" s="4" customFormat="1">
      <c r="A28" s="136">
        <v>23</v>
      </c>
      <c r="B28" s="81" t="s">
        <v>24</v>
      </c>
      <c r="C28" s="284">
        <f>C6-C12</f>
        <v>41735850</v>
      </c>
    </row>
    <row r="29" spans="1:3" s="4" customFormat="1">
      <c r="A29" s="138"/>
      <c r="B29" s="76"/>
      <c r="C29" s="285"/>
    </row>
    <row r="30" spans="1:3" s="4" customFormat="1">
      <c r="A30" s="138">
        <v>24</v>
      </c>
      <c r="B30" s="81" t="s">
        <v>51</v>
      </c>
      <c r="C30" s="284">
        <f>C31+C34</f>
        <v>0</v>
      </c>
    </row>
    <row r="31" spans="1:3" s="4" customFormat="1">
      <c r="A31" s="138">
        <v>25</v>
      </c>
      <c r="B31" s="71" t="s">
        <v>52</v>
      </c>
      <c r="C31" s="286">
        <f>C32+C33</f>
        <v>0</v>
      </c>
    </row>
    <row r="32" spans="1:3" s="4" customFormat="1" ht="25.5">
      <c r="A32" s="138">
        <v>26</v>
      </c>
      <c r="B32" s="178" t="s">
        <v>53</v>
      </c>
      <c r="C32" s="285"/>
    </row>
    <row r="33" spans="1:3" s="4" customFormat="1" ht="25.5">
      <c r="A33" s="138">
        <v>27</v>
      </c>
      <c r="B33" s="178" t="s">
        <v>54</v>
      </c>
      <c r="C33" s="285"/>
    </row>
    <row r="34" spans="1:3" s="4" customFormat="1" ht="25.5">
      <c r="A34" s="138">
        <v>28</v>
      </c>
      <c r="B34" s="71" t="s">
        <v>55</v>
      </c>
      <c r="C34" s="285"/>
    </row>
    <row r="35" spans="1:3" s="4" customFormat="1">
      <c r="A35" s="138">
        <v>29</v>
      </c>
      <c r="B35" s="81" t="s">
        <v>56</v>
      </c>
      <c r="C35" s="284">
        <f>SUM(C36:C40)</f>
        <v>0</v>
      </c>
    </row>
    <row r="36" spans="1:3" s="4" customFormat="1" ht="25.5">
      <c r="A36" s="138">
        <v>30</v>
      </c>
      <c r="B36" s="72" t="s">
        <v>57</v>
      </c>
      <c r="C36" s="285"/>
    </row>
    <row r="37" spans="1:3" s="4" customFormat="1">
      <c r="A37" s="138">
        <v>31</v>
      </c>
      <c r="B37" s="73" t="s">
        <v>58</v>
      </c>
      <c r="C37" s="285"/>
    </row>
    <row r="38" spans="1:3" s="4" customFormat="1" ht="38.25">
      <c r="A38" s="138">
        <v>32</v>
      </c>
      <c r="B38" s="72" t="s">
        <v>59</v>
      </c>
      <c r="C38" s="285"/>
    </row>
    <row r="39" spans="1:3" s="4" customFormat="1" ht="25.5">
      <c r="A39" s="138">
        <v>33</v>
      </c>
      <c r="B39" s="72" t="s">
        <v>47</v>
      </c>
      <c r="C39" s="285"/>
    </row>
    <row r="40" spans="1:3" s="4" customFormat="1" ht="25.5">
      <c r="A40" s="138">
        <v>34</v>
      </c>
      <c r="B40" s="75" t="s">
        <v>60</v>
      </c>
      <c r="C40" s="285"/>
    </row>
    <row r="41" spans="1:3" s="4" customFormat="1">
      <c r="A41" s="138">
        <v>35</v>
      </c>
      <c r="B41" s="81" t="s">
        <v>25</v>
      </c>
      <c r="C41" s="284">
        <f>C30-C35</f>
        <v>0</v>
      </c>
    </row>
    <row r="42" spans="1:3" s="4" customFormat="1">
      <c r="A42" s="138"/>
      <c r="B42" s="76"/>
      <c r="C42" s="285"/>
    </row>
    <row r="43" spans="1:3" s="4" customFormat="1">
      <c r="A43" s="138">
        <v>36</v>
      </c>
      <c r="B43" s="82" t="s">
        <v>61</v>
      </c>
      <c r="C43" s="284">
        <f>SUM(C44:C46)</f>
        <v>708021</v>
      </c>
    </row>
    <row r="44" spans="1:3" s="4" customFormat="1">
      <c r="A44" s="138">
        <v>37</v>
      </c>
      <c r="B44" s="71" t="s">
        <v>62</v>
      </c>
      <c r="C44" s="285">
        <v>0</v>
      </c>
    </row>
    <row r="45" spans="1:3" s="4" customFormat="1" ht="25.5">
      <c r="A45" s="138">
        <v>38</v>
      </c>
      <c r="B45" s="71" t="s">
        <v>63</v>
      </c>
      <c r="C45" s="285">
        <v>0</v>
      </c>
    </row>
    <row r="46" spans="1:3" s="4" customFormat="1" ht="25.5">
      <c r="A46" s="138">
        <v>39</v>
      </c>
      <c r="B46" s="71" t="s">
        <v>64</v>
      </c>
      <c r="C46" s="285">
        <v>708021</v>
      </c>
    </row>
    <row r="47" spans="1:3" s="4" customFormat="1">
      <c r="A47" s="138">
        <v>40</v>
      </c>
      <c r="B47" s="82" t="s">
        <v>65</v>
      </c>
      <c r="C47" s="284">
        <f>SUM(C48:C51)</f>
        <v>0</v>
      </c>
    </row>
    <row r="48" spans="1:3" s="4" customFormat="1">
      <c r="A48" s="138">
        <v>41</v>
      </c>
      <c r="B48" s="72" t="s">
        <v>66</v>
      </c>
      <c r="C48" s="285">
        <v>0</v>
      </c>
    </row>
    <row r="49" spans="1:3" s="4" customFormat="1">
      <c r="A49" s="138">
        <v>42</v>
      </c>
      <c r="B49" s="73" t="s">
        <v>67</v>
      </c>
      <c r="C49" s="285">
        <v>0</v>
      </c>
    </row>
    <row r="50" spans="1:3" s="4" customFormat="1" ht="25.5">
      <c r="A50" s="138">
        <v>43</v>
      </c>
      <c r="B50" s="72" t="s">
        <v>68</v>
      </c>
      <c r="C50" s="285">
        <v>0</v>
      </c>
    </row>
    <row r="51" spans="1:3" s="4" customFormat="1" ht="25.5">
      <c r="A51" s="138">
        <v>44</v>
      </c>
      <c r="B51" s="72" t="s">
        <v>47</v>
      </c>
      <c r="C51" s="285">
        <v>0</v>
      </c>
    </row>
    <row r="52" spans="1:3" s="4" customFormat="1" ht="15.75" thickBot="1">
      <c r="A52" s="139">
        <v>45</v>
      </c>
      <c r="B52" s="140" t="s">
        <v>26</v>
      </c>
      <c r="C52" s="287">
        <f>C43-C47</f>
        <v>708021</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22"/>
  <sheetViews>
    <sheetView workbookViewId="0">
      <selection activeCell="B2" sqref="B2"/>
    </sheetView>
  </sheetViews>
  <sheetFormatPr defaultColWidth="9.140625" defaultRowHeight="12.75"/>
  <cols>
    <col min="1" max="1" width="10.85546875" style="355" bestFit="1" customWidth="1"/>
    <col min="2" max="2" width="59" style="355" customWidth="1"/>
    <col min="3" max="3" width="16.7109375" style="355" bestFit="1" customWidth="1"/>
    <col min="4" max="4" width="13.28515625" style="355" bestFit="1" customWidth="1"/>
    <col min="5" max="16384" width="9.140625" style="355"/>
  </cols>
  <sheetData>
    <row r="1" spans="1:4" ht="15">
      <c r="A1" s="18" t="s">
        <v>226</v>
      </c>
      <c r="B1" s="482" t="s">
        <v>892</v>
      </c>
    </row>
    <row r="2" spans="1:4" s="22" customFormat="1" ht="15.75" customHeight="1">
      <c r="A2" s="22" t="s">
        <v>227</v>
      </c>
      <c r="B2" s="483">
        <f>'1. key ratios'!$B$2</f>
        <v>43373</v>
      </c>
    </row>
    <row r="3" spans="1:4" s="22" customFormat="1" ht="15.75" customHeight="1"/>
    <row r="4" spans="1:4" ht="13.5" thickBot="1">
      <c r="A4" s="356" t="s">
        <v>840</v>
      </c>
      <c r="B4" s="403" t="s">
        <v>841</v>
      </c>
    </row>
    <row r="5" spans="1:4" s="404" customFormat="1" ht="25.5">
      <c r="A5" s="545" t="s">
        <v>842</v>
      </c>
      <c r="B5" s="546"/>
      <c r="C5" s="386" t="s">
        <v>843</v>
      </c>
      <c r="D5" s="387" t="s">
        <v>844</v>
      </c>
    </row>
    <row r="6" spans="1:4" s="405" customFormat="1">
      <c r="A6" s="388">
        <v>1</v>
      </c>
      <c r="B6" s="389" t="s">
        <v>845</v>
      </c>
      <c r="C6" s="389"/>
      <c r="D6" s="390"/>
    </row>
    <row r="7" spans="1:4" s="405" customFormat="1">
      <c r="A7" s="391" t="s">
        <v>846</v>
      </c>
      <c r="B7" s="392" t="s">
        <v>847</v>
      </c>
      <c r="C7" s="392" t="s">
        <v>868</v>
      </c>
      <c r="D7" s="393"/>
    </row>
    <row r="8" spans="1:4" s="405" customFormat="1">
      <c r="A8" s="391" t="s">
        <v>848</v>
      </c>
      <c r="B8" s="392" t="s">
        <v>849</v>
      </c>
      <c r="C8" s="392" t="s">
        <v>850</v>
      </c>
      <c r="D8" s="393"/>
    </row>
    <row r="9" spans="1:4" s="405" customFormat="1">
      <c r="A9" s="391" t="s">
        <v>851</v>
      </c>
      <c r="B9" s="392" t="s">
        <v>852</v>
      </c>
      <c r="C9" s="392" t="s">
        <v>853</v>
      </c>
      <c r="D9" s="393"/>
    </row>
    <row r="10" spans="1:4" s="405" customFormat="1">
      <c r="A10" s="388" t="s">
        <v>854</v>
      </c>
      <c r="B10" s="389" t="s">
        <v>855</v>
      </c>
      <c r="C10" s="389"/>
      <c r="D10" s="390"/>
    </row>
    <row r="11" spans="1:4" s="406" customFormat="1">
      <c r="A11" s="394" t="s">
        <v>856</v>
      </c>
      <c r="B11" s="395" t="s">
        <v>857</v>
      </c>
      <c r="C11" s="395" t="s">
        <v>858</v>
      </c>
      <c r="D11" s="396"/>
    </row>
    <row r="12" spans="1:4" s="406" customFormat="1">
      <c r="A12" s="394" t="s">
        <v>859</v>
      </c>
      <c r="B12" s="395" t="s">
        <v>860</v>
      </c>
      <c r="C12" s="395" t="s">
        <v>861</v>
      </c>
      <c r="D12" s="396"/>
    </row>
    <row r="13" spans="1:4" s="406" customFormat="1">
      <c r="A13" s="394" t="s">
        <v>862</v>
      </c>
      <c r="B13" s="395" t="s">
        <v>863</v>
      </c>
      <c r="C13" s="395" t="s">
        <v>861</v>
      </c>
      <c r="D13" s="396"/>
    </row>
    <row r="14" spans="1:4" s="405" customFormat="1">
      <c r="A14" s="388" t="s">
        <v>864</v>
      </c>
      <c r="B14" s="389" t="s">
        <v>865</v>
      </c>
      <c r="C14" s="397"/>
      <c r="D14" s="390"/>
    </row>
    <row r="15" spans="1:4" s="405" customFormat="1">
      <c r="A15" s="421" t="s">
        <v>870</v>
      </c>
      <c r="B15" s="395" t="s">
        <v>873</v>
      </c>
      <c r="C15" s="395"/>
      <c r="D15" s="396"/>
    </row>
    <row r="16" spans="1:4" s="405" customFormat="1">
      <c r="A16" s="421" t="s">
        <v>871</v>
      </c>
      <c r="B16" s="395" t="s">
        <v>874</v>
      </c>
      <c r="C16" s="395"/>
      <c r="D16" s="396"/>
    </row>
    <row r="17" spans="1:6" s="405" customFormat="1">
      <c r="A17" s="421" t="s">
        <v>872</v>
      </c>
      <c r="B17" s="395" t="s">
        <v>875</v>
      </c>
      <c r="C17" s="395"/>
      <c r="D17" s="396"/>
    </row>
    <row r="18" spans="1:6" s="404" customFormat="1" ht="25.5">
      <c r="A18" s="547" t="s">
        <v>866</v>
      </c>
      <c r="B18" s="548"/>
      <c r="C18" s="398" t="s">
        <v>843</v>
      </c>
      <c r="D18" s="399" t="s">
        <v>844</v>
      </c>
    </row>
    <row r="19" spans="1:6" s="405" customFormat="1">
      <c r="A19" s="400">
        <v>4</v>
      </c>
      <c r="B19" s="395" t="s">
        <v>24</v>
      </c>
      <c r="C19" s="401">
        <v>0</v>
      </c>
      <c r="D19" s="402"/>
    </row>
    <row r="20" spans="1:6" s="405" customFormat="1">
      <c r="A20" s="400">
        <v>5</v>
      </c>
      <c r="B20" s="395" t="s">
        <v>125</v>
      </c>
      <c r="C20" s="401">
        <v>0</v>
      </c>
      <c r="D20" s="402"/>
    </row>
    <row r="21" spans="1:6" s="405" customFormat="1" ht="13.5" thickBot="1">
      <c r="A21" s="407" t="s">
        <v>867</v>
      </c>
      <c r="B21" s="408" t="s">
        <v>89</v>
      </c>
      <c r="C21" s="409">
        <v>0</v>
      </c>
      <c r="D21" s="410"/>
    </row>
    <row r="22" spans="1:6">
      <c r="F22" s="356"/>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6" activePane="bottomRight" state="frozen"/>
      <selection pane="topRight" activeCell="B1" sqref="B1"/>
      <selection pane="bottomLeft" activeCell="A5" sqref="A5"/>
      <selection pane="bottomRight" activeCell="C2" sqref="C2"/>
    </sheetView>
  </sheetViews>
  <sheetFormatPr defaultRowHeight="15.75"/>
  <cols>
    <col min="1" max="1" width="10.7109375" style="67" customWidth="1"/>
    <col min="2" max="2" width="61.7109375" style="67" customWidth="1"/>
    <col min="3" max="3" width="32.5703125" style="67" customWidth="1"/>
    <col min="4" max="4" width="32.28515625" style="67" customWidth="1"/>
    <col min="5" max="5" width="9.42578125" customWidth="1"/>
  </cols>
  <sheetData>
    <row r="1" spans="1:6">
      <c r="A1" s="18" t="s">
        <v>226</v>
      </c>
      <c r="B1" s="482" t="s">
        <v>892</v>
      </c>
      <c r="E1" s="2"/>
      <c r="F1" s="2"/>
    </row>
    <row r="2" spans="1:6" s="22" customFormat="1" ht="15.75" customHeight="1">
      <c r="A2" s="22" t="s">
        <v>227</v>
      </c>
      <c r="B2" s="483">
        <f>'1. key ratios'!$B$2</f>
        <v>43373</v>
      </c>
    </row>
    <row r="3" spans="1:6" s="22" customFormat="1" ht="15.75" customHeight="1">
      <c r="A3" s="27"/>
    </row>
    <row r="4" spans="1:6" s="22" customFormat="1" ht="15.75" customHeight="1" thickBot="1">
      <c r="A4" s="22" t="s">
        <v>658</v>
      </c>
      <c r="B4" s="201" t="s">
        <v>309</v>
      </c>
      <c r="D4" s="203" t="s">
        <v>130</v>
      </c>
    </row>
    <row r="5" spans="1:6" ht="63.75">
      <c r="A5" s="151" t="s">
        <v>27</v>
      </c>
      <c r="B5" s="152" t="s">
        <v>269</v>
      </c>
      <c r="C5" s="153" t="s">
        <v>275</v>
      </c>
      <c r="D5" s="202" t="s">
        <v>310</v>
      </c>
    </row>
    <row r="6" spans="1:6">
      <c r="A6" s="141">
        <v>1</v>
      </c>
      <c r="B6" s="83" t="s">
        <v>191</v>
      </c>
      <c r="C6" s="288">
        <v>5560359</v>
      </c>
      <c r="D6" s="465"/>
      <c r="E6" s="8"/>
    </row>
    <row r="7" spans="1:6">
      <c r="A7" s="141">
        <v>2</v>
      </c>
      <c r="B7" s="84" t="s">
        <v>192</v>
      </c>
      <c r="C7" s="289">
        <v>17475424</v>
      </c>
      <c r="D7" s="142"/>
      <c r="E7" s="8"/>
    </row>
    <row r="8" spans="1:6">
      <c r="A8" s="141">
        <v>3</v>
      </c>
      <c r="B8" s="84" t="s">
        <v>193</v>
      </c>
      <c r="C8" s="289">
        <v>11063272</v>
      </c>
      <c r="D8" s="142"/>
      <c r="E8" s="8"/>
    </row>
    <row r="9" spans="1:6">
      <c r="A9" s="141">
        <v>4</v>
      </c>
      <c r="B9" s="84" t="s">
        <v>222</v>
      </c>
      <c r="C9" s="289">
        <v>0</v>
      </c>
      <c r="D9" s="142"/>
      <c r="E9" s="8"/>
    </row>
    <row r="10" spans="1:6">
      <c r="A10" s="141">
        <v>5</v>
      </c>
      <c r="B10" s="84" t="s">
        <v>194</v>
      </c>
      <c r="C10" s="289">
        <v>29940847</v>
      </c>
      <c r="D10" s="142"/>
      <c r="E10" s="8"/>
    </row>
    <row r="11" spans="1:6">
      <c r="A11" s="141">
        <v>6.1</v>
      </c>
      <c r="B11" s="84" t="s">
        <v>195</v>
      </c>
      <c r="C11" s="290">
        <v>22873568</v>
      </c>
      <c r="D11" s="143"/>
      <c r="E11" s="9"/>
    </row>
    <row r="12" spans="1:6">
      <c r="A12" s="141">
        <v>6.2</v>
      </c>
      <c r="B12" s="85" t="s">
        <v>196</v>
      </c>
      <c r="C12" s="290">
        <v>-897530</v>
      </c>
      <c r="D12" s="143"/>
      <c r="E12" s="9"/>
    </row>
    <row r="13" spans="1:6">
      <c r="A13" s="141" t="s">
        <v>796</v>
      </c>
      <c r="B13" s="86" t="s">
        <v>797</v>
      </c>
      <c r="C13" s="497">
        <v>435663</v>
      </c>
      <c r="D13" s="250" t="s">
        <v>886</v>
      </c>
      <c r="E13" s="9"/>
    </row>
    <row r="14" spans="1:6">
      <c r="A14" s="141">
        <v>6</v>
      </c>
      <c r="B14" s="84" t="s">
        <v>197</v>
      </c>
      <c r="C14" s="520">
        <f>C11+C12</f>
        <v>21976038</v>
      </c>
      <c r="D14" s="143"/>
      <c r="E14" s="8"/>
    </row>
    <row r="15" spans="1:6">
      <c r="A15" s="141">
        <v>7</v>
      </c>
      <c r="B15" s="84" t="s">
        <v>198</v>
      </c>
      <c r="C15" s="289">
        <v>143552</v>
      </c>
      <c r="D15" s="142"/>
      <c r="E15" s="8"/>
    </row>
    <row r="16" spans="1:6">
      <c r="A16" s="141">
        <v>8</v>
      </c>
      <c r="B16" s="84" t="s">
        <v>199</v>
      </c>
      <c r="C16" s="289">
        <v>0</v>
      </c>
      <c r="D16" s="142"/>
      <c r="E16" s="8"/>
    </row>
    <row r="17" spans="1:5">
      <c r="A17" s="141">
        <v>9</v>
      </c>
      <c r="B17" s="84" t="s">
        <v>200</v>
      </c>
      <c r="C17" s="289">
        <v>0</v>
      </c>
      <c r="D17" s="142"/>
      <c r="E17" s="8"/>
    </row>
    <row r="18" spans="1:5" ht="30">
      <c r="A18" s="141">
        <v>9.1</v>
      </c>
      <c r="B18" s="86" t="s">
        <v>285</v>
      </c>
      <c r="C18" s="289"/>
      <c r="D18" s="142"/>
      <c r="E18" s="8"/>
    </row>
    <row r="19" spans="1:5" ht="30">
      <c r="A19" s="141">
        <v>9.1999999999999993</v>
      </c>
      <c r="B19" s="86" t="s">
        <v>274</v>
      </c>
      <c r="C19" s="289"/>
      <c r="D19" s="142"/>
      <c r="E19" s="8"/>
    </row>
    <row r="20" spans="1:5" ht="30">
      <c r="A20" s="141">
        <v>9.3000000000000007</v>
      </c>
      <c r="B20" s="86" t="s">
        <v>273</v>
      </c>
      <c r="C20" s="289"/>
      <c r="D20" s="142"/>
      <c r="E20" s="8"/>
    </row>
    <row r="21" spans="1:5">
      <c r="A21" s="141">
        <v>10</v>
      </c>
      <c r="B21" s="84" t="s">
        <v>201</v>
      </c>
      <c r="C21" s="289">
        <v>4361185</v>
      </c>
      <c r="D21" s="142"/>
      <c r="E21" s="8"/>
    </row>
    <row r="22" spans="1:5">
      <c r="A22" s="141">
        <v>10.1</v>
      </c>
      <c r="B22" s="86" t="s">
        <v>272</v>
      </c>
      <c r="C22" s="289">
        <v>215567</v>
      </c>
      <c r="D22" s="250" t="s">
        <v>699</v>
      </c>
      <c r="E22" s="8"/>
    </row>
    <row r="23" spans="1:5">
      <c r="A23" s="141">
        <v>11</v>
      </c>
      <c r="B23" s="87" t="s">
        <v>202</v>
      </c>
      <c r="C23" s="291">
        <v>700601</v>
      </c>
      <c r="D23" s="144"/>
      <c r="E23" s="8"/>
    </row>
    <row r="24" spans="1:5">
      <c r="A24" s="141">
        <v>12</v>
      </c>
      <c r="B24" s="89" t="s">
        <v>203</v>
      </c>
      <c r="C24" s="292">
        <f>SUM(C6:C10,C14:C17,C21,C23)</f>
        <v>91221278</v>
      </c>
      <c r="D24" s="145"/>
      <c r="E24" s="7"/>
    </row>
    <row r="25" spans="1:5">
      <c r="A25" s="141">
        <v>13</v>
      </c>
      <c r="B25" s="84" t="s">
        <v>204</v>
      </c>
      <c r="C25" s="293">
        <v>2557960</v>
      </c>
      <c r="D25" s="146"/>
      <c r="E25" s="8"/>
    </row>
    <row r="26" spans="1:5">
      <c r="A26" s="141">
        <v>14</v>
      </c>
      <c r="B26" s="84" t="s">
        <v>205</v>
      </c>
      <c r="C26" s="289">
        <v>37862136</v>
      </c>
      <c r="D26" s="142"/>
      <c r="E26" s="8"/>
    </row>
    <row r="27" spans="1:5">
      <c r="A27" s="141">
        <v>15</v>
      </c>
      <c r="B27" s="84" t="s">
        <v>206</v>
      </c>
      <c r="C27" s="289">
        <v>5005806</v>
      </c>
      <c r="D27" s="142"/>
      <c r="E27" s="8"/>
    </row>
    <row r="28" spans="1:5">
      <c r="A28" s="141">
        <v>16</v>
      </c>
      <c r="B28" s="84" t="s">
        <v>207</v>
      </c>
      <c r="C28" s="289">
        <v>2556167</v>
      </c>
      <c r="D28" s="142"/>
      <c r="E28" s="8"/>
    </row>
    <row r="29" spans="1:5">
      <c r="A29" s="141">
        <v>17</v>
      </c>
      <c r="B29" s="84" t="s">
        <v>208</v>
      </c>
      <c r="C29" s="289">
        <v>0</v>
      </c>
      <c r="D29" s="142"/>
      <c r="E29" s="8"/>
    </row>
    <row r="30" spans="1:5">
      <c r="A30" s="141">
        <v>18</v>
      </c>
      <c r="B30" s="84" t="s">
        <v>209</v>
      </c>
      <c r="C30" s="289">
        <v>65378</v>
      </c>
      <c r="D30" s="142"/>
      <c r="E30" s="8"/>
    </row>
    <row r="31" spans="1:5">
      <c r="A31" s="141">
        <v>19</v>
      </c>
      <c r="B31" s="84" t="s">
        <v>210</v>
      </c>
      <c r="C31" s="289">
        <v>38910</v>
      </c>
      <c r="D31" s="142"/>
      <c r="E31" s="8"/>
    </row>
    <row r="32" spans="1:5">
      <c r="A32" s="141">
        <v>20</v>
      </c>
      <c r="B32" s="84" t="s">
        <v>132</v>
      </c>
      <c r="C32" s="289">
        <v>1182507</v>
      </c>
      <c r="D32" s="142"/>
      <c r="E32" s="8"/>
    </row>
    <row r="33" spans="1:5">
      <c r="A33" s="141">
        <v>20.100000000000001</v>
      </c>
      <c r="B33" s="88" t="s">
        <v>795</v>
      </c>
      <c r="C33" s="294">
        <v>272358</v>
      </c>
      <c r="D33" s="250" t="s">
        <v>886</v>
      </c>
      <c r="E33" s="8"/>
    </row>
    <row r="34" spans="1:5">
      <c r="A34" s="141">
        <v>21</v>
      </c>
      <c r="B34" s="87" t="s">
        <v>211</v>
      </c>
      <c r="C34" s="291">
        <v>0</v>
      </c>
      <c r="D34" s="144"/>
      <c r="E34" s="8"/>
    </row>
    <row r="35" spans="1:5" ht="30">
      <c r="A35" s="141">
        <v>21.1</v>
      </c>
      <c r="B35" s="88" t="s">
        <v>271</v>
      </c>
      <c r="C35" s="294">
        <v>0</v>
      </c>
      <c r="D35" s="147"/>
      <c r="E35" s="8"/>
    </row>
    <row r="36" spans="1:5">
      <c r="A36" s="141">
        <v>22</v>
      </c>
      <c r="B36" s="89" t="s">
        <v>212</v>
      </c>
      <c r="C36" s="292">
        <f>SUM(C25:C32)</f>
        <v>49268864</v>
      </c>
      <c r="D36" s="145"/>
      <c r="E36" s="7"/>
    </row>
    <row r="37" spans="1:5">
      <c r="A37" s="141">
        <v>23</v>
      </c>
      <c r="B37" s="87" t="s">
        <v>213</v>
      </c>
      <c r="C37" s="289">
        <v>40000000</v>
      </c>
      <c r="D37" s="250" t="s">
        <v>887</v>
      </c>
      <c r="E37" s="8"/>
    </row>
    <row r="38" spans="1:5">
      <c r="A38" s="141">
        <v>24</v>
      </c>
      <c r="B38" s="87" t="s">
        <v>214</v>
      </c>
      <c r="C38" s="289">
        <v>0</v>
      </c>
      <c r="D38" s="142"/>
      <c r="E38" s="8"/>
    </row>
    <row r="39" spans="1:5">
      <c r="A39" s="141">
        <v>25</v>
      </c>
      <c r="B39" s="87" t="s">
        <v>270</v>
      </c>
      <c r="C39" s="289">
        <v>0</v>
      </c>
      <c r="D39" s="142"/>
      <c r="E39" s="8"/>
    </row>
    <row r="40" spans="1:5">
      <c r="A40" s="141">
        <v>26</v>
      </c>
      <c r="B40" s="87" t="s">
        <v>216</v>
      </c>
      <c r="C40" s="289">
        <v>0</v>
      </c>
      <c r="D40" s="142"/>
      <c r="E40" s="8"/>
    </row>
    <row r="41" spans="1:5">
      <c r="A41" s="141">
        <v>27</v>
      </c>
      <c r="B41" s="87" t="s">
        <v>217</v>
      </c>
      <c r="C41" s="289">
        <v>0</v>
      </c>
      <c r="D41" s="142"/>
      <c r="E41" s="8"/>
    </row>
    <row r="42" spans="1:5">
      <c r="A42" s="141">
        <v>28</v>
      </c>
      <c r="B42" s="87" t="s">
        <v>218</v>
      </c>
      <c r="C42" s="289">
        <v>1951417</v>
      </c>
      <c r="D42" s="250" t="s">
        <v>888</v>
      </c>
      <c r="E42" s="8"/>
    </row>
    <row r="43" spans="1:5">
      <c r="A43" s="141">
        <v>29</v>
      </c>
      <c r="B43" s="87" t="s">
        <v>36</v>
      </c>
      <c r="C43" s="289">
        <v>997</v>
      </c>
      <c r="D43" s="250" t="s">
        <v>889</v>
      </c>
      <c r="E43" s="8"/>
    </row>
    <row r="44" spans="1:5" ht="16.5" thickBot="1">
      <c r="A44" s="148">
        <v>30</v>
      </c>
      <c r="B44" s="149" t="s">
        <v>219</v>
      </c>
      <c r="C44" s="295">
        <f>SUM(C37:C43)</f>
        <v>41952414</v>
      </c>
      <c r="D44" s="150"/>
      <c r="E44"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I8" activePane="bottomRight" state="frozen"/>
      <selection pane="topRight" activeCell="C1" sqref="C1"/>
      <selection pane="bottomLeft" activeCell="A8" sqref="A8"/>
      <selection pane="bottomRight" activeCell="S3" sqref="S3"/>
    </sheetView>
  </sheetViews>
  <sheetFormatPr defaultColWidth="9.140625" defaultRowHeight="12.75"/>
  <cols>
    <col min="1" max="1" width="7.5703125" style="2" customWidth="1"/>
    <col min="2" max="2" width="92" style="2" customWidth="1"/>
    <col min="3" max="3" width="11" style="2" customWidth="1"/>
    <col min="4" max="4" width="13.28515625" style="2" bestFit="1" customWidth="1"/>
    <col min="5" max="5" width="13" style="2" customWidth="1"/>
    <col min="6" max="6" width="13.28515625" style="2" bestFit="1" customWidth="1"/>
    <col min="7" max="7" width="9.42578125" style="2" bestFit="1" customWidth="1"/>
    <col min="8" max="8" width="13.28515625" style="2" bestFit="1" customWidth="1"/>
    <col min="9" max="9" width="10.28515625" style="2" bestFit="1" customWidth="1"/>
    <col min="10" max="10" width="13.28515625" style="2" bestFit="1" customWidth="1"/>
    <col min="11" max="11" width="9.42578125" style="2" bestFit="1" customWidth="1"/>
    <col min="12" max="12" width="13.28515625" style="2" bestFit="1" customWidth="1"/>
    <col min="13" max="13" width="10.285156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ht="15">
      <c r="A1" s="2" t="s">
        <v>226</v>
      </c>
      <c r="B1" s="482" t="s">
        <v>892</v>
      </c>
    </row>
    <row r="2" spans="1:19" ht="15">
      <c r="A2" s="2" t="s">
        <v>227</v>
      </c>
      <c r="B2" s="483">
        <f>'1. key ratios'!$B$2</f>
        <v>43373</v>
      </c>
    </row>
    <row r="3" spans="1:19">
      <c r="S3" s="356"/>
    </row>
    <row r="4" spans="1:19" ht="39" thickBot="1">
      <c r="A4" s="66" t="s">
        <v>659</v>
      </c>
      <c r="B4" s="323" t="s">
        <v>766</v>
      </c>
    </row>
    <row r="5" spans="1:19">
      <c r="A5" s="129"/>
      <c r="B5" s="132"/>
      <c r="C5" s="115" t="s">
        <v>0</v>
      </c>
      <c r="D5" s="115" t="s">
        <v>1</v>
      </c>
      <c r="E5" s="115" t="s">
        <v>2</v>
      </c>
      <c r="F5" s="115" t="s">
        <v>3</v>
      </c>
      <c r="G5" s="115" t="s">
        <v>4</v>
      </c>
      <c r="H5" s="115" t="s">
        <v>5</v>
      </c>
      <c r="I5" s="115" t="s">
        <v>276</v>
      </c>
      <c r="J5" s="115" t="s">
        <v>277</v>
      </c>
      <c r="K5" s="115" t="s">
        <v>278</v>
      </c>
      <c r="L5" s="115" t="s">
        <v>279</v>
      </c>
      <c r="M5" s="115" t="s">
        <v>280</v>
      </c>
      <c r="N5" s="115" t="s">
        <v>281</v>
      </c>
      <c r="O5" s="115" t="s">
        <v>753</v>
      </c>
      <c r="P5" s="115" t="s">
        <v>754</v>
      </c>
      <c r="Q5" s="115" t="s">
        <v>755</v>
      </c>
      <c r="R5" s="314" t="s">
        <v>756</v>
      </c>
      <c r="S5" s="116" t="s">
        <v>757</v>
      </c>
    </row>
    <row r="6" spans="1:19" ht="46.5" customHeight="1">
      <c r="A6" s="155"/>
      <c r="B6" s="553" t="s">
        <v>758</v>
      </c>
      <c r="C6" s="551">
        <v>0</v>
      </c>
      <c r="D6" s="552"/>
      <c r="E6" s="551">
        <v>0.2</v>
      </c>
      <c r="F6" s="552"/>
      <c r="G6" s="551">
        <v>0.35</v>
      </c>
      <c r="H6" s="552"/>
      <c r="I6" s="551">
        <v>0.5</v>
      </c>
      <c r="J6" s="552"/>
      <c r="K6" s="551">
        <v>0.75</v>
      </c>
      <c r="L6" s="552"/>
      <c r="M6" s="551">
        <v>1</v>
      </c>
      <c r="N6" s="552"/>
      <c r="O6" s="551">
        <v>1.5</v>
      </c>
      <c r="P6" s="552"/>
      <c r="Q6" s="551">
        <v>2.5</v>
      </c>
      <c r="R6" s="552"/>
      <c r="S6" s="549" t="s">
        <v>290</v>
      </c>
    </row>
    <row r="7" spans="1:19">
      <c r="A7" s="155"/>
      <c r="B7" s="554"/>
      <c r="C7" s="322" t="s">
        <v>751</v>
      </c>
      <c r="D7" s="322" t="s">
        <v>752</v>
      </c>
      <c r="E7" s="322" t="s">
        <v>751</v>
      </c>
      <c r="F7" s="322" t="s">
        <v>752</v>
      </c>
      <c r="G7" s="322" t="s">
        <v>751</v>
      </c>
      <c r="H7" s="322" t="s">
        <v>752</v>
      </c>
      <c r="I7" s="322" t="s">
        <v>751</v>
      </c>
      <c r="J7" s="322" t="s">
        <v>752</v>
      </c>
      <c r="K7" s="322" t="s">
        <v>751</v>
      </c>
      <c r="L7" s="322" t="s">
        <v>752</v>
      </c>
      <c r="M7" s="322" t="s">
        <v>751</v>
      </c>
      <c r="N7" s="322" t="s">
        <v>752</v>
      </c>
      <c r="O7" s="322" t="s">
        <v>751</v>
      </c>
      <c r="P7" s="322" t="s">
        <v>752</v>
      </c>
      <c r="Q7" s="322" t="s">
        <v>751</v>
      </c>
      <c r="R7" s="322" t="s">
        <v>752</v>
      </c>
      <c r="S7" s="550"/>
    </row>
    <row r="8" spans="1:19" s="159" customFormat="1">
      <c r="A8" s="119">
        <v>1</v>
      </c>
      <c r="B8" s="177" t="s">
        <v>254</v>
      </c>
      <c r="C8" s="296">
        <v>30583737</v>
      </c>
      <c r="D8" s="296"/>
      <c r="E8" s="296">
        <v>7003452</v>
      </c>
      <c r="F8" s="315"/>
      <c r="G8" s="296">
        <v>0</v>
      </c>
      <c r="H8" s="296"/>
      <c r="I8" s="296">
        <v>0</v>
      </c>
      <c r="J8" s="296"/>
      <c r="K8" s="296">
        <v>0</v>
      </c>
      <c r="L8" s="296"/>
      <c r="M8" s="296">
        <v>9832475</v>
      </c>
      <c r="N8" s="296"/>
      <c r="O8" s="296">
        <v>0</v>
      </c>
      <c r="P8" s="296"/>
      <c r="Q8" s="296">
        <v>0</v>
      </c>
      <c r="R8" s="315"/>
      <c r="S8" s="481">
        <v>11233165.4</v>
      </c>
    </row>
    <row r="9" spans="1:19" s="159" customFormat="1">
      <c r="A9" s="119">
        <v>2</v>
      </c>
      <c r="B9" s="177" t="s">
        <v>255</v>
      </c>
      <c r="C9" s="296">
        <v>0</v>
      </c>
      <c r="D9" s="296"/>
      <c r="E9" s="296">
        <v>0</v>
      </c>
      <c r="F9" s="296"/>
      <c r="G9" s="296">
        <v>0</v>
      </c>
      <c r="H9" s="296"/>
      <c r="I9" s="296">
        <v>0</v>
      </c>
      <c r="J9" s="296"/>
      <c r="K9" s="296">
        <v>0</v>
      </c>
      <c r="L9" s="296"/>
      <c r="M9" s="296">
        <v>0</v>
      </c>
      <c r="N9" s="296"/>
      <c r="O9" s="296">
        <v>0</v>
      </c>
      <c r="P9" s="296"/>
      <c r="Q9" s="296">
        <v>0</v>
      </c>
      <c r="R9" s="315"/>
      <c r="S9" s="481">
        <v>0</v>
      </c>
    </row>
    <row r="10" spans="1:19" s="159" customFormat="1">
      <c r="A10" s="119">
        <v>3</v>
      </c>
      <c r="B10" s="177" t="s">
        <v>256</v>
      </c>
      <c r="C10" s="296">
        <v>0</v>
      </c>
      <c r="D10" s="296"/>
      <c r="E10" s="296">
        <v>0</v>
      </c>
      <c r="F10" s="296"/>
      <c r="G10" s="296">
        <v>0</v>
      </c>
      <c r="H10" s="296"/>
      <c r="I10" s="296">
        <v>0</v>
      </c>
      <c r="J10" s="296"/>
      <c r="K10" s="296">
        <v>0</v>
      </c>
      <c r="L10" s="296"/>
      <c r="M10" s="296">
        <v>0</v>
      </c>
      <c r="N10" s="296"/>
      <c r="O10" s="296">
        <v>0</v>
      </c>
      <c r="P10" s="296"/>
      <c r="Q10" s="296">
        <v>0</v>
      </c>
      <c r="R10" s="315"/>
      <c r="S10" s="481">
        <v>0</v>
      </c>
    </row>
    <row r="11" spans="1:19" s="159" customFormat="1">
      <c r="A11" s="119">
        <v>4</v>
      </c>
      <c r="B11" s="177" t="s">
        <v>257</v>
      </c>
      <c r="C11" s="296">
        <v>0</v>
      </c>
      <c r="D11" s="296"/>
      <c r="E11" s="296">
        <v>0</v>
      </c>
      <c r="F11" s="296"/>
      <c r="G11" s="296">
        <v>0</v>
      </c>
      <c r="H11" s="296"/>
      <c r="I11" s="296">
        <v>0</v>
      </c>
      <c r="J11" s="296"/>
      <c r="K11" s="296">
        <v>0</v>
      </c>
      <c r="L11" s="296"/>
      <c r="M11" s="296">
        <v>0</v>
      </c>
      <c r="N11" s="296"/>
      <c r="O11" s="296">
        <v>0</v>
      </c>
      <c r="P11" s="296"/>
      <c r="Q11" s="296">
        <v>0</v>
      </c>
      <c r="R11" s="315"/>
      <c r="S11" s="481">
        <v>0</v>
      </c>
    </row>
    <row r="12" spans="1:19" s="159" customFormat="1">
      <c r="A12" s="119">
        <v>5</v>
      </c>
      <c r="B12" s="177" t="s">
        <v>258</v>
      </c>
      <c r="C12" s="296">
        <v>0</v>
      </c>
      <c r="D12" s="296"/>
      <c r="E12" s="296">
        <v>0</v>
      </c>
      <c r="F12" s="296"/>
      <c r="G12" s="296">
        <v>0</v>
      </c>
      <c r="H12" s="296"/>
      <c r="I12" s="296">
        <v>0</v>
      </c>
      <c r="J12" s="296"/>
      <c r="K12" s="296">
        <v>0</v>
      </c>
      <c r="L12" s="296"/>
      <c r="M12" s="296">
        <v>0</v>
      </c>
      <c r="N12" s="296"/>
      <c r="O12" s="296">
        <v>0</v>
      </c>
      <c r="P12" s="296"/>
      <c r="Q12" s="296">
        <v>0</v>
      </c>
      <c r="R12" s="315"/>
      <c r="S12" s="481">
        <v>0</v>
      </c>
    </row>
    <row r="13" spans="1:19" s="159" customFormat="1">
      <c r="A13" s="119">
        <v>6</v>
      </c>
      <c r="B13" s="177" t="s">
        <v>259</v>
      </c>
      <c r="C13" s="296">
        <v>0</v>
      </c>
      <c r="D13" s="296"/>
      <c r="E13" s="296">
        <v>21538</v>
      </c>
      <c r="F13" s="296"/>
      <c r="G13" s="296">
        <v>0</v>
      </c>
      <c r="H13" s="296"/>
      <c r="I13" s="296">
        <v>11043040</v>
      </c>
      <c r="J13" s="296"/>
      <c r="K13" s="296">
        <v>0</v>
      </c>
      <c r="L13" s="296"/>
      <c r="M13" s="296">
        <v>0</v>
      </c>
      <c r="N13" s="296"/>
      <c r="O13" s="296">
        <v>0</v>
      </c>
      <c r="P13" s="296"/>
      <c r="Q13" s="296">
        <v>0</v>
      </c>
      <c r="R13" s="315"/>
      <c r="S13" s="481">
        <v>5525827.5999999996</v>
      </c>
    </row>
    <row r="14" spans="1:19" s="159" customFormat="1">
      <c r="A14" s="119">
        <v>7</v>
      </c>
      <c r="B14" s="177" t="s">
        <v>74</v>
      </c>
      <c r="C14" s="296">
        <v>0</v>
      </c>
      <c r="D14" s="296"/>
      <c r="E14" s="296">
        <v>0</v>
      </c>
      <c r="F14" s="296"/>
      <c r="G14" s="296">
        <v>0</v>
      </c>
      <c r="H14" s="296"/>
      <c r="I14" s="296">
        <v>0</v>
      </c>
      <c r="J14" s="296"/>
      <c r="K14" s="296">
        <v>0</v>
      </c>
      <c r="L14" s="296"/>
      <c r="M14" s="296">
        <v>4997741</v>
      </c>
      <c r="N14" s="296">
        <v>790562.3</v>
      </c>
      <c r="O14" s="296">
        <v>0</v>
      </c>
      <c r="P14" s="296"/>
      <c r="Q14" s="296">
        <v>0</v>
      </c>
      <c r="R14" s="315"/>
      <c r="S14" s="481">
        <v>5788303.2999999998</v>
      </c>
    </row>
    <row r="15" spans="1:19" s="159" customFormat="1">
      <c r="A15" s="119">
        <v>8</v>
      </c>
      <c r="B15" s="177" t="s">
        <v>75</v>
      </c>
      <c r="C15" s="296">
        <v>0</v>
      </c>
      <c r="D15" s="296"/>
      <c r="E15" s="296">
        <v>0</v>
      </c>
      <c r="F15" s="296"/>
      <c r="G15" s="296">
        <v>0</v>
      </c>
      <c r="H15" s="296"/>
      <c r="I15" s="296">
        <v>0</v>
      </c>
      <c r="J15" s="296"/>
      <c r="K15" s="296">
        <v>0</v>
      </c>
      <c r="L15" s="296"/>
      <c r="M15" s="296">
        <v>17548242</v>
      </c>
      <c r="N15" s="296">
        <v>10857160.251399999</v>
      </c>
      <c r="O15" s="296">
        <v>0</v>
      </c>
      <c r="P15" s="296"/>
      <c r="Q15" s="296">
        <v>0</v>
      </c>
      <c r="R15" s="315"/>
      <c r="S15" s="481">
        <v>28405402.251400001</v>
      </c>
    </row>
    <row r="16" spans="1:19" s="159" customFormat="1">
      <c r="A16" s="119">
        <v>9</v>
      </c>
      <c r="B16" s="177" t="s">
        <v>76</v>
      </c>
      <c r="C16" s="296">
        <v>0</v>
      </c>
      <c r="D16" s="296"/>
      <c r="E16" s="296">
        <v>0</v>
      </c>
      <c r="F16" s="296"/>
      <c r="G16" s="296">
        <v>0</v>
      </c>
      <c r="H16" s="296"/>
      <c r="I16" s="296">
        <v>0</v>
      </c>
      <c r="J16" s="296"/>
      <c r="K16" s="296">
        <v>0</v>
      </c>
      <c r="L16" s="296"/>
      <c r="M16" s="296">
        <v>0</v>
      </c>
      <c r="N16" s="296"/>
      <c r="O16" s="296">
        <v>0</v>
      </c>
      <c r="P16" s="296"/>
      <c r="Q16" s="296">
        <v>0</v>
      </c>
      <c r="R16" s="315"/>
      <c r="S16" s="481">
        <v>0</v>
      </c>
    </row>
    <row r="17" spans="1:19" s="159" customFormat="1">
      <c r="A17" s="119">
        <v>10</v>
      </c>
      <c r="B17" s="177" t="s">
        <v>70</v>
      </c>
      <c r="C17" s="296">
        <v>0</v>
      </c>
      <c r="D17" s="296"/>
      <c r="E17" s="296">
        <v>0</v>
      </c>
      <c r="F17" s="296"/>
      <c r="G17" s="296">
        <v>0</v>
      </c>
      <c r="H17" s="296"/>
      <c r="I17" s="296">
        <v>0</v>
      </c>
      <c r="J17" s="296"/>
      <c r="K17" s="296">
        <v>0</v>
      </c>
      <c r="L17" s="296"/>
      <c r="M17" s="296">
        <v>0</v>
      </c>
      <c r="N17" s="296"/>
      <c r="O17" s="296">
        <v>0</v>
      </c>
      <c r="P17" s="296"/>
      <c r="Q17" s="296">
        <v>0</v>
      </c>
      <c r="R17" s="315"/>
      <c r="S17" s="481">
        <v>0</v>
      </c>
    </row>
    <row r="18" spans="1:19" s="159" customFormat="1">
      <c r="A18" s="119">
        <v>11</v>
      </c>
      <c r="B18" s="177" t="s">
        <v>71</v>
      </c>
      <c r="C18" s="296">
        <v>0</v>
      </c>
      <c r="D18" s="296"/>
      <c r="E18" s="296">
        <v>0</v>
      </c>
      <c r="F18" s="296"/>
      <c r="G18" s="296">
        <v>0</v>
      </c>
      <c r="H18" s="296"/>
      <c r="I18" s="296">
        <v>0</v>
      </c>
      <c r="J18" s="296"/>
      <c r="K18" s="296">
        <v>0</v>
      </c>
      <c r="L18" s="296"/>
      <c r="M18" s="296">
        <v>0</v>
      </c>
      <c r="N18" s="296"/>
      <c r="O18" s="296">
        <v>0</v>
      </c>
      <c r="P18" s="296"/>
      <c r="Q18" s="296">
        <v>0</v>
      </c>
      <c r="R18" s="315"/>
      <c r="S18" s="481">
        <v>0</v>
      </c>
    </row>
    <row r="19" spans="1:19" s="159" customFormat="1">
      <c r="A19" s="119">
        <v>12</v>
      </c>
      <c r="B19" s="177" t="s">
        <v>72</v>
      </c>
      <c r="C19" s="296">
        <v>0</v>
      </c>
      <c r="D19" s="296"/>
      <c r="E19" s="296">
        <v>0</v>
      </c>
      <c r="F19" s="296"/>
      <c r="G19" s="296">
        <v>0</v>
      </c>
      <c r="H19" s="296"/>
      <c r="I19" s="296">
        <v>0</v>
      </c>
      <c r="J19" s="296"/>
      <c r="K19" s="296">
        <v>0</v>
      </c>
      <c r="L19" s="296"/>
      <c r="M19" s="296">
        <v>0</v>
      </c>
      <c r="N19" s="296"/>
      <c r="O19" s="296">
        <v>0</v>
      </c>
      <c r="P19" s="296"/>
      <c r="Q19" s="296">
        <v>0</v>
      </c>
      <c r="R19" s="315"/>
      <c r="S19" s="481">
        <v>0</v>
      </c>
    </row>
    <row r="20" spans="1:19" s="159" customFormat="1">
      <c r="A20" s="119">
        <v>13</v>
      </c>
      <c r="B20" s="177" t="s">
        <v>73</v>
      </c>
      <c r="C20" s="296">
        <v>0</v>
      </c>
      <c r="D20" s="296"/>
      <c r="E20" s="296">
        <v>0</v>
      </c>
      <c r="F20" s="296"/>
      <c r="G20" s="296">
        <v>0</v>
      </c>
      <c r="H20" s="296"/>
      <c r="I20" s="296">
        <v>0</v>
      </c>
      <c r="J20" s="296"/>
      <c r="K20" s="296">
        <v>0</v>
      </c>
      <c r="L20" s="296"/>
      <c r="M20" s="296">
        <v>0</v>
      </c>
      <c r="N20" s="296"/>
      <c r="O20" s="296">
        <v>0</v>
      </c>
      <c r="P20" s="296"/>
      <c r="Q20" s="296">
        <v>0</v>
      </c>
      <c r="R20" s="315"/>
      <c r="S20" s="481">
        <v>0</v>
      </c>
    </row>
    <row r="21" spans="1:19" s="159" customFormat="1">
      <c r="A21" s="119">
        <v>14</v>
      </c>
      <c r="B21" s="177" t="s">
        <v>288</v>
      </c>
      <c r="C21" s="296">
        <v>5207551</v>
      </c>
      <c r="D21" s="296"/>
      <c r="E21" s="296">
        <v>352808</v>
      </c>
      <c r="F21" s="296"/>
      <c r="G21" s="296">
        <v>0</v>
      </c>
      <c r="H21" s="296"/>
      <c r="I21" s="296">
        <v>0</v>
      </c>
      <c r="J21" s="296"/>
      <c r="K21" s="296">
        <v>0</v>
      </c>
      <c r="L21" s="296"/>
      <c r="M21" s="296">
        <v>4850790</v>
      </c>
      <c r="N21" s="296"/>
      <c r="O21" s="296">
        <v>0</v>
      </c>
      <c r="P21" s="296"/>
      <c r="Q21" s="296">
        <v>0</v>
      </c>
      <c r="R21" s="315"/>
      <c r="S21" s="481">
        <v>4921351.5999999996</v>
      </c>
    </row>
    <row r="22" spans="1:19" ht="13.5" thickBot="1">
      <c r="A22" s="101"/>
      <c r="B22" s="161" t="s">
        <v>69</v>
      </c>
      <c r="C22" s="509">
        <f>SUM(C8:C21)</f>
        <v>35791288</v>
      </c>
      <c r="D22" s="509">
        <f t="shared" ref="D22:S22" si="0">SUM(D8:D21)</f>
        <v>0</v>
      </c>
      <c r="E22" s="509">
        <f t="shared" si="0"/>
        <v>7377798</v>
      </c>
      <c r="F22" s="509">
        <f t="shared" si="0"/>
        <v>0</v>
      </c>
      <c r="G22" s="509">
        <f t="shared" si="0"/>
        <v>0</v>
      </c>
      <c r="H22" s="509">
        <f t="shared" si="0"/>
        <v>0</v>
      </c>
      <c r="I22" s="509">
        <f t="shared" si="0"/>
        <v>11043040</v>
      </c>
      <c r="J22" s="509">
        <f t="shared" si="0"/>
        <v>0</v>
      </c>
      <c r="K22" s="509">
        <f t="shared" si="0"/>
        <v>0</v>
      </c>
      <c r="L22" s="509">
        <f t="shared" si="0"/>
        <v>0</v>
      </c>
      <c r="M22" s="509">
        <f t="shared" si="0"/>
        <v>37229248</v>
      </c>
      <c r="N22" s="509">
        <f t="shared" si="0"/>
        <v>11647722.5514</v>
      </c>
      <c r="O22" s="509">
        <f t="shared" si="0"/>
        <v>0</v>
      </c>
      <c r="P22" s="509">
        <f t="shared" si="0"/>
        <v>0</v>
      </c>
      <c r="Q22" s="509">
        <f t="shared" si="0"/>
        <v>0</v>
      </c>
      <c r="R22" s="509">
        <f t="shared" si="0"/>
        <v>0</v>
      </c>
      <c r="S22" s="510">
        <f t="shared" si="0"/>
        <v>55874050.151400007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ht="15">
      <c r="A1" s="2" t="s">
        <v>226</v>
      </c>
      <c r="B1" s="482" t="s">
        <v>892</v>
      </c>
    </row>
    <row r="2" spans="1:22" ht="15">
      <c r="A2" s="2" t="s">
        <v>227</v>
      </c>
      <c r="B2" s="483">
        <f>'1. key ratios'!$B$2</f>
        <v>43373</v>
      </c>
    </row>
    <row r="4" spans="1:22" ht="27.75" thickBot="1">
      <c r="A4" s="2" t="s">
        <v>660</v>
      </c>
      <c r="B4" s="324" t="s">
        <v>767</v>
      </c>
      <c r="V4" s="203" t="s">
        <v>130</v>
      </c>
    </row>
    <row r="5" spans="1:22">
      <c r="A5" s="99"/>
      <c r="B5" s="100"/>
      <c r="C5" s="555" t="s">
        <v>236</v>
      </c>
      <c r="D5" s="556"/>
      <c r="E5" s="556"/>
      <c r="F5" s="556"/>
      <c r="G5" s="556"/>
      <c r="H5" s="556"/>
      <c r="I5" s="556"/>
      <c r="J5" s="556"/>
      <c r="K5" s="556"/>
      <c r="L5" s="557"/>
      <c r="M5" s="555" t="s">
        <v>237</v>
      </c>
      <c r="N5" s="556"/>
      <c r="O5" s="556"/>
      <c r="P5" s="556"/>
      <c r="Q5" s="556"/>
      <c r="R5" s="556"/>
      <c r="S5" s="557"/>
      <c r="T5" s="560" t="s">
        <v>765</v>
      </c>
      <c r="U5" s="560" t="s">
        <v>764</v>
      </c>
      <c r="V5" s="558" t="s">
        <v>238</v>
      </c>
    </row>
    <row r="6" spans="1:22" s="66" customFormat="1" ht="140.25">
      <c r="A6" s="117"/>
      <c r="B6" s="179"/>
      <c r="C6" s="97" t="s">
        <v>239</v>
      </c>
      <c r="D6" s="96" t="s">
        <v>240</v>
      </c>
      <c r="E6" s="93" t="s">
        <v>241</v>
      </c>
      <c r="F6" s="325" t="s">
        <v>759</v>
      </c>
      <c r="G6" s="96" t="s">
        <v>242</v>
      </c>
      <c r="H6" s="96" t="s">
        <v>243</v>
      </c>
      <c r="I6" s="96" t="s">
        <v>244</v>
      </c>
      <c r="J6" s="96" t="s">
        <v>287</v>
      </c>
      <c r="K6" s="96" t="s">
        <v>245</v>
      </c>
      <c r="L6" s="98" t="s">
        <v>246</v>
      </c>
      <c r="M6" s="97" t="s">
        <v>247</v>
      </c>
      <c r="N6" s="96" t="s">
        <v>248</v>
      </c>
      <c r="O6" s="96" t="s">
        <v>249</v>
      </c>
      <c r="P6" s="96" t="s">
        <v>250</v>
      </c>
      <c r="Q6" s="96" t="s">
        <v>251</v>
      </c>
      <c r="R6" s="96" t="s">
        <v>252</v>
      </c>
      <c r="S6" s="98" t="s">
        <v>253</v>
      </c>
      <c r="T6" s="561"/>
      <c r="U6" s="561"/>
      <c r="V6" s="559"/>
    </row>
    <row r="7" spans="1:22" s="159" customFormat="1">
      <c r="A7" s="160">
        <v>1</v>
      </c>
      <c r="B7" s="158" t="s">
        <v>254</v>
      </c>
      <c r="C7" s="298"/>
      <c r="D7" s="296"/>
      <c r="E7" s="296"/>
      <c r="F7" s="296"/>
      <c r="G7" s="296"/>
      <c r="H7" s="296"/>
      <c r="I7" s="296"/>
      <c r="J7" s="296"/>
      <c r="K7" s="296"/>
      <c r="L7" s="299"/>
      <c r="M7" s="298"/>
      <c r="N7" s="296"/>
      <c r="O7" s="296"/>
      <c r="P7" s="296"/>
      <c r="Q7" s="296"/>
      <c r="R7" s="296"/>
      <c r="S7" s="299"/>
      <c r="T7" s="319"/>
      <c r="U7" s="318"/>
      <c r="V7" s="300">
        <f>SUM(C7:S7)</f>
        <v>0</v>
      </c>
    </row>
    <row r="8" spans="1:22" s="159" customFormat="1">
      <c r="A8" s="160">
        <v>2</v>
      </c>
      <c r="B8" s="158" t="s">
        <v>255</v>
      </c>
      <c r="C8" s="298"/>
      <c r="D8" s="296"/>
      <c r="E8" s="296"/>
      <c r="F8" s="296"/>
      <c r="G8" s="296"/>
      <c r="H8" s="296"/>
      <c r="I8" s="296"/>
      <c r="J8" s="296"/>
      <c r="K8" s="296"/>
      <c r="L8" s="299"/>
      <c r="M8" s="298"/>
      <c r="N8" s="296"/>
      <c r="O8" s="296"/>
      <c r="P8" s="296"/>
      <c r="Q8" s="296"/>
      <c r="R8" s="296"/>
      <c r="S8" s="299"/>
      <c r="T8" s="318"/>
      <c r="U8" s="318"/>
      <c r="V8" s="300">
        <f t="shared" ref="V8:V20" si="0">SUM(C8:S8)</f>
        <v>0</v>
      </c>
    </row>
    <row r="9" spans="1:22" s="159" customFormat="1">
      <c r="A9" s="160">
        <v>3</v>
      </c>
      <c r="B9" s="158" t="s">
        <v>256</v>
      </c>
      <c r="C9" s="298"/>
      <c r="D9" s="296"/>
      <c r="E9" s="296"/>
      <c r="F9" s="296"/>
      <c r="G9" s="296"/>
      <c r="H9" s="296"/>
      <c r="I9" s="296"/>
      <c r="J9" s="296"/>
      <c r="K9" s="296"/>
      <c r="L9" s="299"/>
      <c r="M9" s="298"/>
      <c r="N9" s="296"/>
      <c r="O9" s="296"/>
      <c r="P9" s="296"/>
      <c r="Q9" s="296"/>
      <c r="R9" s="296"/>
      <c r="S9" s="299"/>
      <c r="T9" s="318"/>
      <c r="U9" s="318"/>
      <c r="V9" s="300">
        <f>SUM(C9:S9)</f>
        <v>0</v>
      </c>
    </row>
    <row r="10" spans="1:22" s="159" customFormat="1">
      <c r="A10" s="160">
        <v>4</v>
      </c>
      <c r="B10" s="158" t="s">
        <v>257</v>
      </c>
      <c r="C10" s="298"/>
      <c r="D10" s="296"/>
      <c r="E10" s="296"/>
      <c r="F10" s="296"/>
      <c r="G10" s="296"/>
      <c r="H10" s="296"/>
      <c r="I10" s="296"/>
      <c r="J10" s="296"/>
      <c r="K10" s="296"/>
      <c r="L10" s="299"/>
      <c r="M10" s="298"/>
      <c r="N10" s="296"/>
      <c r="O10" s="296"/>
      <c r="P10" s="296"/>
      <c r="Q10" s="296"/>
      <c r="R10" s="296"/>
      <c r="S10" s="299"/>
      <c r="T10" s="318"/>
      <c r="U10" s="318"/>
      <c r="V10" s="300">
        <f t="shared" si="0"/>
        <v>0</v>
      </c>
    </row>
    <row r="11" spans="1:22" s="159" customFormat="1">
      <c r="A11" s="160">
        <v>5</v>
      </c>
      <c r="B11" s="158" t="s">
        <v>258</v>
      </c>
      <c r="C11" s="298"/>
      <c r="D11" s="296"/>
      <c r="E11" s="296"/>
      <c r="F11" s="296"/>
      <c r="G11" s="296"/>
      <c r="H11" s="296"/>
      <c r="I11" s="296"/>
      <c r="J11" s="296"/>
      <c r="K11" s="296"/>
      <c r="L11" s="299"/>
      <c r="M11" s="298"/>
      <c r="N11" s="296"/>
      <c r="O11" s="296"/>
      <c r="P11" s="296"/>
      <c r="Q11" s="296"/>
      <c r="R11" s="296"/>
      <c r="S11" s="299"/>
      <c r="T11" s="318"/>
      <c r="U11" s="318"/>
      <c r="V11" s="300">
        <f t="shared" si="0"/>
        <v>0</v>
      </c>
    </row>
    <row r="12" spans="1:22" s="159" customFormat="1">
      <c r="A12" s="160">
        <v>6</v>
      </c>
      <c r="B12" s="158" t="s">
        <v>259</v>
      </c>
      <c r="C12" s="298"/>
      <c r="D12" s="296"/>
      <c r="E12" s="296"/>
      <c r="F12" s="296"/>
      <c r="G12" s="296"/>
      <c r="H12" s="296"/>
      <c r="I12" s="296"/>
      <c r="J12" s="296"/>
      <c r="K12" s="296"/>
      <c r="L12" s="299"/>
      <c r="M12" s="298"/>
      <c r="N12" s="296"/>
      <c r="O12" s="296"/>
      <c r="P12" s="296"/>
      <c r="Q12" s="296"/>
      <c r="R12" s="296"/>
      <c r="S12" s="299"/>
      <c r="T12" s="318"/>
      <c r="U12" s="318"/>
      <c r="V12" s="300">
        <f t="shared" si="0"/>
        <v>0</v>
      </c>
    </row>
    <row r="13" spans="1:22" s="159" customFormat="1">
      <c r="A13" s="160">
        <v>7</v>
      </c>
      <c r="B13" s="158" t="s">
        <v>74</v>
      </c>
      <c r="C13" s="298"/>
      <c r="D13" s="296"/>
      <c r="E13" s="296"/>
      <c r="F13" s="296"/>
      <c r="G13" s="296"/>
      <c r="H13" s="296"/>
      <c r="I13" s="296"/>
      <c r="J13" s="296"/>
      <c r="K13" s="296"/>
      <c r="L13" s="299"/>
      <c r="M13" s="298"/>
      <c r="N13" s="296"/>
      <c r="O13" s="296"/>
      <c r="P13" s="296"/>
      <c r="Q13" s="296"/>
      <c r="R13" s="296"/>
      <c r="S13" s="299"/>
      <c r="T13" s="318"/>
      <c r="U13" s="318"/>
      <c r="V13" s="300">
        <f t="shared" si="0"/>
        <v>0</v>
      </c>
    </row>
    <row r="14" spans="1:22" s="159" customFormat="1">
      <c r="A14" s="160">
        <v>8</v>
      </c>
      <c r="B14" s="158" t="s">
        <v>75</v>
      </c>
      <c r="C14" s="298"/>
      <c r="D14" s="296"/>
      <c r="E14" s="296"/>
      <c r="F14" s="296"/>
      <c r="G14" s="296"/>
      <c r="H14" s="296"/>
      <c r="I14" s="296"/>
      <c r="J14" s="296"/>
      <c r="K14" s="296"/>
      <c r="L14" s="299"/>
      <c r="M14" s="298"/>
      <c r="N14" s="296"/>
      <c r="O14" s="296"/>
      <c r="P14" s="296"/>
      <c r="Q14" s="296"/>
      <c r="R14" s="296"/>
      <c r="S14" s="299"/>
      <c r="T14" s="318"/>
      <c r="U14" s="318"/>
      <c r="V14" s="300">
        <f t="shared" si="0"/>
        <v>0</v>
      </c>
    </row>
    <row r="15" spans="1:22" s="159" customFormat="1">
      <c r="A15" s="160">
        <v>9</v>
      </c>
      <c r="B15" s="158" t="s">
        <v>76</v>
      </c>
      <c r="C15" s="298"/>
      <c r="D15" s="296"/>
      <c r="E15" s="296"/>
      <c r="F15" s="296"/>
      <c r="G15" s="296"/>
      <c r="H15" s="296"/>
      <c r="I15" s="296"/>
      <c r="J15" s="296"/>
      <c r="K15" s="296"/>
      <c r="L15" s="299"/>
      <c r="M15" s="298"/>
      <c r="N15" s="296"/>
      <c r="O15" s="296"/>
      <c r="P15" s="296"/>
      <c r="Q15" s="296"/>
      <c r="R15" s="296"/>
      <c r="S15" s="299"/>
      <c r="T15" s="318"/>
      <c r="U15" s="318"/>
      <c r="V15" s="300">
        <f t="shared" si="0"/>
        <v>0</v>
      </c>
    </row>
    <row r="16" spans="1:22" s="159" customFormat="1">
      <c r="A16" s="160">
        <v>10</v>
      </c>
      <c r="B16" s="158" t="s">
        <v>70</v>
      </c>
      <c r="C16" s="298"/>
      <c r="D16" s="296"/>
      <c r="E16" s="296"/>
      <c r="F16" s="296"/>
      <c r="G16" s="296"/>
      <c r="H16" s="296"/>
      <c r="I16" s="296"/>
      <c r="J16" s="296"/>
      <c r="K16" s="296"/>
      <c r="L16" s="299"/>
      <c r="M16" s="298"/>
      <c r="N16" s="296"/>
      <c r="O16" s="296"/>
      <c r="P16" s="296"/>
      <c r="Q16" s="296"/>
      <c r="R16" s="296"/>
      <c r="S16" s="299"/>
      <c r="T16" s="318"/>
      <c r="U16" s="318"/>
      <c r="V16" s="300">
        <f t="shared" si="0"/>
        <v>0</v>
      </c>
    </row>
    <row r="17" spans="1:22" s="159" customFormat="1">
      <c r="A17" s="160">
        <v>11</v>
      </c>
      <c r="B17" s="158" t="s">
        <v>71</v>
      </c>
      <c r="C17" s="298"/>
      <c r="D17" s="296"/>
      <c r="E17" s="296"/>
      <c r="F17" s="296"/>
      <c r="G17" s="296"/>
      <c r="H17" s="296"/>
      <c r="I17" s="296"/>
      <c r="J17" s="296"/>
      <c r="K17" s="296"/>
      <c r="L17" s="299"/>
      <c r="M17" s="298"/>
      <c r="N17" s="296"/>
      <c r="O17" s="296"/>
      <c r="P17" s="296"/>
      <c r="Q17" s="296"/>
      <c r="R17" s="296"/>
      <c r="S17" s="299"/>
      <c r="T17" s="318"/>
      <c r="U17" s="318"/>
      <c r="V17" s="300">
        <f t="shared" si="0"/>
        <v>0</v>
      </c>
    </row>
    <row r="18" spans="1:22" s="159" customFormat="1">
      <c r="A18" s="160">
        <v>12</v>
      </c>
      <c r="B18" s="158" t="s">
        <v>72</v>
      </c>
      <c r="C18" s="298"/>
      <c r="D18" s="296"/>
      <c r="E18" s="296"/>
      <c r="F18" s="296"/>
      <c r="G18" s="296"/>
      <c r="H18" s="296"/>
      <c r="I18" s="296"/>
      <c r="J18" s="296"/>
      <c r="K18" s="296"/>
      <c r="L18" s="299"/>
      <c r="M18" s="298"/>
      <c r="N18" s="296"/>
      <c r="O18" s="296"/>
      <c r="P18" s="296"/>
      <c r="Q18" s="296"/>
      <c r="R18" s="296"/>
      <c r="S18" s="299"/>
      <c r="T18" s="318"/>
      <c r="U18" s="318"/>
      <c r="V18" s="300">
        <f t="shared" si="0"/>
        <v>0</v>
      </c>
    </row>
    <row r="19" spans="1:22" s="159" customFormat="1">
      <c r="A19" s="160">
        <v>13</v>
      </c>
      <c r="B19" s="158" t="s">
        <v>73</v>
      </c>
      <c r="C19" s="298"/>
      <c r="D19" s="296"/>
      <c r="E19" s="296"/>
      <c r="F19" s="296"/>
      <c r="G19" s="296"/>
      <c r="H19" s="296"/>
      <c r="I19" s="296"/>
      <c r="J19" s="296"/>
      <c r="K19" s="296"/>
      <c r="L19" s="299"/>
      <c r="M19" s="298"/>
      <c r="N19" s="296"/>
      <c r="O19" s="296"/>
      <c r="P19" s="296"/>
      <c r="Q19" s="296"/>
      <c r="R19" s="296"/>
      <c r="S19" s="299"/>
      <c r="T19" s="318"/>
      <c r="U19" s="318"/>
      <c r="V19" s="300">
        <f t="shared" si="0"/>
        <v>0</v>
      </c>
    </row>
    <row r="20" spans="1:22" s="159" customFormat="1">
      <c r="A20" s="160">
        <v>14</v>
      </c>
      <c r="B20" s="158" t="s">
        <v>288</v>
      </c>
      <c r="C20" s="298"/>
      <c r="D20" s="296"/>
      <c r="E20" s="296"/>
      <c r="F20" s="296"/>
      <c r="G20" s="296"/>
      <c r="H20" s="296"/>
      <c r="I20" s="296"/>
      <c r="J20" s="296"/>
      <c r="K20" s="296"/>
      <c r="L20" s="299"/>
      <c r="M20" s="298"/>
      <c r="N20" s="296"/>
      <c r="O20" s="296"/>
      <c r="P20" s="296"/>
      <c r="Q20" s="296"/>
      <c r="R20" s="296"/>
      <c r="S20" s="299"/>
      <c r="T20" s="318"/>
      <c r="U20" s="318"/>
      <c r="V20" s="300">
        <f t="shared" si="0"/>
        <v>0</v>
      </c>
    </row>
    <row r="21" spans="1:22" ht="13.5" thickBot="1">
      <c r="A21" s="101"/>
      <c r="B21" s="102" t="s">
        <v>69</v>
      </c>
      <c r="C21" s="301">
        <f>SUM(C7:C20)</f>
        <v>0</v>
      </c>
      <c r="D21" s="297">
        <f t="shared" ref="D21:V21" si="1">SUM(D7:D20)</f>
        <v>0</v>
      </c>
      <c r="E21" s="297">
        <f t="shared" si="1"/>
        <v>0</v>
      </c>
      <c r="F21" s="297">
        <f t="shared" si="1"/>
        <v>0</v>
      </c>
      <c r="G21" s="297">
        <f t="shared" si="1"/>
        <v>0</v>
      </c>
      <c r="H21" s="297">
        <f t="shared" si="1"/>
        <v>0</v>
      </c>
      <c r="I21" s="297">
        <f t="shared" si="1"/>
        <v>0</v>
      </c>
      <c r="J21" s="297">
        <f t="shared" si="1"/>
        <v>0</v>
      </c>
      <c r="K21" s="297">
        <f t="shared" si="1"/>
        <v>0</v>
      </c>
      <c r="L21" s="302">
        <f t="shared" si="1"/>
        <v>0</v>
      </c>
      <c r="M21" s="301">
        <f t="shared" si="1"/>
        <v>0</v>
      </c>
      <c r="N21" s="297">
        <f t="shared" si="1"/>
        <v>0</v>
      </c>
      <c r="O21" s="297">
        <f t="shared" si="1"/>
        <v>0</v>
      </c>
      <c r="P21" s="297">
        <f t="shared" si="1"/>
        <v>0</v>
      </c>
      <c r="Q21" s="297">
        <f t="shared" si="1"/>
        <v>0</v>
      </c>
      <c r="R21" s="297">
        <f t="shared" si="1"/>
        <v>0</v>
      </c>
      <c r="S21" s="302">
        <f t="shared" si="1"/>
        <v>0</v>
      </c>
      <c r="T21" s="302">
        <f>SUM(T7:T20)</f>
        <v>0</v>
      </c>
      <c r="U21" s="302">
        <f t="shared" si="1"/>
        <v>0</v>
      </c>
      <c r="V21" s="303">
        <f t="shared" si="1"/>
        <v>0</v>
      </c>
    </row>
    <row r="24" spans="1:22">
      <c r="A24" s="19"/>
      <c r="B24" s="19"/>
      <c r="C24" s="70"/>
      <c r="D24" s="70"/>
      <c r="E24" s="70"/>
    </row>
    <row r="25" spans="1:22">
      <c r="A25" s="94"/>
      <c r="B25" s="94"/>
      <c r="C25" s="19"/>
      <c r="D25" s="70"/>
      <c r="E25" s="70"/>
    </row>
    <row r="26" spans="1:22">
      <c r="A26" s="94"/>
      <c r="B26" s="95"/>
      <c r="C26" s="19"/>
      <c r="D26" s="70"/>
      <c r="E26" s="70"/>
    </row>
    <row r="27" spans="1:22">
      <c r="A27" s="94"/>
      <c r="B27" s="94"/>
      <c r="C27" s="19"/>
      <c r="D27" s="70"/>
      <c r="E27" s="70"/>
    </row>
    <row r="28" spans="1:22">
      <c r="A28" s="94"/>
      <c r="B28" s="95"/>
      <c r="C28" s="19"/>
      <c r="D28" s="70"/>
      <c r="E28" s="7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B1" sqref="B1"/>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ht="15">
      <c r="A1" s="2" t="s">
        <v>226</v>
      </c>
      <c r="B1" s="482" t="s">
        <v>892</v>
      </c>
      <c r="C1" s="483"/>
    </row>
    <row r="2" spans="1:9" ht="15">
      <c r="A2" s="2" t="s">
        <v>227</v>
      </c>
      <c r="B2" s="483">
        <f>'1. key ratios'!$B$2</f>
        <v>43373</v>
      </c>
      <c r="C2" s="483"/>
      <c r="H2" s="356"/>
    </row>
    <row r="4" spans="1:9" ht="13.5" thickBot="1">
      <c r="A4" s="2" t="s">
        <v>661</v>
      </c>
      <c r="B4" s="321" t="s">
        <v>768</v>
      </c>
    </row>
    <row r="5" spans="1:9">
      <c r="A5" s="99"/>
      <c r="B5" s="156"/>
      <c r="C5" s="162" t="s">
        <v>0</v>
      </c>
      <c r="D5" s="162" t="s">
        <v>1</v>
      </c>
      <c r="E5" s="162" t="s">
        <v>2</v>
      </c>
      <c r="F5" s="162" t="s">
        <v>3</v>
      </c>
      <c r="G5" s="316" t="s">
        <v>4</v>
      </c>
      <c r="H5" s="163" t="s">
        <v>5</v>
      </c>
      <c r="I5" s="25"/>
    </row>
    <row r="6" spans="1:9" ht="15" customHeight="1">
      <c r="A6" s="155"/>
      <c r="B6" s="23"/>
      <c r="C6" s="562" t="s">
        <v>760</v>
      </c>
      <c r="D6" s="566" t="s">
        <v>781</v>
      </c>
      <c r="E6" s="567"/>
      <c r="F6" s="562" t="s">
        <v>787</v>
      </c>
      <c r="G6" s="562" t="s">
        <v>788</v>
      </c>
      <c r="H6" s="564" t="s">
        <v>762</v>
      </c>
      <c r="I6" s="25"/>
    </row>
    <row r="7" spans="1:9" ht="76.5">
      <c r="A7" s="155"/>
      <c r="B7" s="23"/>
      <c r="C7" s="563"/>
      <c r="D7" s="320" t="s">
        <v>763</v>
      </c>
      <c r="E7" s="320" t="s">
        <v>761</v>
      </c>
      <c r="F7" s="563"/>
      <c r="G7" s="563"/>
      <c r="H7" s="565"/>
      <c r="I7" s="25"/>
    </row>
    <row r="8" spans="1:9">
      <c r="A8" s="90">
        <v>1</v>
      </c>
      <c r="B8" s="72" t="s">
        <v>254</v>
      </c>
      <c r="C8" s="304">
        <v>47419664</v>
      </c>
      <c r="D8" s="305">
        <v>0</v>
      </c>
      <c r="E8" s="304">
        <v>0</v>
      </c>
      <c r="F8" s="304">
        <v>11233165.4</v>
      </c>
      <c r="G8" s="317">
        <v>11233165.4</v>
      </c>
      <c r="H8" s="326">
        <f t="shared" ref="H8" si="0">G8/(C8+E8)</f>
        <v>0.23688833813752877</v>
      </c>
    </row>
    <row r="9" spans="1:9" ht="15" customHeight="1">
      <c r="A9" s="90">
        <v>2</v>
      </c>
      <c r="B9" s="72" t="s">
        <v>255</v>
      </c>
      <c r="C9" s="304">
        <v>0</v>
      </c>
      <c r="D9" s="305">
        <v>0</v>
      </c>
      <c r="E9" s="304">
        <v>0</v>
      </c>
      <c r="F9" s="304">
        <v>0</v>
      </c>
      <c r="G9" s="317">
        <v>0</v>
      </c>
      <c r="H9" s="326"/>
    </row>
    <row r="10" spans="1:9">
      <c r="A10" s="90">
        <v>3</v>
      </c>
      <c r="B10" s="72" t="s">
        <v>256</v>
      </c>
      <c r="C10" s="304">
        <v>0</v>
      </c>
      <c r="D10" s="305">
        <v>0</v>
      </c>
      <c r="E10" s="304">
        <v>0</v>
      </c>
      <c r="F10" s="304">
        <v>0</v>
      </c>
      <c r="G10" s="317">
        <v>0</v>
      </c>
      <c r="H10" s="326"/>
    </row>
    <row r="11" spans="1:9">
      <c r="A11" s="90">
        <v>4</v>
      </c>
      <c r="B11" s="72" t="s">
        <v>257</v>
      </c>
      <c r="C11" s="304">
        <v>0</v>
      </c>
      <c r="D11" s="305">
        <v>0</v>
      </c>
      <c r="E11" s="304">
        <v>0</v>
      </c>
      <c r="F11" s="304">
        <v>0</v>
      </c>
      <c r="G11" s="317">
        <v>0</v>
      </c>
      <c r="H11" s="326"/>
    </row>
    <row r="12" spans="1:9">
      <c r="A12" s="90">
        <v>5</v>
      </c>
      <c r="B12" s="72" t="s">
        <v>258</v>
      </c>
      <c r="C12" s="304">
        <v>0</v>
      </c>
      <c r="D12" s="305">
        <v>0</v>
      </c>
      <c r="E12" s="304">
        <v>0</v>
      </c>
      <c r="F12" s="304">
        <v>0</v>
      </c>
      <c r="G12" s="317">
        <v>0</v>
      </c>
      <c r="H12" s="326"/>
    </row>
    <row r="13" spans="1:9">
      <c r="A13" s="90">
        <v>6</v>
      </c>
      <c r="B13" s="72" t="s">
        <v>259</v>
      </c>
      <c r="C13" s="304">
        <v>11064578</v>
      </c>
      <c r="D13" s="305">
        <v>0</v>
      </c>
      <c r="E13" s="304">
        <v>0</v>
      </c>
      <c r="F13" s="304">
        <v>5525827.5999999996</v>
      </c>
      <c r="G13" s="317">
        <v>5525827.5999999996</v>
      </c>
      <c r="H13" s="326">
        <f t="shared" ref="H13:H21" si="1">G13/(C13+E13)</f>
        <v>0.49941602833836046</v>
      </c>
    </row>
    <row r="14" spans="1:9">
      <c r="A14" s="90">
        <v>7</v>
      </c>
      <c r="B14" s="72" t="s">
        <v>74</v>
      </c>
      <c r="C14" s="304">
        <v>4997741</v>
      </c>
      <c r="D14" s="305">
        <v>1191467.6000000001</v>
      </c>
      <c r="E14" s="304">
        <v>790562.3</v>
      </c>
      <c r="F14" s="305">
        <v>5788303.2999999998</v>
      </c>
      <c r="G14" s="371">
        <v>5788303.2999999998</v>
      </c>
      <c r="H14" s="326">
        <f>G14/(C14+E14)</f>
        <v>1</v>
      </c>
    </row>
    <row r="15" spans="1:9">
      <c r="A15" s="90">
        <v>8</v>
      </c>
      <c r="B15" s="72" t="s">
        <v>75</v>
      </c>
      <c r="C15" s="304">
        <v>17548242</v>
      </c>
      <c r="D15" s="305">
        <v>13184384.301399998</v>
      </c>
      <c r="E15" s="304">
        <v>10857160.251399999</v>
      </c>
      <c r="F15" s="305">
        <v>28405402.251400001</v>
      </c>
      <c r="G15" s="371">
        <v>28405402.251400001</v>
      </c>
      <c r="H15" s="326">
        <f t="shared" si="1"/>
        <v>1</v>
      </c>
    </row>
    <row r="16" spans="1:9">
      <c r="A16" s="90">
        <v>9</v>
      </c>
      <c r="B16" s="72" t="s">
        <v>76</v>
      </c>
      <c r="C16" s="304">
        <v>0</v>
      </c>
      <c r="D16" s="305">
        <v>0</v>
      </c>
      <c r="E16" s="304">
        <v>0</v>
      </c>
      <c r="F16" s="305">
        <v>0</v>
      </c>
      <c r="G16" s="371">
        <v>0</v>
      </c>
      <c r="H16" s="326"/>
    </row>
    <row r="17" spans="1:8">
      <c r="A17" s="90">
        <v>10</v>
      </c>
      <c r="B17" s="72" t="s">
        <v>70</v>
      </c>
      <c r="C17" s="304">
        <v>0</v>
      </c>
      <c r="D17" s="305">
        <v>0</v>
      </c>
      <c r="E17" s="304">
        <v>0</v>
      </c>
      <c r="F17" s="305">
        <v>0</v>
      </c>
      <c r="G17" s="371">
        <v>0</v>
      </c>
      <c r="H17" s="326"/>
    </row>
    <row r="18" spans="1:8">
      <c r="A18" s="90">
        <v>11</v>
      </c>
      <c r="B18" s="72" t="s">
        <v>71</v>
      </c>
      <c r="C18" s="304">
        <v>0</v>
      </c>
      <c r="D18" s="305">
        <v>0</v>
      </c>
      <c r="E18" s="304">
        <v>0</v>
      </c>
      <c r="F18" s="305">
        <v>0</v>
      </c>
      <c r="G18" s="371">
        <v>0</v>
      </c>
      <c r="H18" s="326"/>
    </row>
    <row r="19" spans="1:8">
      <c r="A19" s="90">
        <v>12</v>
      </c>
      <c r="B19" s="72" t="s">
        <v>72</v>
      </c>
      <c r="C19" s="304">
        <v>0</v>
      </c>
      <c r="D19" s="305">
        <v>0</v>
      </c>
      <c r="E19" s="304">
        <v>0</v>
      </c>
      <c r="F19" s="305">
        <v>0</v>
      </c>
      <c r="G19" s="371">
        <v>0</v>
      </c>
      <c r="H19" s="326"/>
    </row>
    <row r="20" spans="1:8">
      <c r="A20" s="90">
        <v>13</v>
      </c>
      <c r="B20" s="72" t="s">
        <v>73</v>
      </c>
      <c r="C20" s="304">
        <v>0</v>
      </c>
      <c r="D20" s="305">
        <v>0</v>
      </c>
      <c r="E20" s="304">
        <v>0</v>
      </c>
      <c r="F20" s="305">
        <v>0</v>
      </c>
      <c r="G20" s="371">
        <v>0</v>
      </c>
      <c r="H20" s="326"/>
    </row>
    <row r="21" spans="1:8">
      <c r="A21" s="90">
        <v>14</v>
      </c>
      <c r="B21" s="72" t="s">
        <v>288</v>
      </c>
      <c r="C21" s="304">
        <v>10411149</v>
      </c>
      <c r="D21" s="305">
        <v>0</v>
      </c>
      <c r="E21" s="304">
        <v>0</v>
      </c>
      <c r="F21" s="305">
        <v>4921351.5999999996</v>
      </c>
      <c r="G21" s="371">
        <v>4921351.5999999996</v>
      </c>
      <c r="H21" s="326">
        <f t="shared" si="1"/>
        <v>0.47270014097387325</v>
      </c>
    </row>
    <row r="22" spans="1:8" ht="13.5" thickBot="1">
      <c r="A22" s="157"/>
      <c r="B22" s="164" t="s">
        <v>69</v>
      </c>
      <c r="C22" s="509">
        <f>SUM(C8:C21)</f>
        <v>91441374</v>
      </c>
      <c r="D22" s="509">
        <f>SUM(D8:D21)</f>
        <v>14375851.901399998</v>
      </c>
      <c r="E22" s="509">
        <f>SUM(E8:E21)</f>
        <v>11647722.5514</v>
      </c>
      <c r="F22" s="509">
        <f>SUM(F8:F21)</f>
        <v>55874050.151400007</v>
      </c>
      <c r="G22" s="509">
        <f>SUM(G8:G21)</f>
        <v>55874050.151400007</v>
      </c>
      <c r="H22" s="511">
        <f>G22/(C22+E22)</f>
        <v>0.54199767017592715</v>
      </c>
    </row>
    <row r="28" spans="1:8" ht="10.5" customHeight="1"/>
  </sheetData>
  <mergeCells count="5">
    <mergeCell ref="C6:C7"/>
    <mergeCell ref="F6:F7"/>
    <mergeCell ref="G6:G7"/>
    <mergeCell ref="H6:H7"/>
    <mergeCell ref="D6:E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E31" sqref="E31"/>
    </sheetView>
  </sheetViews>
  <sheetFormatPr defaultColWidth="9.140625" defaultRowHeight="12.75"/>
  <cols>
    <col min="1" max="1" width="10.5703125" style="355" bestFit="1" customWidth="1"/>
    <col min="2" max="2" width="45.42578125" style="355" customWidth="1"/>
    <col min="3" max="11" width="12.7109375" style="355" customWidth="1"/>
    <col min="12" max="16384" width="9.140625" style="355"/>
  </cols>
  <sheetData>
    <row r="1" spans="1:11" ht="15">
      <c r="A1" s="355" t="s">
        <v>226</v>
      </c>
      <c r="B1" s="482" t="s">
        <v>892</v>
      </c>
    </row>
    <row r="2" spans="1:11" ht="15">
      <c r="A2" s="355" t="s">
        <v>227</v>
      </c>
      <c r="B2" s="483">
        <f>'1. key ratios'!$B$2</f>
        <v>43373</v>
      </c>
      <c r="C2" s="356"/>
      <c r="D2" s="356"/>
    </row>
    <row r="3" spans="1:11">
      <c r="B3" s="356"/>
      <c r="C3" s="356"/>
      <c r="D3" s="356"/>
    </row>
    <row r="4" spans="1:11" ht="13.5" thickBot="1">
      <c r="A4" s="355" t="s">
        <v>830</v>
      </c>
      <c r="B4" s="321" t="s">
        <v>829</v>
      </c>
      <c r="C4" s="356"/>
      <c r="D4" s="356"/>
    </row>
    <row r="5" spans="1:11" ht="30" customHeight="1">
      <c r="A5" s="571"/>
      <c r="B5" s="572"/>
      <c r="C5" s="569" t="s">
        <v>877</v>
      </c>
      <c r="D5" s="569"/>
      <c r="E5" s="569"/>
      <c r="F5" s="569" t="s">
        <v>878</v>
      </c>
      <c r="G5" s="569"/>
      <c r="H5" s="569"/>
      <c r="I5" s="569" t="s">
        <v>879</v>
      </c>
      <c r="J5" s="569"/>
      <c r="K5" s="570"/>
    </row>
    <row r="6" spans="1:11">
      <c r="A6" s="353"/>
      <c r="B6" s="354"/>
      <c r="C6" s="357" t="s">
        <v>28</v>
      </c>
      <c r="D6" s="357" t="s">
        <v>133</v>
      </c>
      <c r="E6" s="357" t="s">
        <v>69</v>
      </c>
      <c r="F6" s="357" t="s">
        <v>28</v>
      </c>
      <c r="G6" s="357" t="s">
        <v>133</v>
      </c>
      <c r="H6" s="357" t="s">
        <v>69</v>
      </c>
      <c r="I6" s="357" t="s">
        <v>28</v>
      </c>
      <c r="J6" s="357" t="s">
        <v>133</v>
      </c>
      <c r="K6" s="362" t="s">
        <v>69</v>
      </c>
    </row>
    <row r="7" spans="1:11">
      <c r="A7" s="363" t="s">
        <v>800</v>
      </c>
      <c r="B7" s="352"/>
      <c r="C7" s="352"/>
      <c r="D7" s="352"/>
      <c r="E7" s="352"/>
      <c r="F7" s="352"/>
      <c r="G7" s="352"/>
      <c r="H7" s="352"/>
      <c r="I7" s="352"/>
      <c r="J7" s="352"/>
      <c r="K7" s="364"/>
    </row>
    <row r="8" spans="1:11">
      <c r="A8" s="351">
        <v>1</v>
      </c>
      <c r="B8" s="336" t="s">
        <v>800</v>
      </c>
      <c r="C8" s="332"/>
      <c r="D8" s="332"/>
      <c r="E8" s="332"/>
      <c r="F8" s="443">
        <v>35141465.484603174</v>
      </c>
      <c r="G8" s="443">
        <v>18913163.553015873</v>
      </c>
      <c r="H8" s="443">
        <v>54054629.037619047</v>
      </c>
      <c r="I8" s="443">
        <v>33079035.548253965</v>
      </c>
      <c r="J8" s="443">
        <v>14572564.607301585</v>
      </c>
      <c r="K8" s="444">
        <v>47651600.155555561</v>
      </c>
    </row>
    <row r="9" spans="1:11">
      <c r="A9" s="363" t="s">
        <v>801</v>
      </c>
      <c r="B9" s="352"/>
      <c r="C9" s="352"/>
      <c r="D9" s="352"/>
      <c r="E9" s="352"/>
      <c r="F9" s="445"/>
      <c r="G9" s="445"/>
      <c r="H9" s="445"/>
      <c r="I9" s="445"/>
      <c r="J9" s="445"/>
      <c r="K9" s="446"/>
    </row>
    <row r="10" spans="1:11">
      <c r="A10" s="365">
        <v>2</v>
      </c>
      <c r="B10" s="337" t="s">
        <v>802</v>
      </c>
      <c r="C10" s="451">
        <v>1098152.8415873016</v>
      </c>
      <c r="D10" s="447">
        <v>9042878.4984127004</v>
      </c>
      <c r="E10" s="447">
        <v>10141031.34</v>
      </c>
      <c r="F10" s="447">
        <v>321791.0884031746</v>
      </c>
      <c r="G10" s="447">
        <v>3180439.2561246031</v>
      </c>
      <c r="H10" s="447">
        <v>3502230.3445277778</v>
      </c>
      <c r="I10" s="447">
        <v>59091.391079365087</v>
      </c>
      <c r="J10" s="447">
        <v>586406.95723809523</v>
      </c>
      <c r="K10" s="448">
        <v>645498.34831746027</v>
      </c>
    </row>
    <row r="11" spans="1:11">
      <c r="A11" s="365">
        <v>3</v>
      </c>
      <c r="B11" s="337" t="s">
        <v>803</v>
      </c>
      <c r="C11" s="451">
        <v>7744032.8714285707</v>
      </c>
      <c r="D11" s="447">
        <v>29636925.242857147</v>
      </c>
      <c r="E11" s="447">
        <v>37380958.114285715</v>
      </c>
      <c r="F11" s="447">
        <v>2698261.2160753971</v>
      </c>
      <c r="G11" s="447">
        <v>11497618.916103173</v>
      </c>
      <c r="H11" s="447">
        <v>14195880.132178571</v>
      </c>
      <c r="I11" s="447">
        <v>2022662.897002381</v>
      </c>
      <c r="J11" s="447">
        <v>6879854.1095753964</v>
      </c>
      <c r="K11" s="448">
        <v>8902517.0065777767</v>
      </c>
    </row>
    <row r="12" spans="1:11">
      <c r="A12" s="365">
        <v>4</v>
      </c>
      <c r="B12" s="337" t="s">
        <v>804</v>
      </c>
      <c r="C12" s="451">
        <v>0</v>
      </c>
      <c r="D12" s="447">
        <v>0</v>
      </c>
      <c r="E12" s="447">
        <v>0</v>
      </c>
      <c r="F12" s="447">
        <v>0</v>
      </c>
      <c r="G12" s="447">
        <v>0</v>
      </c>
      <c r="H12" s="447">
        <v>0</v>
      </c>
      <c r="I12" s="447">
        <v>0</v>
      </c>
      <c r="J12" s="447">
        <v>0</v>
      </c>
      <c r="K12" s="448">
        <v>0</v>
      </c>
    </row>
    <row r="13" spans="1:11">
      <c r="A13" s="365">
        <v>5</v>
      </c>
      <c r="B13" s="337" t="s">
        <v>805</v>
      </c>
      <c r="C13" s="451">
        <v>4718171.2636507936</v>
      </c>
      <c r="D13" s="447">
        <v>9143465.0284126978</v>
      </c>
      <c r="E13" s="447">
        <v>13861636.292063493</v>
      </c>
      <c r="F13" s="447">
        <v>554354.14462301601</v>
      </c>
      <c r="G13" s="447">
        <v>1111847.3977031745</v>
      </c>
      <c r="H13" s="447">
        <v>1666201.5423261903</v>
      </c>
      <c r="I13" s="447">
        <v>248180.85182539688</v>
      </c>
      <c r="J13" s="447">
        <v>622772.80949206348</v>
      </c>
      <c r="K13" s="448">
        <v>870953.66131746024</v>
      </c>
    </row>
    <row r="14" spans="1:11">
      <c r="A14" s="365">
        <v>6</v>
      </c>
      <c r="B14" s="337" t="s">
        <v>820</v>
      </c>
      <c r="C14" s="451">
        <v>0</v>
      </c>
      <c r="D14" s="447">
        <v>0</v>
      </c>
      <c r="E14" s="447">
        <v>0</v>
      </c>
      <c r="F14" s="447">
        <v>0</v>
      </c>
      <c r="G14" s="447">
        <v>0</v>
      </c>
      <c r="H14" s="447">
        <v>0</v>
      </c>
      <c r="I14" s="447">
        <v>0</v>
      </c>
      <c r="J14" s="447">
        <v>0</v>
      </c>
      <c r="K14" s="448">
        <v>0</v>
      </c>
    </row>
    <row r="15" spans="1:11">
      <c r="A15" s="365">
        <v>7</v>
      </c>
      <c r="B15" s="337" t="s">
        <v>807</v>
      </c>
      <c r="C15" s="451">
        <v>12661.525714285715</v>
      </c>
      <c r="D15" s="447">
        <v>23814.720317460316</v>
      </c>
      <c r="E15" s="447">
        <v>36476.246031746028</v>
      </c>
      <c r="F15" s="447">
        <v>7178.8690476190477</v>
      </c>
      <c r="G15" s="447">
        <v>6371.6387301587301</v>
      </c>
      <c r="H15" s="447">
        <v>13550.507777777775</v>
      </c>
      <c r="I15" s="447">
        <v>7178.8690476190477</v>
      </c>
      <c r="J15" s="447">
        <v>6371.6387301587301</v>
      </c>
      <c r="K15" s="448">
        <v>13550.507777777775</v>
      </c>
    </row>
    <row r="16" spans="1:11">
      <c r="A16" s="365">
        <v>8</v>
      </c>
      <c r="B16" s="338" t="s">
        <v>808</v>
      </c>
      <c r="C16" s="451">
        <v>13573018.502380954</v>
      </c>
      <c r="D16" s="447">
        <v>47847083.489999995</v>
      </c>
      <c r="E16" s="447">
        <v>61420101.992380962</v>
      </c>
      <c r="F16" s="447">
        <v>3581585.3181492072</v>
      </c>
      <c r="G16" s="447">
        <v>15796277.208661109</v>
      </c>
      <c r="H16" s="447">
        <v>19377862.526810318</v>
      </c>
      <c r="I16" s="447">
        <v>2337114.0089547625</v>
      </c>
      <c r="J16" s="447">
        <v>8095405.5150357122</v>
      </c>
      <c r="K16" s="448">
        <v>10432519.523990477</v>
      </c>
    </row>
    <row r="17" spans="1:11">
      <c r="A17" s="363" t="s">
        <v>809</v>
      </c>
      <c r="B17" s="352"/>
      <c r="C17" s="445">
        <v>0</v>
      </c>
      <c r="D17" s="445">
        <v>0</v>
      </c>
      <c r="E17" s="445">
        <v>0</v>
      </c>
      <c r="F17" s="445">
        <v>0</v>
      </c>
      <c r="G17" s="445">
        <v>0</v>
      </c>
      <c r="H17" s="445">
        <v>0</v>
      </c>
      <c r="I17" s="445">
        <v>0</v>
      </c>
      <c r="J17" s="445">
        <v>0</v>
      </c>
      <c r="K17" s="446">
        <v>0</v>
      </c>
    </row>
    <row r="18" spans="1:11">
      <c r="A18" s="365">
        <v>9</v>
      </c>
      <c r="B18" s="337" t="s">
        <v>810</v>
      </c>
      <c r="C18" s="451">
        <v>0</v>
      </c>
      <c r="D18" s="447">
        <v>0</v>
      </c>
      <c r="E18" s="447">
        <v>0</v>
      </c>
      <c r="F18" s="447">
        <v>0</v>
      </c>
      <c r="G18" s="447">
        <v>0</v>
      </c>
      <c r="H18" s="447">
        <v>0</v>
      </c>
      <c r="I18" s="447">
        <v>0</v>
      </c>
      <c r="J18" s="447">
        <v>0</v>
      </c>
      <c r="K18" s="448">
        <v>0</v>
      </c>
    </row>
    <row r="19" spans="1:11">
      <c r="A19" s="365">
        <v>10</v>
      </c>
      <c r="B19" s="337" t="s">
        <v>811</v>
      </c>
      <c r="C19" s="451">
        <v>13058862.232857144</v>
      </c>
      <c r="D19" s="447">
        <v>23140042.237460319</v>
      </c>
      <c r="E19" s="447">
        <v>36198904.470317461</v>
      </c>
      <c r="F19" s="447">
        <v>687359.86523809528</v>
      </c>
      <c r="G19" s="447">
        <v>746530.61142857163</v>
      </c>
      <c r="H19" s="447">
        <v>1433890.4766666668</v>
      </c>
      <c r="I19" s="447">
        <v>2749789.8015873018</v>
      </c>
      <c r="J19" s="447">
        <v>10207055.663174603</v>
      </c>
      <c r="K19" s="448">
        <v>12956845.464761905</v>
      </c>
    </row>
    <row r="20" spans="1:11">
      <c r="A20" s="365">
        <v>11</v>
      </c>
      <c r="B20" s="337" t="s">
        <v>812</v>
      </c>
      <c r="C20" s="451">
        <v>1552638.0657142855</v>
      </c>
      <c r="D20" s="447">
        <v>166609.42888888891</v>
      </c>
      <c r="E20" s="447">
        <v>1719247.4946031745</v>
      </c>
      <c r="F20" s="447">
        <v>218136.50793650793</v>
      </c>
      <c r="G20" s="447">
        <v>165606.65619047618</v>
      </c>
      <c r="H20" s="447">
        <v>383743.16412698413</v>
      </c>
      <c r="I20" s="447">
        <v>218136.50793650793</v>
      </c>
      <c r="J20" s="447">
        <v>165606.65619047618</v>
      </c>
      <c r="K20" s="448">
        <v>383743.16412698413</v>
      </c>
    </row>
    <row r="21" spans="1:11" ht="13.5" thickBot="1">
      <c r="A21" s="216">
        <v>12</v>
      </c>
      <c r="B21" s="366" t="s">
        <v>813</v>
      </c>
      <c r="C21" s="452">
        <v>14611500.298571428</v>
      </c>
      <c r="D21" s="449">
        <v>23306651.666349206</v>
      </c>
      <c r="E21" s="452">
        <v>37918151.964920633</v>
      </c>
      <c r="F21" s="449">
        <v>905496.37317460321</v>
      </c>
      <c r="G21" s="449">
        <v>912137.26761904766</v>
      </c>
      <c r="H21" s="449">
        <v>1817633.6407936506</v>
      </c>
      <c r="I21" s="449">
        <v>2967926.3095238097</v>
      </c>
      <c r="J21" s="449">
        <v>10372662.319365079</v>
      </c>
      <c r="K21" s="450">
        <v>13340588.62888889</v>
      </c>
    </row>
    <row r="22" spans="1:11" ht="38.25" customHeight="1" thickBot="1">
      <c r="A22" s="349"/>
      <c r="B22" s="350"/>
      <c r="C22" s="350"/>
      <c r="D22" s="350"/>
      <c r="E22" s="350"/>
      <c r="F22" s="568" t="s">
        <v>814</v>
      </c>
      <c r="G22" s="569"/>
      <c r="H22" s="569"/>
      <c r="I22" s="568" t="s">
        <v>815</v>
      </c>
      <c r="J22" s="569"/>
      <c r="K22" s="570"/>
    </row>
    <row r="23" spans="1:11">
      <c r="A23" s="342">
        <v>13</v>
      </c>
      <c r="B23" s="339" t="s">
        <v>800</v>
      </c>
      <c r="C23" s="348"/>
      <c r="D23" s="348"/>
      <c r="E23" s="348"/>
      <c r="F23" s="453">
        <v>35141465.484603174</v>
      </c>
      <c r="G23" s="453">
        <v>18913163.553015873</v>
      </c>
      <c r="H23" s="453">
        <v>54054629.037619054</v>
      </c>
      <c r="I23" s="453">
        <v>33079035.548253965</v>
      </c>
      <c r="J23" s="453">
        <v>14572564.607301585</v>
      </c>
      <c r="K23" s="454">
        <v>47651600.155555561</v>
      </c>
    </row>
    <row r="24" spans="1:11" ht="13.5" thickBot="1">
      <c r="A24" s="343">
        <v>14</v>
      </c>
      <c r="B24" s="340" t="s">
        <v>816</v>
      </c>
      <c r="C24" s="367"/>
      <c r="D24" s="346"/>
      <c r="E24" s="347"/>
      <c r="F24" s="455">
        <v>2676088.9449746036</v>
      </c>
      <c r="G24" s="455">
        <v>14884139.941042064</v>
      </c>
      <c r="H24" s="455">
        <v>17560228.886016667</v>
      </c>
      <c r="I24" s="455">
        <v>1100691.3133630953</v>
      </c>
      <c r="J24" s="455">
        <v>3119162.6829484124</v>
      </c>
      <c r="K24" s="456">
        <v>3690574.3433531742</v>
      </c>
    </row>
    <row r="25" spans="1:11" ht="13.5" thickBot="1">
      <c r="A25" s="344">
        <v>15</v>
      </c>
      <c r="B25" s="341" t="s">
        <v>817</v>
      </c>
      <c r="C25" s="345"/>
      <c r="D25" s="345"/>
      <c r="E25" s="345"/>
      <c r="F25" s="457">
        <v>13.397808823181069</v>
      </c>
      <c r="G25" s="457">
        <v>1.2686620015249044</v>
      </c>
      <c r="H25" s="457">
        <v>3.0892944171488135</v>
      </c>
      <c r="I25" s="457">
        <v>35.421816996404431</v>
      </c>
      <c r="J25" s="457">
        <v>4.9209168117286843</v>
      </c>
      <c r="K25" s="458">
        <v>13.206531036826828</v>
      </c>
    </row>
    <row r="28" spans="1:11" ht="76.5">
      <c r="B28" s="24" t="s">
        <v>876</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67" bestFit="1" customWidth="1"/>
    <col min="2" max="2" width="95" style="67" customWidth="1"/>
    <col min="3" max="3" width="12.5703125" style="67" bestFit="1" customWidth="1"/>
    <col min="4" max="4" width="10" style="67" bestFit="1" customWidth="1"/>
    <col min="5" max="5" width="18.28515625" style="67" bestFit="1" customWidth="1"/>
    <col min="6" max="13" width="10.7109375" style="67" customWidth="1"/>
    <col min="14" max="14" width="31" style="67" bestFit="1" customWidth="1"/>
    <col min="15" max="16384" width="9.140625" style="13"/>
  </cols>
  <sheetData>
    <row r="1" spans="1:14">
      <c r="A1" s="5" t="s">
        <v>226</v>
      </c>
      <c r="B1" s="482" t="s">
        <v>892</v>
      </c>
    </row>
    <row r="2" spans="1:14" ht="14.25" customHeight="1">
      <c r="A2" s="67" t="s">
        <v>227</v>
      </c>
      <c r="B2" s="483">
        <f>'1. key ratios'!$B$2</f>
        <v>43373</v>
      </c>
    </row>
    <row r="3" spans="1:14" ht="14.25" customHeight="1"/>
    <row r="4" spans="1:14" ht="15.75" thickBot="1">
      <c r="A4" s="2" t="s">
        <v>662</v>
      </c>
      <c r="B4" s="92" t="s">
        <v>78</v>
      </c>
    </row>
    <row r="5" spans="1:14" s="26" customFormat="1" ht="12.75">
      <c r="A5" s="173"/>
      <c r="B5" s="174"/>
      <c r="C5" s="175" t="s">
        <v>0</v>
      </c>
      <c r="D5" s="175" t="s">
        <v>1</v>
      </c>
      <c r="E5" s="175" t="s">
        <v>2</v>
      </c>
      <c r="F5" s="175" t="s">
        <v>3</v>
      </c>
      <c r="G5" s="175" t="s">
        <v>4</v>
      </c>
      <c r="H5" s="175" t="s">
        <v>5</v>
      </c>
      <c r="I5" s="175" t="s">
        <v>276</v>
      </c>
      <c r="J5" s="175" t="s">
        <v>277</v>
      </c>
      <c r="K5" s="175" t="s">
        <v>278</v>
      </c>
      <c r="L5" s="175" t="s">
        <v>279</v>
      </c>
      <c r="M5" s="175" t="s">
        <v>280</v>
      </c>
      <c r="N5" s="176" t="s">
        <v>281</v>
      </c>
    </row>
    <row r="6" spans="1:14" ht="45">
      <c r="A6" s="165"/>
      <c r="B6" s="104"/>
      <c r="C6" s="105" t="s">
        <v>88</v>
      </c>
      <c r="D6" s="106" t="s">
        <v>77</v>
      </c>
      <c r="E6" s="107" t="s">
        <v>87</v>
      </c>
      <c r="F6" s="108">
        <v>0</v>
      </c>
      <c r="G6" s="108">
        <v>0.2</v>
      </c>
      <c r="H6" s="108">
        <v>0.35</v>
      </c>
      <c r="I6" s="108">
        <v>0.5</v>
      </c>
      <c r="J6" s="108">
        <v>0.75</v>
      </c>
      <c r="K6" s="108">
        <v>1</v>
      </c>
      <c r="L6" s="108">
        <v>1.5</v>
      </c>
      <c r="M6" s="108">
        <v>2.5</v>
      </c>
      <c r="N6" s="166" t="s">
        <v>78</v>
      </c>
    </row>
    <row r="7" spans="1:14">
      <c r="A7" s="167">
        <v>1</v>
      </c>
      <c r="B7" s="109" t="s">
        <v>79</v>
      </c>
      <c r="C7" s="306">
        <f>SUM(C8:C13)</f>
        <v>0</v>
      </c>
      <c r="D7" s="104"/>
      <c r="E7" s="309">
        <f t="shared" ref="E7:M7" si="0">SUM(E8:E13)</f>
        <v>0</v>
      </c>
      <c r="F7" s="306">
        <f>SUM(F8:F13)</f>
        <v>0</v>
      </c>
      <c r="G7" s="306">
        <f t="shared" si="0"/>
        <v>0</v>
      </c>
      <c r="H7" s="306">
        <f t="shared" si="0"/>
        <v>0</v>
      </c>
      <c r="I7" s="306">
        <f t="shared" si="0"/>
        <v>0</v>
      </c>
      <c r="J7" s="306">
        <f t="shared" si="0"/>
        <v>0</v>
      </c>
      <c r="K7" s="306">
        <f t="shared" si="0"/>
        <v>0</v>
      </c>
      <c r="L7" s="306">
        <f t="shared" si="0"/>
        <v>0</v>
      </c>
      <c r="M7" s="306">
        <f t="shared" si="0"/>
        <v>0</v>
      </c>
      <c r="N7" s="168">
        <f>SUM(N8:N13)</f>
        <v>0</v>
      </c>
    </row>
    <row r="8" spans="1:14">
      <c r="A8" s="167">
        <v>1.1000000000000001</v>
      </c>
      <c r="B8" s="110" t="s">
        <v>80</v>
      </c>
      <c r="C8" s="307">
        <v>0</v>
      </c>
      <c r="D8" s="111">
        <v>0.02</v>
      </c>
      <c r="E8" s="309">
        <f>C8*D8</f>
        <v>0</v>
      </c>
      <c r="F8" s="307"/>
      <c r="G8" s="307"/>
      <c r="H8" s="307"/>
      <c r="I8" s="307"/>
      <c r="J8" s="307"/>
      <c r="K8" s="307"/>
      <c r="L8" s="307"/>
      <c r="M8" s="307"/>
      <c r="N8" s="168">
        <f>SUMPRODUCT($F$6:$M$6,F8:M8)</f>
        <v>0</v>
      </c>
    </row>
    <row r="9" spans="1:14">
      <c r="A9" s="167">
        <v>1.2</v>
      </c>
      <c r="B9" s="110" t="s">
        <v>81</v>
      </c>
      <c r="C9" s="307">
        <v>0</v>
      </c>
      <c r="D9" s="111">
        <v>0.05</v>
      </c>
      <c r="E9" s="309">
        <f>C9*D9</f>
        <v>0</v>
      </c>
      <c r="F9" s="307"/>
      <c r="G9" s="307"/>
      <c r="H9" s="307"/>
      <c r="I9" s="307"/>
      <c r="J9" s="307"/>
      <c r="K9" s="307"/>
      <c r="L9" s="307"/>
      <c r="M9" s="307"/>
      <c r="N9" s="168">
        <f t="shared" ref="N9:N12" si="1">SUMPRODUCT($F$6:$M$6,F9:M9)</f>
        <v>0</v>
      </c>
    </row>
    <row r="10" spans="1:14">
      <c r="A10" s="167">
        <v>1.3</v>
      </c>
      <c r="B10" s="110" t="s">
        <v>82</v>
      </c>
      <c r="C10" s="307">
        <v>0</v>
      </c>
      <c r="D10" s="111">
        <v>0.08</v>
      </c>
      <c r="E10" s="309">
        <f>C10*D10</f>
        <v>0</v>
      </c>
      <c r="F10" s="307"/>
      <c r="G10" s="307"/>
      <c r="H10" s="307"/>
      <c r="I10" s="307"/>
      <c r="J10" s="307"/>
      <c r="K10" s="307"/>
      <c r="L10" s="307"/>
      <c r="M10" s="307"/>
      <c r="N10" s="168">
        <f>SUMPRODUCT($F$6:$M$6,F10:M10)</f>
        <v>0</v>
      </c>
    </row>
    <row r="11" spans="1:14">
      <c r="A11" s="167">
        <v>1.4</v>
      </c>
      <c r="B11" s="110" t="s">
        <v>83</v>
      </c>
      <c r="C11" s="307">
        <v>0</v>
      </c>
      <c r="D11" s="111">
        <v>0.11</v>
      </c>
      <c r="E11" s="309">
        <f>C11*D11</f>
        <v>0</v>
      </c>
      <c r="F11" s="307"/>
      <c r="G11" s="307"/>
      <c r="H11" s="307"/>
      <c r="I11" s="307"/>
      <c r="J11" s="307"/>
      <c r="K11" s="307"/>
      <c r="L11" s="307"/>
      <c r="M11" s="307"/>
      <c r="N11" s="168">
        <f t="shared" si="1"/>
        <v>0</v>
      </c>
    </row>
    <row r="12" spans="1:14">
      <c r="A12" s="167">
        <v>1.5</v>
      </c>
      <c r="B12" s="110" t="s">
        <v>84</v>
      </c>
      <c r="C12" s="307">
        <v>0</v>
      </c>
      <c r="D12" s="111">
        <v>0.14000000000000001</v>
      </c>
      <c r="E12" s="309">
        <f>C12*D12</f>
        <v>0</v>
      </c>
      <c r="F12" s="307"/>
      <c r="G12" s="307"/>
      <c r="H12" s="307"/>
      <c r="I12" s="307"/>
      <c r="J12" s="307"/>
      <c r="K12" s="307"/>
      <c r="L12" s="307"/>
      <c r="M12" s="307"/>
      <c r="N12" s="168">
        <f t="shared" si="1"/>
        <v>0</v>
      </c>
    </row>
    <row r="13" spans="1:14">
      <c r="A13" s="167">
        <v>1.6</v>
      </c>
      <c r="B13" s="112" t="s">
        <v>85</v>
      </c>
      <c r="C13" s="307">
        <v>0</v>
      </c>
      <c r="D13" s="113"/>
      <c r="E13" s="307"/>
      <c r="F13" s="307"/>
      <c r="G13" s="307"/>
      <c r="H13" s="307"/>
      <c r="I13" s="307"/>
      <c r="J13" s="307"/>
      <c r="K13" s="307"/>
      <c r="L13" s="307"/>
      <c r="M13" s="307"/>
      <c r="N13" s="168">
        <f>SUMPRODUCT($F$6:$M$6,F13:M13)</f>
        <v>0</v>
      </c>
    </row>
    <row r="14" spans="1:14">
      <c r="A14" s="167">
        <v>2</v>
      </c>
      <c r="B14" s="114" t="s">
        <v>86</v>
      </c>
      <c r="C14" s="306">
        <f>SUM(C15:C20)</f>
        <v>0</v>
      </c>
      <c r="D14" s="104"/>
      <c r="E14" s="309">
        <f t="shared" ref="E14:M14" si="2">SUM(E15:E20)</f>
        <v>0</v>
      </c>
      <c r="F14" s="307">
        <f t="shared" si="2"/>
        <v>0</v>
      </c>
      <c r="G14" s="307">
        <f t="shared" si="2"/>
        <v>0</v>
      </c>
      <c r="H14" s="307">
        <f t="shared" si="2"/>
        <v>0</v>
      </c>
      <c r="I14" s="307">
        <f t="shared" si="2"/>
        <v>0</v>
      </c>
      <c r="J14" s="307">
        <f t="shared" si="2"/>
        <v>0</v>
      </c>
      <c r="K14" s="307">
        <f t="shared" si="2"/>
        <v>0</v>
      </c>
      <c r="L14" s="307">
        <f t="shared" si="2"/>
        <v>0</v>
      </c>
      <c r="M14" s="307">
        <f t="shared" si="2"/>
        <v>0</v>
      </c>
      <c r="N14" s="168">
        <f>SUM(N15:N20)</f>
        <v>0</v>
      </c>
    </row>
    <row r="15" spans="1:14">
      <c r="A15" s="167">
        <v>2.1</v>
      </c>
      <c r="B15" s="112" t="s">
        <v>80</v>
      </c>
      <c r="C15" s="307"/>
      <c r="D15" s="111">
        <v>5.0000000000000001E-3</v>
      </c>
      <c r="E15" s="309">
        <f>C15*D15</f>
        <v>0</v>
      </c>
      <c r="F15" s="307"/>
      <c r="G15" s="307"/>
      <c r="H15" s="307"/>
      <c r="I15" s="307"/>
      <c r="J15" s="307"/>
      <c r="K15" s="307"/>
      <c r="L15" s="307"/>
      <c r="M15" s="307"/>
      <c r="N15" s="168">
        <f>SUMPRODUCT($F$6:$M$6,F15:M15)</f>
        <v>0</v>
      </c>
    </row>
    <row r="16" spans="1:14">
      <c r="A16" s="167">
        <v>2.2000000000000002</v>
      </c>
      <c r="B16" s="112" t="s">
        <v>81</v>
      </c>
      <c r="C16" s="307"/>
      <c r="D16" s="111">
        <v>0.01</v>
      </c>
      <c r="E16" s="309">
        <f>C16*D16</f>
        <v>0</v>
      </c>
      <c r="F16" s="307"/>
      <c r="G16" s="307"/>
      <c r="H16" s="307"/>
      <c r="I16" s="307"/>
      <c r="J16" s="307"/>
      <c r="K16" s="307"/>
      <c r="L16" s="307"/>
      <c r="M16" s="307"/>
      <c r="N16" s="168">
        <f t="shared" ref="N16:N20" si="3">SUMPRODUCT($F$6:$M$6,F16:M16)</f>
        <v>0</v>
      </c>
    </row>
    <row r="17" spans="1:14">
      <c r="A17" s="167">
        <v>2.2999999999999998</v>
      </c>
      <c r="B17" s="112" t="s">
        <v>82</v>
      </c>
      <c r="C17" s="307"/>
      <c r="D17" s="111">
        <v>0.02</v>
      </c>
      <c r="E17" s="309">
        <f>C17*D17</f>
        <v>0</v>
      </c>
      <c r="F17" s="307"/>
      <c r="G17" s="307"/>
      <c r="H17" s="307"/>
      <c r="I17" s="307"/>
      <c r="J17" s="307"/>
      <c r="K17" s="307"/>
      <c r="L17" s="307"/>
      <c r="M17" s="307"/>
      <c r="N17" s="168">
        <f t="shared" si="3"/>
        <v>0</v>
      </c>
    </row>
    <row r="18" spans="1:14">
      <c r="A18" s="167">
        <v>2.4</v>
      </c>
      <c r="B18" s="112" t="s">
        <v>83</v>
      </c>
      <c r="C18" s="307"/>
      <c r="D18" s="111">
        <v>0.03</v>
      </c>
      <c r="E18" s="309">
        <f>C18*D18</f>
        <v>0</v>
      </c>
      <c r="F18" s="307"/>
      <c r="G18" s="307"/>
      <c r="H18" s="307"/>
      <c r="I18" s="307"/>
      <c r="J18" s="307"/>
      <c r="K18" s="307"/>
      <c r="L18" s="307"/>
      <c r="M18" s="307"/>
      <c r="N18" s="168">
        <f t="shared" si="3"/>
        <v>0</v>
      </c>
    </row>
    <row r="19" spans="1:14">
      <c r="A19" s="167">
        <v>2.5</v>
      </c>
      <c r="B19" s="112" t="s">
        <v>84</v>
      </c>
      <c r="C19" s="307"/>
      <c r="D19" s="111">
        <v>0.04</v>
      </c>
      <c r="E19" s="309">
        <f>C19*D19</f>
        <v>0</v>
      </c>
      <c r="F19" s="307"/>
      <c r="G19" s="307"/>
      <c r="H19" s="307"/>
      <c r="I19" s="307"/>
      <c r="J19" s="307"/>
      <c r="K19" s="307"/>
      <c r="L19" s="307"/>
      <c r="M19" s="307"/>
      <c r="N19" s="168">
        <f t="shared" si="3"/>
        <v>0</v>
      </c>
    </row>
    <row r="20" spans="1:14">
      <c r="A20" s="167">
        <v>2.6</v>
      </c>
      <c r="B20" s="112" t="s">
        <v>85</v>
      </c>
      <c r="C20" s="307"/>
      <c r="D20" s="113"/>
      <c r="E20" s="310"/>
      <c r="F20" s="307"/>
      <c r="G20" s="307"/>
      <c r="H20" s="307"/>
      <c r="I20" s="307"/>
      <c r="J20" s="307"/>
      <c r="K20" s="307"/>
      <c r="L20" s="307"/>
      <c r="M20" s="307"/>
      <c r="N20" s="168">
        <f t="shared" si="3"/>
        <v>0</v>
      </c>
    </row>
    <row r="21" spans="1:14" ht="15.75" thickBot="1">
      <c r="A21" s="169">
        <v>3</v>
      </c>
      <c r="B21" s="170" t="s">
        <v>69</v>
      </c>
      <c r="C21" s="308">
        <f>C14+C7</f>
        <v>0</v>
      </c>
      <c r="D21" s="171"/>
      <c r="E21" s="311">
        <f>E14+E7</f>
        <v>0</v>
      </c>
      <c r="F21" s="312">
        <f>F7+F14</f>
        <v>0</v>
      </c>
      <c r="G21" s="312">
        <f t="shared" ref="G21:L21" si="4">G7+G14</f>
        <v>0</v>
      </c>
      <c r="H21" s="312">
        <f t="shared" si="4"/>
        <v>0</v>
      </c>
      <c r="I21" s="312">
        <f t="shared" si="4"/>
        <v>0</v>
      </c>
      <c r="J21" s="312">
        <f t="shared" si="4"/>
        <v>0</v>
      </c>
      <c r="K21" s="312">
        <f t="shared" si="4"/>
        <v>0</v>
      </c>
      <c r="L21" s="312">
        <f t="shared" si="4"/>
        <v>0</v>
      </c>
      <c r="M21" s="312">
        <f>M7+M14</f>
        <v>0</v>
      </c>
      <c r="N21" s="172">
        <f>N14+N7</f>
        <v>0</v>
      </c>
    </row>
    <row r="22" spans="1:14">
      <c r="E22" s="313"/>
      <c r="F22" s="313"/>
      <c r="G22" s="313"/>
      <c r="H22" s="313"/>
      <c r="I22" s="313"/>
      <c r="J22" s="313"/>
      <c r="K22" s="313"/>
      <c r="L22" s="313"/>
      <c r="M22" s="313"/>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85" zoomScaleNormal="85" workbookViewId="0">
      <selection activeCell="G35" sqref="G35"/>
    </sheetView>
  </sheetViews>
  <sheetFormatPr defaultColWidth="43.5703125" defaultRowHeight="11.25"/>
  <cols>
    <col min="1" max="1" width="5.28515625" style="233" customWidth="1"/>
    <col min="2" max="2" width="66.140625" style="234" customWidth="1"/>
    <col min="3" max="3" width="131.42578125" style="235" customWidth="1"/>
    <col min="4" max="5" width="10.28515625" style="217" customWidth="1"/>
    <col min="6" max="16384" width="43.5703125" style="217"/>
  </cols>
  <sheetData>
    <row r="1" spans="1:3" ht="12.75" thickTop="1" thickBot="1">
      <c r="A1" s="608" t="s">
        <v>366</v>
      </c>
      <c r="B1" s="609"/>
      <c r="C1" s="610"/>
    </row>
    <row r="2" spans="1:3" ht="26.25" customHeight="1">
      <c r="A2" s="218"/>
      <c r="B2" s="628" t="s">
        <v>367</v>
      </c>
      <c r="C2" s="628"/>
    </row>
    <row r="3" spans="1:3" s="223" customFormat="1" ht="11.25" customHeight="1">
      <c r="A3" s="222"/>
      <c r="B3" s="628" t="s">
        <v>672</v>
      </c>
      <c r="C3" s="628"/>
    </row>
    <row r="4" spans="1:3" ht="12" customHeight="1" thickBot="1">
      <c r="A4" s="613" t="s">
        <v>676</v>
      </c>
      <c r="B4" s="614"/>
      <c r="C4" s="615"/>
    </row>
    <row r="5" spans="1:3" ht="12" thickTop="1">
      <c r="A5" s="219"/>
      <c r="B5" s="616" t="s">
        <v>368</v>
      </c>
      <c r="C5" s="617"/>
    </row>
    <row r="6" spans="1:3">
      <c r="A6" s="218"/>
      <c r="B6" s="577" t="s">
        <v>673</v>
      </c>
      <c r="C6" s="578"/>
    </row>
    <row r="7" spans="1:3">
      <c r="A7" s="218"/>
      <c r="B7" s="577" t="s">
        <v>369</v>
      </c>
      <c r="C7" s="578"/>
    </row>
    <row r="8" spans="1:3">
      <c r="A8" s="218"/>
      <c r="B8" s="577" t="s">
        <v>674</v>
      </c>
      <c r="C8" s="578"/>
    </row>
    <row r="9" spans="1:3">
      <c r="A9" s="218"/>
      <c r="B9" s="629" t="s">
        <v>675</v>
      </c>
      <c r="C9" s="630"/>
    </row>
    <row r="10" spans="1:3">
      <c r="A10" s="218"/>
      <c r="B10" s="620" t="s">
        <v>370</v>
      </c>
      <c r="C10" s="621" t="s">
        <v>370</v>
      </c>
    </row>
    <row r="11" spans="1:3">
      <c r="A11" s="218"/>
      <c r="B11" s="620" t="s">
        <v>371</v>
      </c>
      <c r="C11" s="621" t="s">
        <v>371</v>
      </c>
    </row>
    <row r="12" spans="1:3">
      <c r="A12" s="218"/>
      <c r="B12" s="620" t="s">
        <v>372</v>
      </c>
      <c r="C12" s="621" t="s">
        <v>372</v>
      </c>
    </row>
    <row r="13" spans="1:3">
      <c r="A13" s="218"/>
      <c r="B13" s="620" t="s">
        <v>373</v>
      </c>
      <c r="C13" s="621" t="s">
        <v>373</v>
      </c>
    </row>
    <row r="14" spans="1:3">
      <c r="A14" s="218"/>
      <c r="B14" s="620" t="s">
        <v>374</v>
      </c>
      <c r="C14" s="621" t="s">
        <v>374</v>
      </c>
    </row>
    <row r="15" spans="1:3" ht="21.75" customHeight="1">
      <c r="A15" s="218"/>
      <c r="B15" s="620" t="s">
        <v>375</v>
      </c>
      <c r="C15" s="621" t="s">
        <v>375</v>
      </c>
    </row>
    <row r="16" spans="1:3">
      <c r="A16" s="218"/>
      <c r="B16" s="620" t="s">
        <v>376</v>
      </c>
      <c r="C16" s="621" t="s">
        <v>377</v>
      </c>
    </row>
    <row r="17" spans="1:3">
      <c r="A17" s="218"/>
      <c r="B17" s="620" t="s">
        <v>378</v>
      </c>
      <c r="C17" s="621" t="s">
        <v>379</v>
      </c>
    </row>
    <row r="18" spans="1:3">
      <c r="A18" s="218"/>
      <c r="B18" s="620" t="s">
        <v>380</v>
      </c>
      <c r="C18" s="621" t="s">
        <v>381</v>
      </c>
    </row>
    <row r="19" spans="1:3">
      <c r="A19" s="218"/>
      <c r="B19" s="620" t="s">
        <v>382</v>
      </c>
      <c r="C19" s="621" t="s">
        <v>382</v>
      </c>
    </row>
    <row r="20" spans="1:3">
      <c r="A20" s="218"/>
      <c r="B20" s="620" t="s">
        <v>383</v>
      </c>
      <c r="C20" s="621" t="s">
        <v>383</v>
      </c>
    </row>
    <row r="21" spans="1:3">
      <c r="A21" s="218"/>
      <c r="B21" s="620" t="s">
        <v>384</v>
      </c>
      <c r="C21" s="621" t="s">
        <v>384</v>
      </c>
    </row>
    <row r="22" spans="1:3" ht="23.25" customHeight="1">
      <c r="A22" s="218"/>
      <c r="B22" s="620" t="s">
        <v>385</v>
      </c>
      <c r="C22" s="621" t="s">
        <v>386</v>
      </c>
    </row>
    <row r="23" spans="1:3">
      <c r="A23" s="218"/>
      <c r="B23" s="620" t="s">
        <v>387</v>
      </c>
      <c r="C23" s="621" t="s">
        <v>387</v>
      </c>
    </row>
    <row r="24" spans="1:3">
      <c r="A24" s="218"/>
      <c r="B24" s="620" t="s">
        <v>388</v>
      </c>
      <c r="C24" s="621" t="s">
        <v>389</v>
      </c>
    </row>
    <row r="25" spans="1:3" ht="12" thickBot="1">
      <c r="A25" s="220"/>
      <c r="B25" s="626" t="s">
        <v>390</v>
      </c>
      <c r="C25" s="627"/>
    </row>
    <row r="26" spans="1:3" ht="12.75" thickTop="1" thickBot="1">
      <c r="A26" s="613" t="s">
        <v>686</v>
      </c>
      <c r="B26" s="614"/>
      <c r="C26" s="615"/>
    </row>
    <row r="27" spans="1:3" ht="12.75" thickTop="1" thickBot="1">
      <c r="A27" s="221"/>
      <c r="B27" s="631" t="s">
        <v>391</v>
      </c>
      <c r="C27" s="632"/>
    </row>
    <row r="28" spans="1:3" ht="12.75" thickTop="1" thickBot="1">
      <c r="A28" s="613" t="s">
        <v>677</v>
      </c>
      <c r="B28" s="614"/>
      <c r="C28" s="615"/>
    </row>
    <row r="29" spans="1:3" ht="12" thickTop="1">
      <c r="A29" s="219"/>
      <c r="B29" s="624" t="s">
        <v>392</v>
      </c>
      <c r="C29" s="625" t="s">
        <v>393</v>
      </c>
    </row>
    <row r="30" spans="1:3">
      <c r="A30" s="218"/>
      <c r="B30" s="575" t="s">
        <v>394</v>
      </c>
      <c r="C30" s="576" t="s">
        <v>395</v>
      </c>
    </row>
    <row r="31" spans="1:3">
      <c r="A31" s="218"/>
      <c r="B31" s="575" t="s">
        <v>396</v>
      </c>
      <c r="C31" s="576" t="s">
        <v>397</v>
      </c>
    </row>
    <row r="32" spans="1:3">
      <c r="A32" s="218"/>
      <c r="B32" s="575" t="s">
        <v>398</v>
      </c>
      <c r="C32" s="576" t="s">
        <v>399</v>
      </c>
    </row>
    <row r="33" spans="1:3">
      <c r="A33" s="218"/>
      <c r="B33" s="575" t="s">
        <v>400</v>
      </c>
      <c r="C33" s="576" t="s">
        <v>401</v>
      </c>
    </row>
    <row r="34" spans="1:3">
      <c r="A34" s="218"/>
      <c r="B34" s="575" t="s">
        <v>402</v>
      </c>
      <c r="C34" s="576" t="s">
        <v>403</v>
      </c>
    </row>
    <row r="35" spans="1:3" ht="23.25" customHeight="1">
      <c r="A35" s="218"/>
      <c r="B35" s="575" t="s">
        <v>404</v>
      </c>
      <c r="C35" s="576" t="s">
        <v>405</v>
      </c>
    </row>
    <row r="36" spans="1:3" ht="24" customHeight="1">
      <c r="A36" s="218"/>
      <c r="B36" s="575" t="s">
        <v>406</v>
      </c>
      <c r="C36" s="576" t="s">
        <v>407</v>
      </c>
    </row>
    <row r="37" spans="1:3" ht="24.75" customHeight="1">
      <c r="A37" s="218"/>
      <c r="B37" s="575" t="s">
        <v>408</v>
      </c>
      <c r="C37" s="576" t="s">
        <v>409</v>
      </c>
    </row>
    <row r="38" spans="1:3" ht="23.25" customHeight="1">
      <c r="A38" s="218"/>
      <c r="B38" s="575" t="s">
        <v>678</v>
      </c>
      <c r="C38" s="576" t="s">
        <v>410</v>
      </c>
    </row>
    <row r="39" spans="1:3" ht="39.75" customHeight="1">
      <c r="A39" s="218"/>
      <c r="B39" s="620" t="s">
        <v>698</v>
      </c>
      <c r="C39" s="621" t="s">
        <v>411</v>
      </c>
    </row>
    <row r="40" spans="1:3" ht="12" customHeight="1">
      <c r="A40" s="218"/>
      <c r="B40" s="575" t="s">
        <v>412</v>
      </c>
      <c r="C40" s="576" t="s">
        <v>413</v>
      </c>
    </row>
    <row r="41" spans="1:3" ht="27" customHeight="1" thickBot="1">
      <c r="A41" s="220"/>
      <c r="B41" s="622" t="s">
        <v>414</v>
      </c>
      <c r="C41" s="623" t="s">
        <v>415</v>
      </c>
    </row>
    <row r="42" spans="1:3" ht="12.75" thickTop="1" thickBot="1">
      <c r="A42" s="613" t="s">
        <v>679</v>
      </c>
      <c r="B42" s="614"/>
      <c r="C42" s="615"/>
    </row>
    <row r="43" spans="1:3" ht="12" thickTop="1">
      <c r="A43" s="219"/>
      <c r="B43" s="616" t="s">
        <v>771</v>
      </c>
      <c r="C43" s="617" t="s">
        <v>416</v>
      </c>
    </row>
    <row r="44" spans="1:3">
      <c r="A44" s="218"/>
      <c r="B44" s="577" t="s">
        <v>770</v>
      </c>
      <c r="C44" s="578"/>
    </row>
    <row r="45" spans="1:3" ht="23.25" customHeight="1" thickBot="1">
      <c r="A45" s="220"/>
      <c r="B45" s="603" t="s">
        <v>417</v>
      </c>
      <c r="C45" s="604" t="s">
        <v>418</v>
      </c>
    </row>
    <row r="46" spans="1:3" ht="11.25" customHeight="1" thickTop="1" thickBot="1">
      <c r="A46" s="613" t="s">
        <v>680</v>
      </c>
      <c r="B46" s="614"/>
      <c r="C46" s="615"/>
    </row>
    <row r="47" spans="1:3" ht="26.25" customHeight="1" thickTop="1">
      <c r="A47" s="218"/>
      <c r="B47" s="577" t="s">
        <v>681</v>
      </c>
      <c r="C47" s="578"/>
    </row>
    <row r="48" spans="1:3" ht="12" thickBot="1">
      <c r="A48" s="613" t="s">
        <v>682</v>
      </c>
      <c r="B48" s="614"/>
      <c r="C48" s="615"/>
    </row>
    <row r="49" spans="1:3" ht="12" thickTop="1">
      <c r="A49" s="219"/>
      <c r="B49" s="616" t="s">
        <v>419</v>
      </c>
      <c r="C49" s="617" t="s">
        <v>419</v>
      </c>
    </row>
    <row r="50" spans="1:3" ht="11.25" customHeight="1">
      <c r="A50" s="218"/>
      <c r="B50" s="577" t="s">
        <v>420</v>
      </c>
      <c r="C50" s="578" t="s">
        <v>420</v>
      </c>
    </row>
    <row r="51" spans="1:3">
      <c r="A51" s="218"/>
      <c r="B51" s="577" t="s">
        <v>421</v>
      </c>
      <c r="C51" s="578" t="s">
        <v>421</v>
      </c>
    </row>
    <row r="52" spans="1:3" ht="11.25" customHeight="1">
      <c r="A52" s="218"/>
      <c r="B52" s="577" t="s">
        <v>798</v>
      </c>
      <c r="C52" s="578" t="s">
        <v>422</v>
      </c>
    </row>
    <row r="53" spans="1:3" ht="33.6" customHeight="1">
      <c r="A53" s="218"/>
      <c r="B53" s="577" t="s">
        <v>423</v>
      </c>
      <c r="C53" s="578" t="s">
        <v>423</v>
      </c>
    </row>
    <row r="54" spans="1:3" ht="11.25" customHeight="1">
      <c r="A54" s="218"/>
      <c r="B54" s="577" t="s">
        <v>791</v>
      </c>
      <c r="C54" s="578" t="s">
        <v>424</v>
      </c>
    </row>
    <row r="55" spans="1:3" ht="11.25" customHeight="1" thickBot="1">
      <c r="A55" s="613" t="s">
        <v>683</v>
      </c>
      <c r="B55" s="614"/>
      <c r="C55" s="615"/>
    </row>
    <row r="56" spans="1:3" ht="12" thickTop="1">
      <c r="A56" s="219"/>
      <c r="B56" s="616" t="s">
        <v>419</v>
      </c>
      <c r="C56" s="617" t="s">
        <v>419</v>
      </c>
    </row>
    <row r="57" spans="1:3">
      <c r="A57" s="218"/>
      <c r="B57" s="577" t="s">
        <v>425</v>
      </c>
      <c r="C57" s="578" t="s">
        <v>425</v>
      </c>
    </row>
    <row r="58" spans="1:3">
      <c r="A58" s="218"/>
      <c r="B58" s="577" t="s">
        <v>694</v>
      </c>
      <c r="C58" s="578" t="s">
        <v>426</v>
      </c>
    </row>
    <row r="59" spans="1:3">
      <c r="A59" s="218"/>
      <c r="B59" s="577" t="s">
        <v>427</v>
      </c>
      <c r="C59" s="578" t="s">
        <v>427</v>
      </c>
    </row>
    <row r="60" spans="1:3">
      <c r="A60" s="218"/>
      <c r="B60" s="577" t="s">
        <v>428</v>
      </c>
      <c r="C60" s="578" t="s">
        <v>428</v>
      </c>
    </row>
    <row r="61" spans="1:3">
      <c r="A61" s="218"/>
      <c r="B61" s="577" t="s">
        <v>429</v>
      </c>
      <c r="C61" s="578" t="s">
        <v>429</v>
      </c>
    </row>
    <row r="62" spans="1:3">
      <c r="A62" s="218"/>
      <c r="B62" s="577" t="s">
        <v>695</v>
      </c>
      <c r="C62" s="578" t="s">
        <v>430</v>
      </c>
    </row>
    <row r="63" spans="1:3">
      <c r="A63" s="218"/>
      <c r="B63" s="577" t="s">
        <v>431</v>
      </c>
      <c r="C63" s="578" t="s">
        <v>431</v>
      </c>
    </row>
    <row r="64" spans="1:3" ht="12" thickBot="1">
      <c r="A64" s="220"/>
      <c r="B64" s="603" t="s">
        <v>432</v>
      </c>
      <c r="C64" s="604" t="s">
        <v>432</v>
      </c>
    </row>
    <row r="65" spans="1:3" ht="11.25" customHeight="1" thickTop="1">
      <c r="A65" s="579" t="s">
        <v>684</v>
      </c>
      <c r="B65" s="580"/>
      <c r="C65" s="581"/>
    </row>
    <row r="66" spans="1:3" ht="12" thickBot="1">
      <c r="A66" s="220"/>
      <c r="B66" s="603" t="s">
        <v>433</v>
      </c>
      <c r="C66" s="604" t="s">
        <v>433</v>
      </c>
    </row>
    <row r="67" spans="1:3" ht="11.25" customHeight="1" thickTop="1" thickBot="1">
      <c r="A67" s="613" t="s">
        <v>685</v>
      </c>
      <c r="B67" s="614"/>
      <c r="C67" s="615"/>
    </row>
    <row r="68" spans="1:3" ht="12" thickTop="1">
      <c r="A68" s="219"/>
      <c r="B68" s="616" t="s">
        <v>434</v>
      </c>
      <c r="C68" s="617" t="s">
        <v>434</v>
      </c>
    </row>
    <row r="69" spans="1:3">
      <c r="A69" s="218"/>
      <c r="B69" s="577" t="s">
        <v>435</v>
      </c>
      <c r="C69" s="578" t="s">
        <v>435</v>
      </c>
    </row>
    <row r="70" spans="1:3">
      <c r="A70" s="218"/>
      <c r="B70" s="577" t="s">
        <v>436</v>
      </c>
      <c r="C70" s="578" t="s">
        <v>436</v>
      </c>
    </row>
    <row r="71" spans="1:3" ht="38.25" customHeight="1">
      <c r="A71" s="218"/>
      <c r="B71" s="601" t="s">
        <v>697</v>
      </c>
      <c r="C71" s="602" t="s">
        <v>437</v>
      </c>
    </row>
    <row r="72" spans="1:3" ht="33.75" customHeight="1">
      <c r="A72" s="218"/>
      <c r="B72" s="601" t="s">
        <v>700</v>
      </c>
      <c r="C72" s="602" t="s">
        <v>438</v>
      </c>
    </row>
    <row r="73" spans="1:3" ht="15.75" customHeight="1">
      <c r="A73" s="218"/>
      <c r="B73" s="601" t="s">
        <v>696</v>
      </c>
      <c r="C73" s="602" t="s">
        <v>439</v>
      </c>
    </row>
    <row r="74" spans="1:3">
      <c r="A74" s="218"/>
      <c r="B74" s="577" t="s">
        <v>440</v>
      </c>
      <c r="C74" s="578" t="s">
        <v>440</v>
      </c>
    </row>
    <row r="75" spans="1:3" ht="12" thickBot="1">
      <c r="A75" s="220"/>
      <c r="B75" s="603" t="s">
        <v>441</v>
      </c>
      <c r="C75" s="604" t="s">
        <v>441</v>
      </c>
    </row>
    <row r="76" spans="1:3" ht="12" thickTop="1">
      <c r="A76" s="579" t="s">
        <v>774</v>
      </c>
      <c r="B76" s="580"/>
      <c r="C76" s="581"/>
    </row>
    <row r="77" spans="1:3">
      <c r="A77" s="218"/>
      <c r="B77" s="577" t="s">
        <v>433</v>
      </c>
      <c r="C77" s="578"/>
    </row>
    <row r="78" spans="1:3">
      <c r="A78" s="218"/>
      <c r="B78" s="577" t="s">
        <v>772</v>
      </c>
      <c r="C78" s="578"/>
    </row>
    <row r="79" spans="1:3">
      <c r="A79" s="218"/>
      <c r="B79" s="577" t="s">
        <v>773</v>
      </c>
      <c r="C79" s="578"/>
    </row>
    <row r="80" spans="1:3">
      <c r="A80" s="579" t="s">
        <v>775</v>
      </c>
      <c r="B80" s="580"/>
      <c r="C80" s="581"/>
    </row>
    <row r="81" spans="1:3">
      <c r="A81" s="218"/>
      <c r="B81" s="577" t="s">
        <v>433</v>
      </c>
      <c r="C81" s="578"/>
    </row>
    <row r="82" spans="1:3">
      <c r="A82" s="218"/>
      <c r="B82" s="577" t="s">
        <v>776</v>
      </c>
      <c r="C82" s="578"/>
    </row>
    <row r="83" spans="1:3" ht="76.5" customHeight="1">
      <c r="A83" s="218"/>
      <c r="B83" s="577" t="s">
        <v>790</v>
      </c>
      <c r="C83" s="578"/>
    </row>
    <row r="84" spans="1:3" ht="53.25" customHeight="1">
      <c r="A84" s="218"/>
      <c r="B84" s="577" t="s">
        <v>789</v>
      </c>
      <c r="C84" s="578"/>
    </row>
    <row r="85" spans="1:3">
      <c r="A85" s="218"/>
      <c r="B85" s="577" t="s">
        <v>777</v>
      </c>
      <c r="C85" s="578"/>
    </row>
    <row r="86" spans="1:3">
      <c r="A86" s="218"/>
      <c r="B86" s="577" t="s">
        <v>778</v>
      </c>
      <c r="C86" s="578"/>
    </row>
    <row r="87" spans="1:3">
      <c r="A87" s="218"/>
      <c r="B87" s="577" t="s">
        <v>779</v>
      </c>
      <c r="C87" s="578"/>
    </row>
    <row r="88" spans="1:3">
      <c r="A88" s="579" t="s">
        <v>780</v>
      </c>
      <c r="B88" s="580"/>
      <c r="C88" s="581"/>
    </row>
    <row r="89" spans="1:3">
      <c r="A89" s="218"/>
      <c r="B89" s="577" t="s">
        <v>433</v>
      </c>
      <c r="C89" s="578"/>
    </row>
    <row r="90" spans="1:3">
      <c r="A90" s="218"/>
      <c r="B90" s="577" t="s">
        <v>782</v>
      </c>
      <c r="C90" s="578"/>
    </row>
    <row r="91" spans="1:3" ht="12" customHeight="1">
      <c r="A91" s="218"/>
      <c r="B91" s="577" t="s">
        <v>783</v>
      </c>
      <c r="C91" s="578"/>
    </row>
    <row r="92" spans="1:3">
      <c r="A92" s="218"/>
      <c r="B92" s="577" t="s">
        <v>784</v>
      </c>
      <c r="C92" s="578"/>
    </row>
    <row r="93" spans="1:3" ht="24.75" customHeight="1">
      <c r="A93" s="218"/>
      <c r="B93" s="573" t="s">
        <v>826</v>
      </c>
      <c r="C93" s="574"/>
    </row>
    <row r="94" spans="1:3" ht="24" customHeight="1">
      <c r="A94" s="218"/>
      <c r="B94" s="573" t="s">
        <v>827</v>
      </c>
      <c r="C94" s="574"/>
    </row>
    <row r="95" spans="1:3" ht="13.5" customHeight="1">
      <c r="A95" s="218"/>
      <c r="B95" s="575" t="s">
        <v>785</v>
      </c>
      <c r="C95" s="576"/>
    </row>
    <row r="96" spans="1:3" ht="11.25" customHeight="1" thickBot="1">
      <c r="A96" s="585" t="s">
        <v>822</v>
      </c>
      <c r="B96" s="586"/>
      <c r="C96" s="587"/>
    </row>
    <row r="97" spans="1:3" ht="12.75" thickTop="1" thickBot="1">
      <c r="A97" s="599" t="s">
        <v>534</v>
      </c>
      <c r="B97" s="599"/>
      <c r="C97" s="599"/>
    </row>
    <row r="98" spans="1:3">
      <c r="A98" s="361">
        <v>2</v>
      </c>
      <c r="B98" s="358" t="s">
        <v>802</v>
      </c>
      <c r="C98" s="358" t="s">
        <v>823</v>
      </c>
    </row>
    <row r="99" spans="1:3">
      <c r="A99" s="230">
        <v>3</v>
      </c>
      <c r="B99" s="359" t="s">
        <v>803</v>
      </c>
      <c r="C99" s="360" t="s">
        <v>824</v>
      </c>
    </row>
    <row r="100" spans="1:3">
      <c r="A100" s="230">
        <v>4</v>
      </c>
      <c r="B100" s="359" t="s">
        <v>804</v>
      </c>
      <c r="C100" s="360" t="s">
        <v>828</v>
      </c>
    </row>
    <row r="101" spans="1:3" ht="11.25" customHeight="1">
      <c r="A101" s="230">
        <v>5</v>
      </c>
      <c r="B101" s="359" t="s">
        <v>805</v>
      </c>
      <c r="C101" s="360" t="s">
        <v>825</v>
      </c>
    </row>
    <row r="102" spans="1:3" ht="12" customHeight="1">
      <c r="A102" s="230">
        <v>6</v>
      </c>
      <c r="B102" s="359" t="s">
        <v>820</v>
      </c>
      <c r="C102" s="360" t="s">
        <v>806</v>
      </c>
    </row>
    <row r="103" spans="1:3" ht="12" customHeight="1">
      <c r="A103" s="230">
        <v>7</v>
      </c>
      <c r="B103" s="359" t="s">
        <v>807</v>
      </c>
      <c r="C103" s="360" t="s">
        <v>821</v>
      </c>
    </row>
    <row r="104" spans="1:3">
      <c r="A104" s="230">
        <v>8</v>
      </c>
      <c r="B104" s="359" t="s">
        <v>812</v>
      </c>
      <c r="C104" s="360" t="s">
        <v>832</v>
      </c>
    </row>
    <row r="105" spans="1:3" ht="11.25" customHeight="1">
      <c r="A105" s="579" t="s">
        <v>786</v>
      </c>
      <c r="B105" s="580"/>
      <c r="C105" s="581"/>
    </row>
    <row r="106" spans="1:3" ht="27.6" customHeight="1">
      <c r="A106" s="218"/>
      <c r="B106" s="618" t="s">
        <v>433</v>
      </c>
      <c r="C106" s="619"/>
    </row>
    <row r="107" spans="1:3" ht="12" thickBot="1">
      <c r="A107" s="605" t="s">
        <v>687</v>
      </c>
      <c r="B107" s="606"/>
      <c r="C107" s="607"/>
    </row>
    <row r="108" spans="1:3" ht="24" customHeight="1" thickTop="1" thickBot="1">
      <c r="A108" s="608" t="s">
        <v>366</v>
      </c>
      <c r="B108" s="609"/>
      <c r="C108" s="610"/>
    </row>
    <row r="109" spans="1:3">
      <c r="A109" s="222" t="s">
        <v>442</v>
      </c>
      <c r="B109" s="611" t="s">
        <v>443</v>
      </c>
      <c r="C109" s="612"/>
    </row>
    <row r="110" spans="1:3">
      <c r="A110" s="224" t="s">
        <v>444</v>
      </c>
      <c r="B110" s="588" t="s">
        <v>445</v>
      </c>
      <c r="C110" s="589"/>
    </row>
    <row r="111" spans="1:3">
      <c r="A111" s="222" t="s">
        <v>446</v>
      </c>
      <c r="B111" s="590" t="s">
        <v>447</v>
      </c>
      <c r="C111" s="590"/>
    </row>
    <row r="112" spans="1:3">
      <c r="A112" s="224" t="s">
        <v>448</v>
      </c>
      <c r="B112" s="588" t="s">
        <v>449</v>
      </c>
      <c r="C112" s="589"/>
    </row>
    <row r="113" spans="1:3" ht="12" thickBot="1">
      <c r="A113" s="245" t="s">
        <v>450</v>
      </c>
      <c r="B113" s="591" t="s">
        <v>451</v>
      </c>
      <c r="C113" s="591"/>
    </row>
    <row r="114" spans="1:3" ht="12" thickBot="1">
      <c r="A114" s="592" t="s">
        <v>687</v>
      </c>
      <c r="B114" s="593"/>
      <c r="C114" s="594"/>
    </row>
    <row r="115" spans="1:3" ht="12.75" thickTop="1" thickBot="1">
      <c r="A115" s="595" t="s">
        <v>452</v>
      </c>
      <c r="B115" s="595"/>
      <c r="C115" s="595"/>
    </row>
    <row r="116" spans="1:3">
      <c r="A116" s="222">
        <v>1</v>
      </c>
      <c r="B116" s="225" t="s">
        <v>90</v>
      </c>
      <c r="C116" s="226" t="s">
        <v>453</v>
      </c>
    </row>
    <row r="117" spans="1:3">
      <c r="A117" s="222">
        <v>2</v>
      </c>
      <c r="B117" s="225" t="s">
        <v>91</v>
      </c>
      <c r="C117" s="226" t="s">
        <v>91</v>
      </c>
    </row>
    <row r="118" spans="1:3">
      <c r="A118" s="222">
        <v>3</v>
      </c>
      <c r="B118" s="225" t="s">
        <v>92</v>
      </c>
      <c r="C118" s="227" t="s">
        <v>454</v>
      </c>
    </row>
    <row r="119" spans="1:3" ht="33.75">
      <c r="A119" s="222">
        <v>4</v>
      </c>
      <c r="B119" s="225" t="s">
        <v>93</v>
      </c>
      <c r="C119" s="227" t="s">
        <v>663</v>
      </c>
    </row>
    <row r="120" spans="1:3">
      <c r="A120" s="222">
        <v>5</v>
      </c>
      <c r="B120" s="225" t="s">
        <v>94</v>
      </c>
      <c r="C120" s="227" t="s">
        <v>455</v>
      </c>
    </row>
    <row r="121" spans="1:3">
      <c r="A121" s="222">
        <v>5.0999999999999996</v>
      </c>
      <c r="B121" s="225" t="s">
        <v>456</v>
      </c>
      <c r="C121" s="226" t="s">
        <v>457</v>
      </c>
    </row>
    <row r="122" spans="1:3">
      <c r="A122" s="222">
        <v>5.2</v>
      </c>
      <c r="B122" s="225" t="s">
        <v>458</v>
      </c>
      <c r="C122" s="226" t="s">
        <v>459</v>
      </c>
    </row>
    <row r="123" spans="1:3">
      <c r="A123" s="222">
        <v>6</v>
      </c>
      <c r="B123" s="225" t="s">
        <v>95</v>
      </c>
      <c r="C123" s="227" t="s">
        <v>460</v>
      </c>
    </row>
    <row r="124" spans="1:3">
      <c r="A124" s="222">
        <v>7</v>
      </c>
      <c r="B124" s="225" t="s">
        <v>96</v>
      </c>
      <c r="C124" s="227" t="s">
        <v>461</v>
      </c>
    </row>
    <row r="125" spans="1:3" ht="22.5">
      <c r="A125" s="222">
        <v>8</v>
      </c>
      <c r="B125" s="225" t="s">
        <v>97</v>
      </c>
      <c r="C125" s="227" t="s">
        <v>462</v>
      </c>
    </row>
    <row r="126" spans="1:3">
      <c r="A126" s="222">
        <v>9</v>
      </c>
      <c r="B126" s="225" t="s">
        <v>98</v>
      </c>
      <c r="C126" s="227" t="s">
        <v>463</v>
      </c>
    </row>
    <row r="127" spans="1:3" ht="22.5">
      <c r="A127" s="222">
        <v>10</v>
      </c>
      <c r="B127" s="225" t="s">
        <v>464</v>
      </c>
      <c r="C127" s="227" t="s">
        <v>465</v>
      </c>
    </row>
    <row r="128" spans="1:3" ht="22.5">
      <c r="A128" s="222">
        <v>11</v>
      </c>
      <c r="B128" s="225" t="s">
        <v>99</v>
      </c>
      <c r="C128" s="227" t="s">
        <v>466</v>
      </c>
    </row>
    <row r="129" spans="1:3">
      <c r="A129" s="222">
        <v>12</v>
      </c>
      <c r="B129" s="225" t="s">
        <v>100</v>
      </c>
      <c r="C129" s="227" t="s">
        <v>467</v>
      </c>
    </row>
    <row r="130" spans="1:3">
      <c r="A130" s="222">
        <v>13</v>
      </c>
      <c r="B130" s="225" t="s">
        <v>468</v>
      </c>
      <c r="C130" s="227" t="s">
        <v>469</v>
      </c>
    </row>
    <row r="131" spans="1:3">
      <c r="A131" s="222">
        <v>14</v>
      </c>
      <c r="B131" s="225" t="s">
        <v>101</v>
      </c>
      <c r="C131" s="227" t="s">
        <v>470</v>
      </c>
    </row>
    <row r="132" spans="1:3">
      <c r="A132" s="222">
        <v>15</v>
      </c>
      <c r="B132" s="225" t="s">
        <v>102</v>
      </c>
      <c r="C132" s="227" t="s">
        <v>471</v>
      </c>
    </row>
    <row r="133" spans="1:3">
      <c r="A133" s="222">
        <v>16</v>
      </c>
      <c r="B133" s="225" t="s">
        <v>103</v>
      </c>
      <c r="C133" s="227" t="s">
        <v>472</v>
      </c>
    </row>
    <row r="134" spans="1:3">
      <c r="A134" s="222">
        <v>17</v>
      </c>
      <c r="B134" s="225" t="s">
        <v>104</v>
      </c>
      <c r="C134" s="227" t="s">
        <v>473</v>
      </c>
    </row>
    <row r="135" spans="1:3">
      <c r="A135" s="222">
        <v>18</v>
      </c>
      <c r="B135" s="225" t="s">
        <v>105</v>
      </c>
      <c r="C135" s="227" t="s">
        <v>664</v>
      </c>
    </row>
    <row r="136" spans="1:3" ht="22.5">
      <c r="A136" s="222">
        <v>19</v>
      </c>
      <c r="B136" s="225" t="s">
        <v>665</v>
      </c>
      <c r="C136" s="227" t="s">
        <v>666</v>
      </c>
    </row>
    <row r="137" spans="1:3" ht="22.5">
      <c r="A137" s="222">
        <v>20</v>
      </c>
      <c r="B137" s="225" t="s">
        <v>106</v>
      </c>
      <c r="C137" s="227" t="s">
        <v>667</v>
      </c>
    </row>
    <row r="138" spans="1:3">
      <c r="A138" s="222">
        <v>21</v>
      </c>
      <c r="B138" s="225" t="s">
        <v>107</v>
      </c>
      <c r="C138" s="227" t="s">
        <v>474</v>
      </c>
    </row>
    <row r="139" spans="1:3">
      <c r="A139" s="222">
        <v>22</v>
      </c>
      <c r="B139" s="225" t="s">
        <v>108</v>
      </c>
      <c r="C139" s="227" t="s">
        <v>668</v>
      </c>
    </row>
    <row r="140" spans="1:3">
      <c r="A140" s="222">
        <v>23</v>
      </c>
      <c r="B140" s="225" t="s">
        <v>109</v>
      </c>
      <c r="C140" s="227" t="s">
        <v>475</v>
      </c>
    </row>
    <row r="141" spans="1:3">
      <c r="A141" s="222">
        <v>24</v>
      </c>
      <c r="B141" s="225" t="s">
        <v>110</v>
      </c>
      <c r="C141" s="227" t="s">
        <v>476</v>
      </c>
    </row>
    <row r="142" spans="1:3" ht="22.5">
      <c r="A142" s="222">
        <v>25</v>
      </c>
      <c r="B142" s="225" t="s">
        <v>111</v>
      </c>
      <c r="C142" s="227" t="s">
        <v>477</v>
      </c>
    </row>
    <row r="143" spans="1:3" ht="33.75">
      <c r="A143" s="222">
        <v>26</v>
      </c>
      <c r="B143" s="225" t="s">
        <v>112</v>
      </c>
      <c r="C143" s="227" t="s">
        <v>478</v>
      </c>
    </row>
    <row r="144" spans="1:3">
      <c r="A144" s="222">
        <v>27</v>
      </c>
      <c r="B144" s="225" t="s">
        <v>479</v>
      </c>
      <c r="C144" s="227" t="s">
        <v>480</v>
      </c>
    </row>
    <row r="145" spans="1:3" ht="22.5">
      <c r="A145" s="222">
        <v>28</v>
      </c>
      <c r="B145" s="225" t="s">
        <v>119</v>
      </c>
      <c r="C145" s="227" t="s">
        <v>481</v>
      </c>
    </row>
    <row r="146" spans="1:3">
      <c r="A146" s="222">
        <v>29</v>
      </c>
      <c r="B146" s="225" t="s">
        <v>113</v>
      </c>
      <c r="C146" s="246" t="s">
        <v>482</v>
      </c>
    </row>
    <row r="147" spans="1:3">
      <c r="A147" s="222">
        <v>30</v>
      </c>
      <c r="B147" s="225" t="s">
        <v>114</v>
      </c>
      <c r="C147" s="246" t="s">
        <v>483</v>
      </c>
    </row>
    <row r="148" spans="1:3" ht="32.25" customHeight="1">
      <c r="A148" s="222">
        <v>31</v>
      </c>
      <c r="B148" s="225" t="s">
        <v>484</v>
      </c>
      <c r="C148" s="246" t="s">
        <v>485</v>
      </c>
    </row>
    <row r="149" spans="1:3">
      <c r="A149" s="222">
        <v>31.1</v>
      </c>
      <c r="B149" s="225" t="s">
        <v>486</v>
      </c>
      <c r="C149" s="228" t="s">
        <v>487</v>
      </c>
    </row>
    <row r="150" spans="1:3" ht="33.75">
      <c r="A150" s="222" t="s">
        <v>488</v>
      </c>
      <c r="B150" s="225" t="s">
        <v>701</v>
      </c>
      <c r="C150" s="255" t="s">
        <v>711</v>
      </c>
    </row>
    <row r="151" spans="1:3">
      <c r="A151" s="222">
        <v>31.2</v>
      </c>
      <c r="B151" s="225" t="s">
        <v>489</v>
      </c>
      <c r="C151" s="255" t="s">
        <v>490</v>
      </c>
    </row>
    <row r="152" spans="1:3">
      <c r="A152" s="222" t="s">
        <v>491</v>
      </c>
      <c r="B152" s="225" t="s">
        <v>701</v>
      </c>
      <c r="C152" s="255" t="s">
        <v>702</v>
      </c>
    </row>
    <row r="153" spans="1:3" ht="33.75">
      <c r="A153" s="222">
        <v>32</v>
      </c>
      <c r="B153" s="251" t="s">
        <v>492</v>
      </c>
      <c r="C153" s="255" t="s">
        <v>703</v>
      </c>
    </row>
    <row r="154" spans="1:3">
      <c r="A154" s="222">
        <v>33</v>
      </c>
      <c r="B154" s="225" t="s">
        <v>115</v>
      </c>
      <c r="C154" s="255" t="s">
        <v>493</v>
      </c>
    </row>
    <row r="155" spans="1:3">
      <c r="A155" s="222">
        <v>34</v>
      </c>
      <c r="B155" s="253" t="s">
        <v>116</v>
      </c>
      <c r="C155" s="255" t="s">
        <v>494</v>
      </c>
    </row>
    <row r="156" spans="1:3">
      <c r="A156" s="222">
        <v>35</v>
      </c>
      <c r="B156" s="253" t="s">
        <v>117</v>
      </c>
      <c r="C156" s="255" t="s">
        <v>495</v>
      </c>
    </row>
    <row r="157" spans="1:3">
      <c r="A157" s="238" t="s">
        <v>712</v>
      </c>
      <c r="B157" s="253" t="s">
        <v>124</v>
      </c>
      <c r="C157" s="255" t="s">
        <v>740</v>
      </c>
    </row>
    <row r="158" spans="1:3">
      <c r="A158" s="238">
        <v>36.1</v>
      </c>
      <c r="B158" s="253" t="s">
        <v>496</v>
      </c>
      <c r="C158" s="255" t="s">
        <v>497</v>
      </c>
    </row>
    <row r="159" spans="1:3" ht="22.5">
      <c r="A159" s="238" t="s">
        <v>713</v>
      </c>
      <c r="B159" s="253" t="s">
        <v>701</v>
      </c>
      <c r="C159" s="228" t="s">
        <v>704</v>
      </c>
    </row>
    <row r="160" spans="1:3" ht="22.5">
      <c r="A160" s="238">
        <v>36.200000000000003</v>
      </c>
      <c r="B160" s="254" t="s">
        <v>749</v>
      </c>
      <c r="C160" s="228" t="s">
        <v>741</v>
      </c>
    </row>
    <row r="161" spans="1:3" ht="22.5">
      <c r="A161" s="238" t="s">
        <v>714</v>
      </c>
      <c r="B161" s="253" t="s">
        <v>701</v>
      </c>
      <c r="C161" s="228" t="s">
        <v>742</v>
      </c>
    </row>
    <row r="162" spans="1:3" ht="22.5">
      <c r="A162" s="238">
        <v>36.299999999999997</v>
      </c>
      <c r="B162" s="254" t="s">
        <v>750</v>
      </c>
      <c r="C162" s="228" t="s">
        <v>743</v>
      </c>
    </row>
    <row r="163" spans="1:3" ht="22.5">
      <c r="A163" s="238" t="s">
        <v>715</v>
      </c>
      <c r="B163" s="253" t="s">
        <v>701</v>
      </c>
      <c r="C163" s="228" t="s">
        <v>744</v>
      </c>
    </row>
    <row r="164" spans="1:3">
      <c r="A164" s="238" t="s">
        <v>716</v>
      </c>
      <c r="B164" s="253" t="s">
        <v>118</v>
      </c>
      <c r="C164" s="252" t="s">
        <v>745</v>
      </c>
    </row>
    <row r="165" spans="1:3">
      <c r="A165" s="238" t="s">
        <v>717</v>
      </c>
      <c r="B165" s="253" t="s">
        <v>701</v>
      </c>
      <c r="C165" s="252" t="s">
        <v>746</v>
      </c>
    </row>
    <row r="166" spans="1:3">
      <c r="A166" s="236">
        <v>37</v>
      </c>
      <c r="B166" s="253" t="s">
        <v>500</v>
      </c>
      <c r="C166" s="228" t="s">
        <v>501</v>
      </c>
    </row>
    <row r="167" spans="1:3">
      <c r="A167" s="236">
        <v>37.1</v>
      </c>
      <c r="B167" s="253" t="s">
        <v>502</v>
      </c>
      <c r="C167" s="228" t="s">
        <v>503</v>
      </c>
    </row>
    <row r="168" spans="1:3">
      <c r="A168" s="237" t="s">
        <v>498</v>
      </c>
      <c r="B168" s="253" t="s">
        <v>701</v>
      </c>
      <c r="C168" s="228" t="s">
        <v>705</v>
      </c>
    </row>
    <row r="169" spans="1:3">
      <c r="A169" s="236">
        <v>37.200000000000003</v>
      </c>
      <c r="B169" s="253" t="s">
        <v>505</v>
      </c>
      <c r="C169" s="228" t="s">
        <v>506</v>
      </c>
    </row>
    <row r="170" spans="1:3" ht="22.5">
      <c r="A170" s="237" t="s">
        <v>499</v>
      </c>
      <c r="B170" s="225" t="s">
        <v>701</v>
      </c>
      <c r="C170" s="228" t="s">
        <v>706</v>
      </c>
    </row>
    <row r="171" spans="1:3">
      <c r="A171" s="236">
        <v>38</v>
      </c>
      <c r="B171" s="225" t="s">
        <v>120</v>
      </c>
      <c r="C171" s="228" t="s">
        <v>508</v>
      </c>
    </row>
    <row r="172" spans="1:3">
      <c r="A172" s="238">
        <v>38.1</v>
      </c>
      <c r="B172" s="225" t="s">
        <v>121</v>
      </c>
      <c r="C172" s="246" t="s">
        <v>121</v>
      </c>
    </row>
    <row r="173" spans="1:3">
      <c r="A173" s="238" t="s">
        <v>504</v>
      </c>
      <c r="B173" s="229" t="s">
        <v>509</v>
      </c>
      <c r="C173" s="590" t="s">
        <v>510</v>
      </c>
    </row>
    <row r="174" spans="1:3">
      <c r="A174" s="238" t="s">
        <v>718</v>
      </c>
      <c r="B174" s="229" t="s">
        <v>511</v>
      </c>
      <c r="C174" s="590"/>
    </row>
    <row r="175" spans="1:3">
      <c r="A175" s="238" t="s">
        <v>719</v>
      </c>
      <c r="B175" s="229" t="s">
        <v>512</v>
      </c>
      <c r="C175" s="590"/>
    </row>
    <row r="176" spans="1:3">
      <c r="A176" s="238" t="s">
        <v>720</v>
      </c>
      <c r="B176" s="229" t="s">
        <v>513</v>
      </c>
      <c r="C176" s="590"/>
    </row>
    <row r="177" spans="1:3">
      <c r="A177" s="238" t="s">
        <v>721</v>
      </c>
      <c r="B177" s="229" t="s">
        <v>514</v>
      </c>
      <c r="C177" s="590"/>
    </row>
    <row r="178" spans="1:3">
      <c r="A178" s="238" t="s">
        <v>722</v>
      </c>
      <c r="B178" s="229" t="s">
        <v>515</v>
      </c>
      <c r="C178" s="590"/>
    </row>
    <row r="179" spans="1:3">
      <c r="A179" s="238">
        <v>38.200000000000003</v>
      </c>
      <c r="B179" s="225" t="s">
        <v>122</v>
      </c>
      <c r="C179" s="246" t="s">
        <v>122</v>
      </c>
    </row>
    <row r="180" spans="1:3">
      <c r="A180" s="238" t="s">
        <v>507</v>
      </c>
      <c r="B180" s="229" t="s">
        <v>516</v>
      </c>
      <c r="C180" s="590" t="s">
        <v>517</v>
      </c>
    </row>
    <row r="181" spans="1:3">
      <c r="A181" s="238" t="s">
        <v>723</v>
      </c>
      <c r="B181" s="229" t="s">
        <v>518</v>
      </c>
      <c r="C181" s="590"/>
    </row>
    <row r="182" spans="1:3">
      <c r="A182" s="238" t="s">
        <v>724</v>
      </c>
      <c r="B182" s="229" t="s">
        <v>519</v>
      </c>
      <c r="C182" s="590"/>
    </row>
    <row r="183" spans="1:3">
      <c r="A183" s="238" t="s">
        <v>725</v>
      </c>
      <c r="B183" s="229" t="s">
        <v>520</v>
      </c>
      <c r="C183" s="590"/>
    </row>
    <row r="184" spans="1:3">
      <c r="A184" s="238" t="s">
        <v>726</v>
      </c>
      <c r="B184" s="229" t="s">
        <v>521</v>
      </c>
      <c r="C184" s="590"/>
    </row>
    <row r="185" spans="1:3">
      <c r="A185" s="238" t="s">
        <v>727</v>
      </c>
      <c r="B185" s="229" t="s">
        <v>522</v>
      </c>
      <c r="C185" s="590"/>
    </row>
    <row r="186" spans="1:3">
      <c r="A186" s="238" t="s">
        <v>728</v>
      </c>
      <c r="B186" s="229" t="s">
        <v>523</v>
      </c>
      <c r="C186" s="590"/>
    </row>
    <row r="187" spans="1:3">
      <c r="A187" s="238">
        <v>38.299999999999997</v>
      </c>
      <c r="B187" s="225" t="s">
        <v>123</v>
      </c>
      <c r="C187" s="246" t="s">
        <v>524</v>
      </c>
    </row>
    <row r="188" spans="1:3">
      <c r="A188" s="238" t="s">
        <v>729</v>
      </c>
      <c r="B188" s="229" t="s">
        <v>525</v>
      </c>
      <c r="C188" s="590" t="s">
        <v>526</v>
      </c>
    </row>
    <row r="189" spans="1:3">
      <c r="A189" s="238" t="s">
        <v>730</v>
      </c>
      <c r="B189" s="229" t="s">
        <v>527</v>
      </c>
      <c r="C189" s="590"/>
    </row>
    <row r="190" spans="1:3">
      <c r="A190" s="238" t="s">
        <v>731</v>
      </c>
      <c r="B190" s="229" t="s">
        <v>528</v>
      </c>
      <c r="C190" s="590"/>
    </row>
    <row r="191" spans="1:3">
      <c r="A191" s="238" t="s">
        <v>732</v>
      </c>
      <c r="B191" s="229" t="s">
        <v>529</v>
      </c>
      <c r="C191" s="590"/>
    </row>
    <row r="192" spans="1:3">
      <c r="A192" s="238" t="s">
        <v>733</v>
      </c>
      <c r="B192" s="229" t="s">
        <v>530</v>
      </c>
      <c r="C192" s="590"/>
    </row>
    <row r="193" spans="1:3">
      <c r="A193" s="238" t="s">
        <v>734</v>
      </c>
      <c r="B193" s="229" t="s">
        <v>531</v>
      </c>
      <c r="C193" s="590"/>
    </row>
    <row r="194" spans="1:3">
      <c r="A194" s="238">
        <v>38.4</v>
      </c>
      <c r="B194" s="225" t="s">
        <v>500</v>
      </c>
      <c r="C194" s="228" t="s">
        <v>501</v>
      </c>
    </row>
    <row r="195" spans="1:3" s="223" customFormat="1">
      <c r="A195" s="238" t="s">
        <v>735</v>
      </c>
      <c r="B195" s="229" t="s">
        <v>525</v>
      </c>
      <c r="C195" s="590" t="s">
        <v>532</v>
      </c>
    </row>
    <row r="196" spans="1:3">
      <c r="A196" s="238" t="s">
        <v>736</v>
      </c>
      <c r="B196" s="229" t="s">
        <v>527</v>
      </c>
      <c r="C196" s="590"/>
    </row>
    <row r="197" spans="1:3">
      <c r="A197" s="238" t="s">
        <v>737</v>
      </c>
      <c r="B197" s="229" t="s">
        <v>528</v>
      </c>
      <c r="C197" s="590"/>
    </row>
    <row r="198" spans="1:3">
      <c r="A198" s="238" t="s">
        <v>738</v>
      </c>
      <c r="B198" s="229" t="s">
        <v>529</v>
      </c>
      <c r="C198" s="590"/>
    </row>
    <row r="199" spans="1:3" ht="12" thickBot="1">
      <c r="A199" s="239" t="s">
        <v>739</v>
      </c>
      <c r="B199" s="229" t="s">
        <v>533</v>
      </c>
      <c r="C199" s="590"/>
    </row>
    <row r="200" spans="1:3" ht="12" thickBot="1">
      <c r="A200" s="585" t="s">
        <v>688</v>
      </c>
      <c r="B200" s="586"/>
      <c r="C200" s="587"/>
    </row>
    <row r="201" spans="1:3" ht="12.75" thickTop="1" thickBot="1">
      <c r="A201" s="599" t="s">
        <v>534</v>
      </c>
      <c r="B201" s="599"/>
      <c r="C201" s="599"/>
    </row>
    <row r="202" spans="1:3">
      <c r="A202" s="230">
        <v>11.1</v>
      </c>
      <c r="B202" s="231" t="s">
        <v>535</v>
      </c>
      <c r="C202" s="226" t="s">
        <v>536</v>
      </c>
    </row>
    <row r="203" spans="1:3">
      <c r="A203" s="230">
        <v>11.2</v>
      </c>
      <c r="B203" s="231" t="s">
        <v>537</v>
      </c>
      <c r="C203" s="226" t="s">
        <v>538</v>
      </c>
    </row>
    <row r="204" spans="1:3" ht="22.5">
      <c r="A204" s="230">
        <v>11.3</v>
      </c>
      <c r="B204" s="231" t="s">
        <v>539</v>
      </c>
      <c r="C204" s="226" t="s">
        <v>540</v>
      </c>
    </row>
    <row r="205" spans="1:3" ht="22.5">
      <c r="A205" s="230">
        <v>11.4</v>
      </c>
      <c r="B205" s="231" t="s">
        <v>541</v>
      </c>
      <c r="C205" s="226" t="s">
        <v>542</v>
      </c>
    </row>
    <row r="206" spans="1:3" ht="22.5">
      <c r="A206" s="230">
        <v>11.5</v>
      </c>
      <c r="B206" s="231" t="s">
        <v>543</v>
      </c>
      <c r="C206" s="226" t="s">
        <v>544</v>
      </c>
    </row>
    <row r="207" spans="1:3">
      <c r="A207" s="230">
        <v>11.6</v>
      </c>
      <c r="B207" s="231" t="s">
        <v>545</v>
      </c>
      <c r="C207" s="226" t="s">
        <v>546</v>
      </c>
    </row>
    <row r="208" spans="1:3" ht="22.5">
      <c r="A208" s="230">
        <v>11.7</v>
      </c>
      <c r="B208" s="231" t="s">
        <v>707</v>
      </c>
      <c r="C208" s="226" t="s">
        <v>708</v>
      </c>
    </row>
    <row r="209" spans="1:3" ht="22.5">
      <c r="A209" s="230">
        <v>11.8</v>
      </c>
      <c r="B209" s="231" t="s">
        <v>709</v>
      </c>
      <c r="C209" s="226" t="s">
        <v>710</v>
      </c>
    </row>
    <row r="210" spans="1:3">
      <c r="A210" s="230">
        <v>11.9</v>
      </c>
      <c r="B210" s="226" t="s">
        <v>547</v>
      </c>
      <c r="C210" s="226" t="s">
        <v>548</v>
      </c>
    </row>
    <row r="211" spans="1:3">
      <c r="A211" s="230">
        <v>11.1</v>
      </c>
      <c r="B211" s="226" t="s">
        <v>549</v>
      </c>
      <c r="C211" s="226" t="s">
        <v>550</v>
      </c>
    </row>
    <row r="212" spans="1:3">
      <c r="A212" s="230">
        <v>11.11</v>
      </c>
      <c r="B212" s="228" t="s">
        <v>551</v>
      </c>
      <c r="C212" s="226" t="s">
        <v>552</v>
      </c>
    </row>
    <row r="213" spans="1:3">
      <c r="A213" s="230">
        <v>11.12</v>
      </c>
      <c r="B213" s="231" t="s">
        <v>553</v>
      </c>
      <c r="C213" s="226" t="s">
        <v>554</v>
      </c>
    </row>
    <row r="214" spans="1:3">
      <c r="A214" s="230">
        <v>11.13</v>
      </c>
      <c r="B214" s="231" t="s">
        <v>555</v>
      </c>
      <c r="C214" s="246" t="s">
        <v>556</v>
      </c>
    </row>
    <row r="215" spans="1:3" ht="22.5">
      <c r="A215" s="230">
        <v>11.14</v>
      </c>
      <c r="B215" s="231" t="s">
        <v>747</v>
      </c>
      <c r="C215" s="246" t="s">
        <v>748</v>
      </c>
    </row>
    <row r="216" spans="1:3">
      <c r="A216" s="230">
        <v>11.15</v>
      </c>
      <c r="B216" s="231" t="s">
        <v>557</v>
      </c>
      <c r="C216" s="246" t="s">
        <v>558</v>
      </c>
    </row>
    <row r="217" spans="1:3">
      <c r="A217" s="230">
        <v>11.16</v>
      </c>
      <c r="B217" s="231" t="s">
        <v>559</v>
      </c>
      <c r="C217" s="246" t="s">
        <v>560</v>
      </c>
    </row>
    <row r="218" spans="1:3">
      <c r="A218" s="230">
        <v>11.17</v>
      </c>
      <c r="B218" s="231" t="s">
        <v>561</v>
      </c>
      <c r="C218" s="246" t="s">
        <v>562</v>
      </c>
    </row>
    <row r="219" spans="1:3">
      <c r="A219" s="230">
        <v>11.18</v>
      </c>
      <c r="B219" s="231" t="s">
        <v>563</v>
      </c>
      <c r="C219" s="246" t="s">
        <v>564</v>
      </c>
    </row>
    <row r="220" spans="1:3" ht="22.5">
      <c r="A220" s="230">
        <v>11.19</v>
      </c>
      <c r="B220" s="231" t="s">
        <v>565</v>
      </c>
      <c r="C220" s="246" t="s">
        <v>669</v>
      </c>
    </row>
    <row r="221" spans="1:3" ht="22.5">
      <c r="A221" s="230">
        <v>11.2</v>
      </c>
      <c r="B221" s="231" t="s">
        <v>566</v>
      </c>
      <c r="C221" s="246" t="s">
        <v>670</v>
      </c>
    </row>
    <row r="222" spans="1:3" s="223" customFormat="1">
      <c r="A222" s="230">
        <v>11.21</v>
      </c>
      <c r="B222" s="231" t="s">
        <v>567</v>
      </c>
      <c r="C222" s="246" t="s">
        <v>568</v>
      </c>
    </row>
    <row r="223" spans="1:3">
      <c r="A223" s="230">
        <v>11.22</v>
      </c>
      <c r="B223" s="231" t="s">
        <v>569</v>
      </c>
      <c r="C223" s="246" t="s">
        <v>570</v>
      </c>
    </row>
    <row r="224" spans="1:3">
      <c r="A224" s="230">
        <v>11.23</v>
      </c>
      <c r="B224" s="231" t="s">
        <v>571</v>
      </c>
      <c r="C224" s="246" t="s">
        <v>572</v>
      </c>
    </row>
    <row r="225" spans="1:3">
      <c r="A225" s="230">
        <v>11.24</v>
      </c>
      <c r="B225" s="231" t="s">
        <v>573</v>
      </c>
      <c r="C225" s="246" t="s">
        <v>574</v>
      </c>
    </row>
    <row r="226" spans="1:3">
      <c r="A226" s="230">
        <v>11.25</v>
      </c>
      <c r="B226" s="248" t="s">
        <v>575</v>
      </c>
      <c r="C226" s="249" t="s">
        <v>576</v>
      </c>
    </row>
    <row r="227" spans="1:3" ht="12" thickBot="1">
      <c r="A227" s="596" t="s">
        <v>689</v>
      </c>
      <c r="B227" s="597"/>
      <c r="C227" s="598"/>
    </row>
    <row r="228" spans="1:3" ht="12.75" thickTop="1" thickBot="1">
      <c r="A228" s="599" t="s">
        <v>534</v>
      </c>
      <c r="B228" s="599"/>
      <c r="C228" s="599"/>
    </row>
    <row r="229" spans="1:3">
      <c r="A229" s="224" t="s">
        <v>577</v>
      </c>
      <c r="B229" s="232" t="s">
        <v>578</v>
      </c>
      <c r="C229" s="600" t="s">
        <v>579</v>
      </c>
    </row>
    <row r="230" spans="1:3">
      <c r="A230" s="222" t="s">
        <v>580</v>
      </c>
      <c r="B230" s="228" t="s">
        <v>581</v>
      </c>
      <c r="C230" s="590"/>
    </row>
    <row r="231" spans="1:3">
      <c r="A231" s="222" t="s">
        <v>582</v>
      </c>
      <c r="B231" s="228" t="s">
        <v>583</v>
      </c>
      <c r="C231" s="590"/>
    </row>
    <row r="232" spans="1:3">
      <c r="A232" s="222" t="s">
        <v>584</v>
      </c>
      <c r="B232" s="228" t="s">
        <v>585</v>
      </c>
      <c r="C232" s="590"/>
    </row>
    <row r="233" spans="1:3">
      <c r="A233" s="222" t="s">
        <v>586</v>
      </c>
      <c r="B233" s="228" t="s">
        <v>587</v>
      </c>
      <c r="C233" s="590"/>
    </row>
    <row r="234" spans="1:3">
      <c r="A234" s="222" t="s">
        <v>588</v>
      </c>
      <c r="B234" s="228" t="s">
        <v>589</v>
      </c>
      <c r="C234" s="246" t="s">
        <v>590</v>
      </c>
    </row>
    <row r="235" spans="1:3" ht="22.5">
      <c r="A235" s="222" t="s">
        <v>591</v>
      </c>
      <c r="B235" s="228" t="s">
        <v>592</v>
      </c>
      <c r="C235" s="246" t="s">
        <v>593</v>
      </c>
    </row>
    <row r="236" spans="1:3">
      <c r="A236" s="222" t="s">
        <v>594</v>
      </c>
      <c r="B236" s="228" t="s">
        <v>595</v>
      </c>
      <c r="C236" s="246" t="s">
        <v>596</v>
      </c>
    </row>
    <row r="237" spans="1:3">
      <c r="A237" s="222" t="s">
        <v>597</v>
      </c>
      <c r="B237" s="228" t="s">
        <v>598</v>
      </c>
      <c r="C237" s="590" t="s">
        <v>599</v>
      </c>
    </row>
    <row r="238" spans="1:3">
      <c r="A238" s="222" t="s">
        <v>600</v>
      </c>
      <c r="B238" s="228" t="s">
        <v>601</v>
      </c>
      <c r="C238" s="590"/>
    </row>
    <row r="239" spans="1:3">
      <c r="A239" s="222" t="s">
        <v>602</v>
      </c>
      <c r="B239" s="228" t="s">
        <v>603</v>
      </c>
      <c r="C239" s="590"/>
    </row>
    <row r="240" spans="1:3">
      <c r="A240" s="222" t="s">
        <v>604</v>
      </c>
      <c r="B240" s="228" t="s">
        <v>605</v>
      </c>
      <c r="C240" s="590" t="s">
        <v>579</v>
      </c>
    </row>
    <row r="241" spans="1:3">
      <c r="A241" s="222" t="s">
        <v>606</v>
      </c>
      <c r="B241" s="228" t="s">
        <v>607</v>
      </c>
      <c r="C241" s="590"/>
    </row>
    <row r="242" spans="1:3">
      <c r="A242" s="222" t="s">
        <v>608</v>
      </c>
      <c r="B242" s="228" t="s">
        <v>609</v>
      </c>
      <c r="C242" s="590"/>
    </row>
    <row r="243" spans="1:3" s="223" customFormat="1">
      <c r="A243" s="222" t="s">
        <v>610</v>
      </c>
      <c r="B243" s="228" t="s">
        <v>611</v>
      </c>
      <c r="C243" s="590"/>
    </row>
    <row r="244" spans="1:3">
      <c r="A244" s="222" t="s">
        <v>612</v>
      </c>
      <c r="B244" s="228" t="s">
        <v>613</v>
      </c>
      <c r="C244" s="590"/>
    </row>
    <row r="245" spans="1:3">
      <c r="A245" s="222" t="s">
        <v>614</v>
      </c>
      <c r="B245" s="228" t="s">
        <v>615</v>
      </c>
      <c r="C245" s="590"/>
    </row>
    <row r="246" spans="1:3">
      <c r="A246" s="222" t="s">
        <v>616</v>
      </c>
      <c r="B246" s="228" t="s">
        <v>617</v>
      </c>
      <c r="C246" s="590"/>
    </row>
    <row r="247" spans="1:3">
      <c r="A247" s="222" t="s">
        <v>618</v>
      </c>
      <c r="B247" s="228" t="s">
        <v>619</v>
      </c>
      <c r="C247" s="590"/>
    </row>
    <row r="248" spans="1:3" s="223" customFormat="1" ht="12" thickBot="1">
      <c r="A248" s="585" t="s">
        <v>690</v>
      </c>
      <c r="B248" s="586"/>
      <c r="C248" s="587"/>
    </row>
    <row r="249" spans="1:3" ht="12.75" thickTop="1" thickBot="1">
      <c r="A249" s="582" t="s">
        <v>620</v>
      </c>
      <c r="B249" s="582"/>
      <c r="C249" s="582"/>
    </row>
    <row r="250" spans="1:3">
      <c r="A250" s="222">
        <v>13.1</v>
      </c>
      <c r="B250" s="583" t="s">
        <v>621</v>
      </c>
      <c r="C250" s="584"/>
    </row>
    <row r="251" spans="1:3" ht="33.75">
      <c r="A251" s="222" t="s">
        <v>622</v>
      </c>
      <c r="B251" s="231" t="s">
        <v>623</v>
      </c>
      <c r="C251" s="226" t="s">
        <v>624</v>
      </c>
    </row>
    <row r="252" spans="1:3" ht="101.25">
      <c r="A252" s="222" t="s">
        <v>625</v>
      </c>
      <c r="B252" s="231" t="s">
        <v>626</v>
      </c>
      <c r="C252" s="226" t="s">
        <v>627</v>
      </c>
    </row>
    <row r="253" spans="1:3" ht="12" thickBot="1">
      <c r="A253" s="585" t="s">
        <v>691</v>
      </c>
      <c r="B253" s="586"/>
      <c r="C253" s="587"/>
    </row>
    <row r="254" spans="1:3" ht="12.75" thickTop="1" thickBot="1">
      <c r="A254" s="582" t="s">
        <v>620</v>
      </c>
      <c r="B254" s="582"/>
      <c r="C254" s="582"/>
    </row>
    <row r="255" spans="1:3">
      <c r="A255" s="222">
        <v>14.1</v>
      </c>
      <c r="B255" s="583" t="s">
        <v>628</v>
      </c>
      <c r="C255" s="584"/>
    </row>
    <row r="256" spans="1:3" ht="22.5">
      <c r="A256" s="222" t="s">
        <v>629</v>
      </c>
      <c r="B256" s="231" t="s">
        <v>630</v>
      </c>
      <c r="C256" s="226" t="s">
        <v>631</v>
      </c>
    </row>
    <row r="257" spans="1:3" ht="45">
      <c r="A257" s="222" t="s">
        <v>632</v>
      </c>
      <c r="B257" s="231" t="s">
        <v>633</v>
      </c>
      <c r="C257" s="226" t="s">
        <v>634</v>
      </c>
    </row>
    <row r="258" spans="1:3" ht="12" customHeight="1">
      <c r="A258" s="222" t="s">
        <v>635</v>
      </c>
      <c r="B258" s="231" t="s">
        <v>636</v>
      </c>
      <c r="C258" s="226" t="s">
        <v>637</v>
      </c>
    </row>
    <row r="259" spans="1:3" ht="33.75">
      <c r="A259" s="222" t="s">
        <v>638</v>
      </c>
      <c r="B259" s="231" t="s">
        <v>639</v>
      </c>
      <c r="C259" s="226" t="s">
        <v>640</v>
      </c>
    </row>
    <row r="260" spans="1:3" ht="11.25" customHeight="1">
      <c r="A260" s="222" t="s">
        <v>641</v>
      </c>
      <c r="B260" s="231" t="s">
        <v>642</v>
      </c>
      <c r="C260" s="226" t="s">
        <v>643</v>
      </c>
    </row>
    <row r="261" spans="1:3" ht="56.25">
      <c r="A261" s="222" t="s">
        <v>644</v>
      </c>
      <c r="B261" s="231" t="s">
        <v>645</v>
      </c>
      <c r="C261" s="226" t="s">
        <v>646</v>
      </c>
    </row>
    <row r="262" spans="1:3">
      <c r="A262" s="217"/>
      <c r="B262" s="217"/>
      <c r="C262" s="217"/>
    </row>
    <row r="263" spans="1:3">
      <c r="A263" s="217"/>
      <c r="B263" s="217"/>
      <c r="C263" s="217"/>
    </row>
    <row r="264" spans="1:3">
      <c r="A264" s="217"/>
      <c r="B264" s="217"/>
      <c r="C264" s="217"/>
    </row>
    <row r="265" spans="1:3">
      <c r="A265" s="217"/>
      <c r="B265" s="217"/>
      <c r="C265" s="217"/>
    </row>
    <row r="266" spans="1:3">
      <c r="A266" s="217"/>
      <c r="B266" s="217"/>
      <c r="C266" s="217"/>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5" topLeftCell="B6" activePane="bottomRight" state="frozen"/>
      <selection pane="topRight" activeCell="B1" sqref="B1"/>
      <selection pane="bottomLeft" activeCell="A6" sqref="A6"/>
      <selection pane="bottomRight" activeCell="N20" sqref="N20"/>
    </sheetView>
  </sheetViews>
  <sheetFormatPr defaultRowHeight="15.75"/>
  <cols>
    <col min="1" max="1" width="9.5703125" style="20" bestFit="1" customWidth="1"/>
    <col min="2" max="2" width="67" style="17" customWidth="1"/>
    <col min="3" max="3" width="13.42578125" style="17" customWidth="1"/>
    <col min="4" max="7" width="12.7109375" style="2" customWidth="1"/>
    <col min="8" max="8" width="10.85546875" customWidth="1"/>
    <col min="9" max="9" width="11.5703125" customWidth="1"/>
    <col min="10" max="14" width="10.5703125" customWidth="1"/>
  </cols>
  <sheetData>
    <row r="1" spans="1:8">
      <c r="A1" s="18" t="s">
        <v>226</v>
      </c>
      <c r="B1" s="482" t="s">
        <v>892</v>
      </c>
    </row>
    <row r="2" spans="1:8">
      <c r="A2" s="18" t="s">
        <v>227</v>
      </c>
      <c r="B2" s="483">
        <v>43373</v>
      </c>
      <c r="C2" s="30"/>
      <c r="D2" s="19"/>
      <c r="E2" s="19"/>
      <c r="F2" s="19"/>
      <c r="G2" s="19"/>
      <c r="H2" s="1"/>
    </row>
    <row r="3" spans="1:8">
      <c r="A3" s="18"/>
      <c r="C3" s="30"/>
      <c r="D3" s="19"/>
      <c r="E3" s="19"/>
      <c r="F3" s="19"/>
      <c r="G3" s="19"/>
      <c r="H3" s="1"/>
    </row>
    <row r="4" spans="1:8" ht="16.5" thickBot="1">
      <c r="A4" s="68" t="s">
        <v>649</v>
      </c>
      <c r="B4" s="204" t="s">
        <v>261</v>
      </c>
      <c r="C4" s="205"/>
      <c r="D4" s="206"/>
      <c r="E4" s="206"/>
      <c r="F4" s="206"/>
      <c r="G4" s="206"/>
      <c r="H4" s="1"/>
    </row>
    <row r="5" spans="1:8" ht="15">
      <c r="A5" s="330" t="s">
        <v>27</v>
      </c>
      <c r="B5" s="331"/>
      <c r="C5" s="513" t="s">
        <v>898</v>
      </c>
      <c r="D5" s="513" t="s">
        <v>894</v>
      </c>
      <c r="E5" s="514" t="s">
        <v>895</v>
      </c>
      <c r="F5" s="514" t="s">
        <v>896</v>
      </c>
      <c r="G5" s="515" t="s">
        <v>897</v>
      </c>
    </row>
    <row r="6" spans="1:8" ht="15">
      <c r="A6" s="121"/>
      <c r="B6" s="33" t="s">
        <v>223</v>
      </c>
      <c r="C6" s="332"/>
      <c r="D6" s="332"/>
      <c r="E6" s="332"/>
      <c r="F6" s="332"/>
      <c r="G6" s="333"/>
    </row>
    <row r="7" spans="1:8" ht="15">
      <c r="A7" s="121"/>
      <c r="B7" s="34" t="s">
        <v>228</v>
      </c>
      <c r="C7" s="332"/>
      <c r="D7" s="332"/>
      <c r="E7" s="332"/>
      <c r="F7" s="332"/>
      <c r="G7" s="333"/>
    </row>
    <row r="8" spans="1:8" ht="15">
      <c r="A8" s="122">
        <v>1</v>
      </c>
      <c r="B8" s="247" t="s">
        <v>24</v>
      </c>
      <c r="C8" s="256">
        <v>41735850</v>
      </c>
      <c r="D8" s="257">
        <v>40962739</v>
      </c>
      <c r="E8" s="257">
        <v>31206663</v>
      </c>
      <c r="F8" s="257">
        <v>30637975</v>
      </c>
      <c r="G8" s="258">
        <v>22867461</v>
      </c>
    </row>
    <row r="9" spans="1:8" ht="15">
      <c r="A9" s="122">
        <v>2</v>
      </c>
      <c r="B9" s="247" t="s">
        <v>125</v>
      </c>
      <c r="C9" s="256">
        <v>41735850</v>
      </c>
      <c r="D9" s="257">
        <v>40962739</v>
      </c>
      <c r="E9" s="257">
        <v>31206663</v>
      </c>
      <c r="F9" s="257">
        <v>30637975</v>
      </c>
      <c r="G9" s="258">
        <v>22867461</v>
      </c>
    </row>
    <row r="10" spans="1:8" ht="15">
      <c r="A10" s="122">
        <v>3</v>
      </c>
      <c r="B10" s="247" t="s">
        <v>89</v>
      </c>
      <c r="C10" s="256">
        <v>42443871</v>
      </c>
      <c r="D10" s="257">
        <v>41662299</v>
      </c>
      <c r="E10" s="257">
        <v>31774397</v>
      </c>
      <c r="F10" s="257">
        <v>31208212</v>
      </c>
      <c r="G10" s="258">
        <v>23418557</v>
      </c>
    </row>
    <row r="11" spans="1:8" ht="25.5">
      <c r="A11" s="121"/>
      <c r="B11" s="33" t="s">
        <v>224</v>
      </c>
      <c r="C11" s="332"/>
      <c r="D11" s="332"/>
      <c r="E11" s="332"/>
      <c r="F11" s="332"/>
      <c r="G11" s="333"/>
    </row>
    <row r="12" spans="1:8" ht="24" customHeight="1">
      <c r="A12" s="122">
        <v>4</v>
      </c>
      <c r="B12" s="247" t="s">
        <v>671</v>
      </c>
      <c r="C12" s="370">
        <v>65066766.257730998</v>
      </c>
      <c r="D12" s="257">
        <v>63499256.074927993</v>
      </c>
      <c r="E12" s="257">
        <v>59174064.011002995</v>
      </c>
      <c r="F12" s="257">
        <v>62018875.560399994</v>
      </c>
      <c r="G12" s="258">
        <v>59549141.998961002</v>
      </c>
    </row>
    <row r="13" spans="1:8" ht="15">
      <c r="A13" s="121"/>
      <c r="B13" s="33" t="s">
        <v>126</v>
      </c>
      <c r="C13" s="332"/>
      <c r="D13" s="332"/>
      <c r="E13" s="332"/>
      <c r="F13" s="332"/>
      <c r="G13" s="333"/>
    </row>
    <row r="14" spans="1:8" s="3" customFormat="1" ht="15">
      <c r="A14" s="122"/>
      <c r="B14" s="34" t="s">
        <v>835</v>
      </c>
      <c r="C14" s="332"/>
      <c r="D14" s="332"/>
      <c r="E14" s="332"/>
      <c r="F14" s="332"/>
      <c r="G14" s="333"/>
    </row>
    <row r="15" spans="1:8" ht="15">
      <c r="A15" s="120">
        <v>5</v>
      </c>
      <c r="B15" s="32" t="s">
        <v>836</v>
      </c>
      <c r="C15" s="432">
        <v>0.64143113912689798</v>
      </c>
      <c r="D15" s="433">
        <v>0.64509006139638381</v>
      </c>
      <c r="E15" s="433">
        <v>0.52737062295057757</v>
      </c>
      <c r="F15" s="433">
        <v>0.494010488309511</v>
      </c>
      <c r="G15" s="434">
        <v>0.38400991571631687</v>
      </c>
    </row>
    <row r="16" spans="1:8" ht="15" customHeight="1">
      <c r="A16" s="120">
        <v>6</v>
      </c>
      <c r="B16" s="32" t="s">
        <v>837</v>
      </c>
      <c r="C16" s="432">
        <v>0.64143113912689798</v>
      </c>
      <c r="D16" s="433">
        <v>0.64509006139638381</v>
      </c>
      <c r="E16" s="433">
        <v>0.52737062295057757</v>
      </c>
      <c r="F16" s="433">
        <v>0.494010488309511</v>
      </c>
      <c r="G16" s="434">
        <v>0.38400991571631687</v>
      </c>
    </row>
    <row r="17" spans="1:7" ht="15">
      <c r="A17" s="120">
        <v>7</v>
      </c>
      <c r="B17" s="32" t="s">
        <v>838</v>
      </c>
      <c r="C17" s="432">
        <v>0.65231259275862619</v>
      </c>
      <c r="D17" s="433">
        <v>0.65610688337575529</v>
      </c>
      <c r="E17" s="433">
        <v>0.536964927642823</v>
      </c>
      <c r="F17" s="433">
        <v>0.50320506004025201</v>
      </c>
      <c r="G17" s="434">
        <v>0.39326438994551088</v>
      </c>
    </row>
    <row r="18" spans="1:7" ht="15">
      <c r="A18" s="121"/>
      <c r="B18" s="33" t="s">
        <v>6</v>
      </c>
      <c r="C18" s="435"/>
      <c r="D18" s="435"/>
      <c r="E18" s="435"/>
      <c r="F18" s="435"/>
      <c r="G18" s="436"/>
    </row>
    <row r="19" spans="1:7" ht="15" customHeight="1">
      <c r="A19" s="123">
        <v>8</v>
      </c>
      <c r="B19" s="35" t="s">
        <v>7</v>
      </c>
      <c r="C19" s="437">
        <v>5.4867987688833914E-2</v>
      </c>
      <c r="D19" s="438">
        <v>5.1710037451234397E-2</v>
      </c>
      <c r="E19" s="438">
        <v>5.0011945882958916E-2</v>
      </c>
      <c r="F19" s="438">
        <v>3.3114064193745185E-2</v>
      </c>
      <c r="G19" s="439">
        <v>2.7903664953495465E-2</v>
      </c>
    </row>
    <row r="20" spans="1:7" ht="15">
      <c r="A20" s="123">
        <v>9</v>
      </c>
      <c r="B20" s="35" t="s">
        <v>8</v>
      </c>
      <c r="C20" s="437">
        <v>2.8775274835321995E-3</v>
      </c>
      <c r="D20" s="438">
        <v>2.6942088172755602E-3</v>
      </c>
      <c r="E20" s="438">
        <v>2.7177804978619408E-3</v>
      </c>
      <c r="F20" s="438">
        <v>3.154044151038276E-3</v>
      </c>
      <c r="G20" s="439">
        <v>2.9601149879768464E-3</v>
      </c>
    </row>
    <row r="21" spans="1:7" ht="15">
      <c r="A21" s="123">
        <v>10</v>
      </c>
      <c r="B21" s="35" t="s">
        <v>9</v>
      </c>
      <c r="C21" s="437">
        <v>3.1261662105290543E-2</v>
      </c>
      <c r="D21" s="438">
        <v>2.8169317793935091E-2</v>
      </c>
      <c r="E21" s="438">
        <v>2.3467607079733034E-2</v>
      </c>
      <c r="F21" s="438">
        <v>1.6373655601981545E-2</v>
      </c>
      <c r="G21" s="439">
        <v>1.6275495231119774E-2</v>
      </c>
    </row>
    <row r="22" spans="1:7" ht="15">
      <c r="A22" s="123">
        <v>11</v>
      </c>
      <c r="B22" s="35" t="s">
        <v>262</v>
      </c>
      <c r="C22" s="437">
        <v>5.1990460205301701E-2</v>
      </c>
      <c r="D22" s="438">
        <v>4.9015828633958834E-2</v>
      </c>
      <c r="E22" s="438">
        <v>4.7294165385096974E-2</v>
      </c>
      <c r="F22" s="438">
        <v>2.9960020042706908E-2</v>
      </c>
      <c r="G22" s="439">
        <v>2.4943549965518619E-2</v>
      </c>
    </row>
    <row r="23" spans="1:7" ht="15">
      <c r="A23" s="123">
        <v>12</v>
      </c>
      <c r="B23" s="35" t="s">
        <v>10</v>
      </c>
      <c r="C23" s="437">
        <v>3.064510628063391E-2</v>
      </c>
      <c r="D23" s="438">
        <v>2.866419418556403E-2</v>
      </c>
      <c r="E23" s="438">
        <v>2.7052703415867418E-2</v>
      </c>
      <c r="F23" s="438">
        <v>1.1301959760958548E-2</v>
      </c>
      <c r="G23" s="439">
        <v>1.4752141000584936E-2</v>
      </c>
    </row>
    <row r="24" spans="1:7" ht="15">
      <c r="A24" s="123">
        <v>13</v>
      </c>
      <c r="B24" s="35" t="s">
        <v>11</v>
      </c>
      <c r="C24" s="437">
        <v>7.3496144291929535E-2</v>
      </c>
      <c r="D24" s="438">
        <v>7.2457047520566892E-2</v>
      </c>
      <c r="E24" s="438">
        <v>7.1575539303192992E-2</v>
      </c>
      <c r="F24" s="438">
        <v>3.7156507733945375E-2</v>
      </c>
      <c r="G24" s="439">
        <v>4.9432700002689525E-2</v>
      </c>
    </row>
    <row r="25" spans="1:7" ht="15">
      <c r="A25" s="121"/>
      <c r="B25" s="33" t="s">
        <v>12</v>
      </c>
      <c r="C25" s="435"/>
      <c r="D25" s="435"/>
      <c r="E25" s="435"/>
      <c r="F25" s="435"/>
      <c r="G25" s="436"/>
    </row>
    <row r="26" spans="1:7" ht="15">
      <c r="A26" s="123">
        <v>14</v>
      </c>
      <c r="B26" s="35" t="s">
        <v>13</v>
      </c>
      <c r="C26" s="437">
        <v>3.8735277329710868E-2</v>
      </c>
      <c r="D26" s="438">
        <v>3.7879324976760581E-2</v>
      </c>
      <c r="E26" s="438">
        <v>5.5105669259036871E-2</v>
      </c>
      <c r="F26" s="438">
        <v>7.3027493341134939E-2</v>
      </c>
      <c r="G26" s="439">
        <v>2.3285839755516732E-2</v>
      </c>
    </row>
    <row r="27" spans="1:7" ht="15" customHeight="1">
      <c r="A27" s="123">
        <v>15</v>
      </c>
      <c r="B27" s="35" t="s">
        <v>14</v>
      </c>
      <c r="C27" s="437">
        <v>3.9238740541047201E-2</v>
      </c>
      <c r="D27" s="438">
        <v>3.8532570719250259E-2</v>
      </c>
      <c r="E27" s="438">
        <v>4.484572546238199E-2</v>
      </c>
      <c r="F27" s="438">
        <v>4.9772986121765575E-2</v>
      </c>
      <c r="G27" s="439">
        <v>3.695679404268537E-2</v>
      </c>
    </row>
    <row r="28" spans="1:7" ht="15">
      <c r="A28" s="123">
        <v>16</v>
      </c>
      <c r="B28" s="35" t="s">
        <v>15</v>
      </c>
      <c r="C28" s="437">
        <v>0.65939939934163305</v>
      </c>
      <c r="D28" s="438">
        <v>0.56258945679931494</v>
      </c>
      <c r="E28" s="438">
        <v>0.58022246691874724</v>
      </c>
      <c r="F28" s="438">
        <v>0.59794020820000571</v>
      </c>
      <c r="G28" s="439">
        <v>0.58580962805244174</v>
      </c>
    </row>
    <row r="29" spans="1:7" ht="15" customHeight="1">
      <c r="A29" s="123">
        <v>17</v>
      </c>
      <c r="B29" s="35" t="s">
        <v>16</v>
      </c>
      <c r="C29" s="437">
        <v>0.43635854345298691</v>
      </c>
      <c r="D29" s="438">
        <v>0.40603019979566929</v>
      </c>
      <c r="E29" s="438">
        <v>0.47910986360805013</v>
      </c>
      <c r="F29" s="438">
        <v>0.56310605834084415</v>
      </c>
      <c r="G29" s="439">
        <v>0.55454801937931641</v>
      </c>
    </row>
    <row r="30" spans="1:7" ht="15">
      <c r="A30" s="123">
        <v>18</v>
      </c>
      <c r="B30" s="35" t="s">
        <v>17</v>
      </c>
      <c r="C30" s="437">
        <v>0.22405322318608439</v>
      </c>
      <c r="D30" s="438">
        <v>0.21675735573609589</v>
      </c>
      <c r="E30" s="438">
        <v>5.7533835618117082E-3</v>
      </c>
      <c r="F30" s="438">
        <v>0.20809442803308958</v>
      </c>
      <c r="G30" s="439">
        <v>0.21548163883912469</v>
      </c>
    </row>
    <row r="31" spans="1:7" ht="15" customHeight="1">
      <c r="A31" s="121"/>
      <c r="B31" s="33" t="s">
        <v>18</v>
      </c>
      <c r="C31" s="435"/>
      <c r="D31" s="435"/>
      <c r="E31" s="435"/>
      <c r="F31" s="435"/>
      <c r="G31" s="436"/>
    </row>
    <row r="32" spans="1:7" ht="15" customHeight="1">
      <c r="A32" s="123">
        <v>19</v>
      </c>
      <c r="B32" s="35" t="s">
        <v>19</v>
      </c>
      <c r="C32" s="512">
        <v>0.69404372543651494</v>
      </c>
      <c r="D32" s="437">
        <v>0.4921984036918105</v>
      </c>
      <c r="E32" s="437">
        <v>0.64774455812963616</v>
      </c>
      <c r="F32" s="437">
        <v>0.76003144136441891</v>
      </c>
      <c r="G32" s="440">
        <v>0.65188154028217526</v>
      </c>
    </row>
    <row r="33" spans="1:7" ht="15" customHeight="1">
      <c r="A33" s="123">
        <v>20</v>
      </c>
      <c r="B33" s="35" t="s">
        <v>20</v>
      </c>
      <c r="C33" s="437">
        <v>0.8261315909374326</v>
      </c>
      <c r="D33" s="437">
        <v>0.78686745250564183</v>
      </c>
      <c r="E33" s="437">
        <v>0.79452302431338251</v>
      </c>
      <c r="F33" s="437">
        <v>0.85839682446031318</v>
      </c>
      <c r="G33" s="440">
        <v>0.80404970450994095</v>
      </c>
    </row>
    <row r="34" spans="1:7" ht="15" customHeight="1">
      <c r="A34" s="123">
        <v>21</v>
      </c>
      <c r="B34" s="259" t="s">
        <v>21</v>
      </c>
      <c r="C34" s="437">
        <v>0.46993358282044678</v>
      </c>
      <c r="D34" s="437">
        <v>0.45740309845540356</v>
      </c>
      <c r="E34" s="437">
        <v>0.53900235519900186</v>
      </c>
      <c r="F34" s="437">
        <v>0.63578579452985173</v>
      </c>
      <c r="G34" s="440">
        <v>0.57086660696990532</v>
      </c>
    </row>
    <row r="35" spans="1:7" ht="15" customHeight="1">
      <c r="A35" s="335"/>
      <c r="B35" s="33" t="s">
        <v>834</v>
      </c>
      <c r="C35" s="332"/>
      <c r="D35" s="332"/>
      <c r="E35" s="332"/>
      <c r="F35" s="332"/>
      <c r="G35" s="333"/>
    </row>
    <row r="36" spans="1:7" ht="15" customHeight="1">
      <c r="A36" s="123">
        <v>22</v>
      </c>
      <c r="B36" s="329" t="s">
        <v>818</v>
      </c>
      <c r="C36" s="633">
        <v>54054629.037619054</v>
      </c>
      <c r="D36" s="259">
        <v>49631813.666666664</v>
      </c>
      <c r="E36" s="259">
        <v>48732701.201639324</v>
      </c>
      <c r="F36" s="259"/>
      <c r="G36" s="334"/>
    </row>
    <row r="37" spans="1:7" ht="15">
      <c r="A37" s="123">
        <v>23</v>
      </c>
      <c r="B37" s="35" t="s">
        <v>819</v>
      </c>
      <c r="C37" s="633">
        <v>17560228.886016667</v>
      </c>
      <c r="D37" s="260">
        <v>18920382.079365078</v>
      </c>
      <c r="E37" s="260">
        <v>21220739.274601635</v>
      </c>
      <c r="F37" s="260"/>
      <c r="G37" s="261"/>
    </row>
    <row r="38" spans="1:7" thickBot="1">
      <c r="A38" s="124">
        <v>24</v>
      </c>
      <c r="B38" s="262" t="s">
        <v>817</v>
      </c>
      <c r="C38" s="634">
        <v>3.0892944171488135</v>
      </c>
      <c r="D38" s="441">
        <v>2.6359952380952367</v>
      </c>
      <c r="E38" s="441">
        <v>2.3194241736766816</v>
      </c>
      <c r="F38" s="441"/>
      <c r="G38" s="442"/>
    </row>
    <row r="39" spans="1:7">
      <c r="A39" s="21"/>
    </row>
    <row r="40" spans="1:7" ht="52.5">
      <c r="B40" s="328" t="s">
        <v>839</v>
      </c>
    </row>
    <row r="41" spans="1:7" ht="90.75">
      <c r="B41" s="385" t="s">
        <v>833</v>
      </c>
      <c r="D41" s="355"/>
      <c r="E41" s="355"/>
      <c r="F41" s="355"/>
      <c r="G41" s="355"/>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B1" sqref="B1"/>
    </sheetView>
  </sheetViews>
  <sheetFormatPr defaultRowHeight="15"/>
  <cols>
    <col min="1" max="1" width="9.5703125" style="2" bestFit="1" customWidth="1"/>
    <col min="2" max="2" width="55.140625" style="2" bestFit="1" customWidth="1"/>
    <col min="3" max="3" width="14.140625" style="2" customWidth="1"/>
    <col min="4" max="4" width="15.5703125" style="2" customWidth="1"/>
    <col min="5" max="5" width="14.5703125" style="2" customWidth="1"/>
    <col min="6" max="6" width="11.7109375" style="2" customWidth="1"/>
    <col min="7" max="7" width="15.85546875" style="2" customWidth="1"/>
    <col min="8" max="8" width="14.5703125" style="2" customWidth="1"/>
  </cols>
  <sheetData>
    <row r="1" spans="1:8" ht="15.75">
      <c r="A1" s="18" t="s">
        <v>226</v>
      </c>
      <c r="B1" s="482" t="s">
        <v>892</v>
      </c>
    </row>
    <row r="2" spans="1:8" ht="15.75">
      <c r="A2" s="18" t="s">
        <v>227</v>
      </c>
      <c r="B2" s="483">
        <f>'1. key ratios'!$B$2</f>
        <v>43373</v>
      </c>
    </row>
    <row r="3" spans="1:8" ht="15.75">
      <c r="A3" s="18"/>
      <c r="E3" s="356"/>
      <c r="F3" s="356"/>
      <c r="G3" s="356"/>
      <c r="H3" s="356"/>
    </row>
    <row r="4" spans="1:8" ht="16.5" thickBot="1">
      <c r="A4" s="36" t="s">
        <v>650</v>
      </c>
      <c r="B4" s="69" t="s">
        <v>283</v>
      </c>
      <c r="C4" s="36"/>
      <c r="D4" s="37"/>
      <c r="E4" s="37"/>
      <c r="F4" s="38"/>
      <c r="G4" s="38"/>
      <c r="H4" s="39" t="s">
        <v>130</v>
      </c>
    </row>
    <row r="5" spans="1:8" ht="15.75">
      <c r="A5" s="40"/>
      <c r="B5" s="41"/>
      <c r="C5" s="523" t="s">
        <v>232</v>
      </c>
      <c r="D5" s="524"/>
      <c r="E5" s="525"/>
      <c r="F5" s="523" t="s">
        <v>233</v>
      </c>
      <c r="G5" s="524"/>
      <c r="H5" s="526"/>
    </row>
    <row r="6" spans="1:8" ht="15.75">
      <c r="A6" s="42" t="s">
        <v>27</v>
      </c>
      <c r="B6" s="43" t="s">
        <v>190</v>
      </c>
      <c r="C6" s="505" t="s">
        <v>28</v>
      </c>
      <c r="D6" s="505" t="s">
        <v>131</v>
      </c>
      <c r="E6" s="505" t="s">
        <v>69</v>
      </c>
      <c r="F6" s="505" t="s">
        <v>28</v>
      </c>
      <c r="G6" s="505" t="s">
        <v>131</v>
      </c>
      <c r="H6" s="506" t="s">
        <v>69</v>
      </c>
    </row>
    <row r="7" spans="1:8" ht="15.75">
      <c r="A7" s="42">
        <v>1</v>
      </c>
      <c r="B7" s="44" t="s">
        <v>191</v>
      </c>
      <c r="C7" s="263">
        <v>1670189</v>
      </c>
      <c r="D7" s="263">
        <v>3890170</v>
      </c>
      <c r="E7" s="264">
        <f>C7+D7</f>
        <v>5560359</v>
      </c>
      <c r="F7" s="265">
        <v>1621762</v>
      </c>
      <c r="G7" s="266">
        <v>9037448</v>
      </c>
      <c r="H7" s="267">
        <f>F7+G7</f>
        <v>10659210</v>
      </c>
    </row>
    <row r="8" spans="1:8" ht="15.75">
      <c r="A8" s="42">
        <v>2</v>
      </c>
      <c r="B8" s="44" t="s">
        <v>192</v>
      </c>
      <c r="C8" s="263">
        <v>7642890</v>
      </c>
      <c r="D8" s="263">
        <v>9832534</v>
      </c>
      <c r="E8" s="264">
        <f t="shared" ref="E8:E20" si="0">C8+D8</f>
        <v>17475424</v>
      </c>
      <c r="F8" s="265">
        <v>4093957</v>
      </c>
      <c r="G8" s="266">
        <v>6515796</v>
      </c>
      <c r="H8" s="267">
        <f t="shared" ref="H8:H40" si="1">F8+G8</f>
        <v>10609753</v>
      </c>
    </row>
    <row r="9" spans="1:8" ht="15.75">
      <c r="A9" s="42">
        <v>3</v>
      </c>
      <c r="B9" s="44" t="s">
        <v>193</v>
      </c>
      <c r="C9" s="263">
        <v>21537</v>
      </c>
      <c r="D9" s="263">
        <v>11041735</v>
      </c>
      <c r="E9" s="264">
        <f t="shared" si="0"/>
        <v>11063272</v>
      </c>
      <c r="F9" s="265">
        <v>20161</v>
      </c>
      <c r="G9" s="266">
        <v>12306492</v>
      </c>
      <c r="H9" s="267">
        <f t="shared" si="1"/>
        <v>12326653</v>
      </c>
    </row>
    <row r="10" spans="1:8" ht="15.75">
      <c r="A10" s="42">
        <v>4</v>
      </c>
      <c r="B10" s="44" t="s">
        <v>222</v>
      </c>
      <c r="C10" s="263">
        <v>0</v>
      </c>
      <c r="D10" s="263">
        <v>0</v>
      </c>
      <c r="E10" s="264">
        <f t="shared" si="0"/>
        <v>0</v>
      </c>
      <c r="F10" s="265">
        <v>0</v>
      </c>
      <c r="G10" s="266">
        <v>0</v>
      </c>
      <c r="H10" s="267">
        <f t="shared" si="1"/>
        <v>0</v>
      </c>
    </row>
    <row r="11" spans="1:8" ht="15.75">
      <c r="A11" s="42">
        <v>5</v>
      </c>
      <c r="B11" s="44" t="s">
        <v>194</v>
      </c>
      <c r="C11" s="263">
        <v>29940847</v>
      </c>
      <c r="D11" s="263">
        <v>0</v>
      </c>
      <c r="E11" s="264">
        <f t="shared" si="0"/>
        <v>29940847</v>
      </c>
      <c r="F11" s="265">
        <v>16741616</v>
      </c>
      <c r="G11" s="266">
        <v>0</v>
      </c>
      <c r="H11" s="267">
        <f t="shared" si="1"/>
        <v>16741616</v>
      </c>
    </row>
    <row r="12" spans="1:8" ht="15.75">
      <c r="A12" s="42">
        <v>6.1</v>
      </c>
      <c r="B12" s="45" t="s">
        <v>195</v>
      </c>
      <c r="C12" s="263">
        <v>7790751</v>
      </c>
      <c r="D12" s="263">
        <v>15082817</v>
      </c>
      <c r="E12" s="264">
        <f t="shared" si="0"/>
        <v>22873568</v>
      </c>
      <c r="F12" s="265">
        <v>7883065</v>
      </c>
      <c r="G12" s="266">
        <v>11149403</v>
      </c>
      <c r="H12" s="267">
        <f t="shared" si="1"/>
        <v>19032468</v>
      </c>
    </row>
    <row r="13" spans="1:8" ht="15.75">
      <c r="A13" s="42">
        <v>6.2</v>
      </c>
      <c r="B13" s="45" t="s">
        <v>196</v>
      </c>
      <c r="C13" s="263">
        <v>-230608</v>
      </c>
      <c r="D13" s="263">
        <v>-666922</v>
      </c>
      <c r="E13" s="264">
        <f t="shared" si="0"/>
        <v>-897530</v>
      </c>
      <c r="F13" s="265">
        <v>-219902</v>
      </c>
      <c r="G13" s="266">
        <v>-483477</v>
      </c>
      <c r="H13" s="267">
        <f t="shared" si="1"/>
        <v>-703379</v>
      </c>
    </row>
    <row r="14" spans="1:8" ht="15.75">
      <c r="A14" s="42">
        <v>6</v>
      </c>
      <c r="B14" s="44" t="s">
        <v>197</v>
      </c>
      <c r="C14" s="459">
        <f>C12+C13</f>
        <v>7560143</v>
      </c>
      <c r="D14" s="459">
        <f>D12+D13</f>
        <v>14415895</v>
      </c>
      <c r="E14" s="459">
        <f t="shared" si="0"/>
        <v>21976038</v>
      </c>
      <c r="F14" s="459">
        <f>F12+F13</f>
        <v>7663163</v>
      </c>
      <c r="G14" s="459">
        <f>G12+G13</f>
        <v>10665926</v>
      </c>
      <c r="H14" s="460">
        <f t="shared" si="1"/>
        <v>18329089</v>
      </c>
    </row>
    <row r="15" spans="1:8" ht="15.75">
      <c r="A15" s="42">
        <v>7</v>
      </c>
      <c r="B15" s="44" t="s">
        <v>198</v>
      </c>
      <c r="C15" s="263">
        <v>70692</v>
      </c>
      <c r="D15" s="263">
        <v>72860</v>
      </c>
      <c r="E15" s="264">
        <f t="shared" si="0"/>
        <v>143552</v>
      </c>
      <c r="F15" s="265">
        <v>225383</v>
      </c>
      <c r="G15" s="266">
        <v>59732</v>
      </c>
      <c r="H15" s="267">
        <f t="shared" si="1"/>
        <v>285115</v>
      </c>
    </row>
    <row r="16" spans="1:8" ht="15.75">
      <c r="A16" s="42">
        <v>8</v>
      </c>
      <c r="B16" s="44" t="s">
        <v>199</v>
      </c>
      <c r="C16" s="263">
        <v>0</v>
      </c>
      <c r="D16" s="263"/>
      <c r="E16" s="264">
        <f t="shared" si="0"/>
        <v>0</v>
      </c>
      <c r="F16" s="265">
        <v>124341</v>
      </c>
      <c r="G16" s="266"/>
      <c r="H16" s="267">
        <f t="shared" si="1"/>
        <v>124341</v>
      </c>
    </row>
    <row r="17" spans="1:8" ht="15.75">
      <c r="A17" s="42">
        <v>9</v>
      </c>
      <c r="B17" s="44" t="s">
        <v>200</v>
      </c>
      <c r="C17" s="263">
        <v>0</v>
      </c>
      <c r="D17" s="263">
        <v>0</v>
      </c>
      <c r="E17" s="264">
        <f t="shared" si="0"/>
        <v>0</v>
      </c>
      <c r="F17" s="265">
        <v>0</v>
      </c>
      <c r="G17" s="266">
        <v>0</v>
      </c>
      <c r="H17" s="267">
        <f t="shared" si="1"/>
        <v>0</v>
      </c>
    </row>
    <row r="18" spans="1:8" ht="15.75">
      <c r="A18" s="42">
        <v>10</v>
      </c>
      <c r="B18" s="44" t="s">
        <v>201</v>
      </c>
      <c r="C18" s="263">
        <v>4361185</v>
      </c>
      <c r="D18" s="263"/>
      <c r="E18" s="264">
        <f t="shared" si="0"/>
        <v>4361185</v>
      </c>
      <c r="F18" s="265">
        <v>3789539</v>
      </c>
      <c r="G18" s="266"/>
      <c r="H18" s="267">
        <f t="shared" si="1"/>
        <v>3789539</v>
      </c>
    </row>
    <row r="19" spans="1:8" ht="15.75">
      <c r="A19" s="42">
        <v>11</v>
      </c>
      <c r="B19" s="44" t="s">
        <v>202</v>
      </c>
      <c r="C19" s="263">
        <v>148611</v>
      </c>
      <c r="D19" s="263">
        <v>551990</v>
      </c>
      <c r="E19" s="264">
        <f t="shared" si="0"/>
        <v>700601</v>
      </c>
      <c r="F19" s="265">
        <v>98599</v>
      </c>
      <c r="G19" s="266">
        <v>4212801</v>
      </c>
      <c r="H19" s="267">
        <f t="shared" si="1"/>
        <v>4311400</v>
      </c>
    </row>
    <row r="20" spans="1:8" ht="15.75">
      <c r="A20" s="42">
        <v>12</v>
      </c>
      <c r="B20" s="46" t="s">
        <v>203</v>
      </c>
      <c r="C20" s="264">
        <f>SUM(C7:C11)+SUM(C14:C19)</f>
        <v>51416094</v>
      </c>
      <c r="D20" s="264">
        <f>SUM(D7:D11)+SUM(D14:D19)</f>
        <v>39805184</v>
      </c>
      <c r="E20" s="264">
        <f t="shared" si="0"/>
        <v>91221278</v>
      </c>
      <c r="F20" s="264">
        <f>SUM(F7:F11)+SUM(F14:F19)</f>
        <v>34378521</v>
      </c>
      <c r="G20" s="264">
        <f>SUM(G7:G11)+SUM(G14:G19)</f>
        <v>42798195</v>
      </c>
      <c r="H20" s="267">
        <f t="shared" si="1"/>
        <v>77176716</v>
      </c>
    </row>
    <row r="21" spans="1:8" ht="15.75">
      <c r="A21" s="42"/>
      <c r="B21" s="43" t="s">
        <v>220</v>
      </c>
      <c r="C21" s="268"/>
      <c r="D21" s="268"/>
      <c r="E21" s="268"/>
      <c r="F21" s="269"/>
      <c r="G21" s="270"/>
      <c r="H21" s="271"/>
    </row>
    <row r="22" spans="1:8" ht="15.75">
      <c r="A22" s="42">
        <v>13</v>
      </c>
      <c r="B22" s="44" t="s">
        <v>204</v>
      </c>
      <c r="C22" s="263">
        <v>0</v>
      </c>
      <c r="D22" s="263">
        <v>2557960</v>
      </c>
      <c r="E22" s="264">
        <f>C22+D22</f>
        <v>2557960</v>
      </c>
      <c r="F22" s="265">
        <v>0</v>
      </c>
      <c r="G22" s="266">
        <v>2958071</v>
      </c>
      <c r="H22" s="267">
        <f t="shared" si="1"/>
        <v>2958071</v>
      </c>
    </row>
    <row r="23" spans="1:8" ht="15.75">
      <c r="A23" s="42">
        <v>14</v>
      </c>
      <c r="B23" s="44" t="s">
        <v>205</v>
      </c>
      <c r="C23" s="263">
        <v>5850983</v>
      </c>
      <c r="D23" s="263">
        <v>32011153</v>
      </c>
      <c r="E23" s="264">
        <f t="shared" ref="E23:E40" si="2">C23+D23</f>
        <v>37862136</v>
      </c>
      <c r="F23" s="265">
        <v>7761815</v>
      </c>
      <c r="G23" s="266">
        <v>32190021</v>
      </c>
      <c r="H23" s="267">
        <f t="shared" si="1"/>
        <v>39951836</v>
      </c>
    </row>
    <row r="24" spans="1:8" ht="15.75">
      <c r="A24" s="42">
        <v>15</v>
      </c>
      <c r="B24" s="44" t="s">
        <v>206</v>
      </c>
      <c r="C24" s="263">
        <v>1919031</v>
      </c>
      <c r="D24" s="263">
        <v>3086775</v>
      </c>
      <c r="E24" s="264">
        <f t="shared" si="2"/>
        <v>5005806</v>
      </c>
      <c r="F24" s="265">
        <v>1926949</v>
      </c>
      <c r="G24" s="266">
        <v>2178825</v>
      </c>
      <c r="H24" s="267">
        <f t="shared" si="1"/>
        <v>4105774</v>
      </c>
    </row>
    <row r="25" spans="1:8" ht="15.75">
      <c r="A25" s="42">
        <v>16</v>
      </c>
      <c r="B25" s="44" t="s">
        <v>207</v>
      </c>
      <c r="C25" s="263">
        <v>626779</v>
      </c>
      <c r="D25" s="263">
        <v>1929388</v>
      </c>
      <c r="E25" s="264">
        <f t="shared" si="2"/>
        <v>2556167</v>
      </c>
      <c r="F25" s="265">
        <v>153200</v>
      </c>
      <c r="G25" s="266">
        <v>2208178</v>
      </c>
      <c r="H25" s="267">
        <f t="shared" si="1"/>
        <v>2361378</v>
      </c>
    </row>
    <row r="26" spans="1:8" ht="15.75">
      <c r="A26" s="42">
        <v>17</v>
      </c>
      <c r="B26" s="44" t="s">
        <v>208</v>
      </c>
      <c r="C26" s="268">
        <v>0</v>
      </c>
      <c r="D26" s="268">
        <v>0</v>
      </c>
      <c r="E26" s="264">
        <f t="shared" si="2"/>
        <v>0</v>
      </c>
      <c r="F26" s="269">
        <v>0</v>
      </c>
      <c r="G26" s="270">
        <v>0</v>
      </c>
      <c r="H26" s="267">
        <f t="shared" si="1"/>
        <v>0</v>
      </c>
    </row>
    <row r="27" spans="1:8" ht="15.75">
      <c r="A27" s="42">
        <v>18</v>
      </c>
      <c r="B27" s="44" t="s">
        <v>209</v>
      </c>
      <c r="C27" s="263">
        <v>0</v>
      </c>
      <c r="D27" s="263">
        <v>65378</v>
      </c>
      <c r="E27" s="264">
        <f t="shared" si="2"/>
        <v>65378</v>
      </c>
      <c r="F27" s="265">
        <v>3270</v>
      </c>
      <c r="G27" s="266">
        <v>185753</v>
      </c>
      <c r="H27" s="267">
        <f t="shared" si="1"/>
        <v>189023</v>
      </c>
    </row>
    <row r="28" spans="1:8" ht="15.75">
      <c r="A28" s="42">
        <v>19</v>
      </c>
      <c r="B28" s="44" t="s">
        <v>210</v>
      </c>
      <c r="C28" s="263">
        <v>1960</v>
      </c>
      <c r="D28" s="263">
        <v>36950</v>
      </c>
      <c r="E28" s="264">
        <f t="shared" si="2"/>
        <v>38910</v>
      </c>
      <c r="F28" s="265">
        <v>0</v>
      </c>
      <c r="G28" s="266">
        <v>36175</v>
      </c>
      <c r="H28" s="267">
        <f t="shared" si="1"/>
        <v>36175</v>
      </c>
    </row>
    <row r="29" spans="1:8" ht="15.75">
      <c r="A29" s="42">
        <v>20</v>
      </c>
      <c r="B29" s="44" t="s">
        <v>132</v>
      </c>
      <c r="C29" s="263">
        <v>167546</v>
      </c>
      <c r="D29" s="263">
        <v>1014961</v>
      </c>
      <c r="E29" s="264">
        <f t="shared" si="2"/>
        <v>1182507</v>
      </c>
      <c r="F29" s="265">
        <v>750828</v>
      </c>
      <c r="G29" s="266">
        <v>3722169</v>
      </c>
      <c r="H29" s="267">
        <f t="shared" si="1"/>
        <v>4472997</v>
      </c>
    </row>
    <row r="30" spans="1:8" ht="15.75">
      <c r="A30" s="42">
        <v>21</v>
      </c>
      <c r="B30" s="44" t="s">
        <v>211</v>
      </c>
      <c r="C30" s="263">
        <v>0</v>
      </c>
      <c r="D30" s="263">
        <v>0</v>
      </c>
      <c r="E30" s="264">
        <f t="shared" si="2"/>
        <v>0</v>
      </c>
      <c r="F30" s="265">
        <v>0</v>
      </c>
      <c r="G30" s="266">
        <v>0</v>
      </c>
      <c r="H30" s="267">
        <f t="shared" si="1"/>
        <v>0</v>
      </c>
    </row>
    <row r="31" spans="1:8" ht="15.75">
      <c r="A31" s="42">
        <v>22</v>
      </c>
      <c r="B31" s="46" t="s">
        <v>212</v>
      </c>
      <c r="C31" s="264">
        <f>SUM(C22:C30)</f>
        <v>8566299</v>
      </c>
      <c r="D31" s="264">
        <f>SUM(D22:D30)</f>
        <v>40702565</v>
      </c>
      <c r="E31" s="264">
        <f>C31+D31</f>
        <v>49268864</v>
      </c>
      <c r="F31" s="264">
        <f>SUM(F22:F30)</f>
        <v>10596062</v>
      </c>
      <c r="G31" s="264">
        <f>SUM(G22:G30)</f>
        <v>43479192</v>
      </c>
      <c r="H31" s="267">
        <f t="shared" si="1"/>
        <v>54075254</v>
      </c>
    </row>
    <row r="32" spans="1:8" ht="15.75">
      <c r="A32" s="42"/>
      <c r="B32" s="43" t="s">
        <v>221</v>
      </c>
      <c r="C32" s="268"/>
      <c r="D32" s="268"/>
      <c r="E32" s="263"/>
      <c r="F32" s="269"/>
      <c r="G32" s="270"/>
      <c r="H32" s="271"/>
    </row>
    <row r="33" spans="1:8" ht="15.75">
      <c r="A33" s="42">
        <v>23</v>
      </c>
      <c r="B33" s="44" t="s">
        <v>213</v>
      </c>
      <c r="C33" s="263">
        <v>40000000</v>
      </c>
      <c r="D33" s="268"/>
      <c r="E33" s="264">
        <f t="shared" si="2"/>
        <v>40000000</v>
      </c>
      <c r="F33" s="265">
        <v>22268000</v>
      </c>
      <c r="G33" s="270"/>
      <c r="H33" s="267">
        <f t="shared" si="1"/>
        <v>22268000</v>
      </c>
    </row>
    <row r="34" spans="1:8" ht="15.75">
      <c r="A34" s="42">
        <v>24</v>
      </c>
      <c r="B34" s="44" t="s">
        <v>214</v>
      </c>
      <c r="C34" s="263">
        <v>0</v>
      </c>
      <c r="D34" s="268"/>
      <c r="E34" s="264">
        <f t="shared" si="2"/>
        <v>0</v>
      </c>
      <c r="F34" s="265">
        <v>0</v>
      </c>
      <c r="G34" s="270"/>
      <c r="H34" s="267">
        <f t="shared" si="1"/>
        <v>0</v>
      </c>
    </row>
    <row r="35" spans="1:8" ht="15.75">
      <c r="A35" s="42">
        <v>25</v>
      </c>
      <c r="B35" s="45" t="s">
        <v>215</v>
      </c>
      <c r="C35" s="263">
        <v>0</v>
      </c>
      <c r="D35" s="268"/>
      <c r="E35" s="264">
        <f t="shared" si="2"/>
        <v>0</v>
      </c>
      <c r="F35" s="265">
        <v>0</v>
      </c>
      <c r="G35" s="270"/>
      <c r="H35" s="267">
        <f t="shared" si="1"/>
        <v>0</v>
      </c>
    </row>
    <row r="36" spans="1:8" ht="15.75">
      <c r="A36" s="42">
        <v>26</v>
      </c>
      <c r="B36" s="44" t="s">
        <v>216</v>
      </c>
      <c r="C36" s="263">
        <v>0</v>
      </c>
      <c r="D36" s="268"/>
      <c r="E36" s="264">
        <f t="shared" si="2"/>
        <v>0</v>
      </c>
      <c r="F36" s="265">
        <v>0</v>
      </c>
      <c r="G36" s="270"/>
      <c r="H36" s="267">
        <f t="shared" si="1"/>
        <v>0</v>
      </c>
    </row>
    <row r="37" spans="1:8" ht="15.75">
      <c r="A37" s="42">
        <v>27</v>
      </c>
      <c r="B37" s="44" t="s">
        <v>217</v>
      </c>
      <c r="C37" s="263">
        <v>0</v>
      </c>
      <c r="D37" s="268"/>
      <c r="E37" s="264">
        <f t="shared" si="2"/>
        <v>0</v>
      </c>
      <c r="F37" s="265">
        <v>0</v>
      </c>
      <c r="G37" s="270"/>
      <c r="H37" s="267">
        <f t="shared" si="1"/>
        <v>0</v>
      </c>
    </row>
    <row r="38" spans="1:8" ht="15.75">
      <c r="A38" s="42">
        <v>28</v>
      </c>
      <c r="B38" s="44" t="s">
        <v>218</v>
      </c>
      <c r="C38" s="263">
        <v>1951417</v>
      </c>
      <c r="D38" s="268"/>
      <c r="E38" s="264">
        <f t="shared" si="2"/>
        <v>1951417</v>
      </c>
      <c r="F38" s="265">
        <v>828465</v>
      </c>
      <c r="G38" s="270"/>
      <c r="H38" s="267">
        <f t="shared" si="1"/>
        <v>828465</v>
      </c>
    </row>
    <row r="39" spans="1:8" ht="15.75">
      <c r="A39" s="42">
        <v>29</v>
      </c>
      <c r="B39" s="44" t="s">
        <v>234</v>
      </c>
      <c r="C39" s="263">
        <v>997</v>
      </c>
      <c r="D39" s="268"/>
      <c r="E39" s="264">
        <f t="shared" si="2"/>
        <v>997</v>
      </c>
      <c r="F39" s="265">
        <v>4997</v>
      </c>
      <c r="G39" s="270"/>
      <c r="H39" s="267">
        <f t="shared" si="1"/>
        <v>4997</v>
      </c>
    </row>
    <row r="40" spans="1:8" ht="15.75">
      <c r="A40" s="42">
        <v>30</v>
      </c>
      <c r="B40" s="46" t="s">
        <v>219</v>
      </c>
      <c r="C40" s="459">
        <f>SUM(C33:C39)</f>
        <v>41952414</v>
      </c>
      <c r="D40" s="459">
        <f>SUM(D33:D39)</f>
        <v>0</v>
      </c>
      <c r="E40" s="264">
        <f t="shared" si="2"/>
        <v>41952414</v>
      </c>
      <c r="F40" s="459">
        <f>SUM(F33:F39)</f>
        <v>23101462</v>
      </c>
      <c r="G40" s="459">
        <f>SUM(G33:G39)</f>
        <v>0</v>
      </c>
      <c r="H40" s="267">
        <f t="shared" si="1"/>
        <v>23101462</v>
      </c>
    </row>
    <row r="41" spans="1:8" ht="16.5" thickBot="1">
      <c r="A41" s="47">
        <v>31</v>
      </c>
      <c r="B41" s="48" t="s">
        <v>235</v>
      </c>
      <c r="C41" s="272">
        <f>C31+C40</f>
        <v>50518713</v>
      </c>
      <c r="D41" s="272">
        <f>D31+D40</f>
        <v>40702565</v>
      </c>
      <c r="E41" s="272">
        <f>C41+D41</f>
        <v>91221278</v>
      </c>
      <c r="F41" s="272">
        <f>F31+F40</f>
        <v>33697524</v>
      </c>
      <c r="G41" s="272">
        <f>G31+G40</f>
        <v>43479192</v>
      </c>
      <c r="H41" s="273">
        <f>F41+G41</f>
        <v>77176716</v>
      </c>
    </row>
    <row r="43" spans="1:8">
      <c r="B43" s="49"/>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ignoredErrors>
    <ignoredError sqref="E14:E15 E31:E41" formula="1"/>
    <ignoredError sqref="C20:D20 F20:H20" formulaRange="1"/>
    <ignoredError sqref="E20"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8"/>
  <sheetViews>
    <sheetView workbookViewId="0">
      <pane xSplit="1" ySplit="6" topLeftCell="B7" activePane="bottomRight" state="frozen"/>
      <selection pane="topRight" activeCell="B1" sqref="B1"/>
      <selection pane="bottomLeft" activeCell="A6" sqref="A6"/>
      <selection pane="bottomRight" activeCell="B1" sqref="B1"/>
    </sheetView>
  </sheetViews>
  <sheetFormatPr defaultColWidth="9.140625" defaultRowHeight="12" customHeight="1"/>
  <cols>
    <col min="1" max="1" width="9.5703125" style="2" bestFit="1" customWidth="1"/>
    <col min="2" max="2" width="65.7109375" style="2" customWidth="1"/>
    <col min="3" max="3" width="14.28515625" style="2" customWidth="1"/>
    <col min="4" max="4" width="17.7109375" style="2" customWidth="1"/>
    <col min="5" max="5" width="15.42578125" style="2" customWidth="1"/>
    <col min="6" max="6" width="14.42578125" style="2" customWidth="1"/>
    <col min="7" max="7" width="16.140625" style="2" customWidth="1"/>
    <col min="8" max="8" width="15.5703125" style="2" customWidth="1"/>
    <col min="9" max="9" width="8.85546875" customWidth="1"/>
    <col min="10" max="16384" width="9.140625" style="13"/>
  </cols>
  <sheetData>
    <row r="1" spans="1:8" ht="12" customHeight="1">
      <c r="A1" s="18" t="s">
        <v>226</v>
      </c>
      <c r="B1" s="482" t="s">
        <v>892</v>
      </c>
      <c r="C1" s="17"/>
    </row>
    <row r="2" spans="1:8" ht="12" customHeight="1">
      <c r="A2" s="18" t="s">
        <v>227</v>
      </c>
      <c r="B2" s="483">
        <f>'1. key ratios'!$B$2</f>
        <v>43373</v>
      </c>
      <c r="C2" s="30"/>
      <c r="D2" s="19"/>
      <c r="E2" s="635"/>
      <c r="F2" s="635"/>
      <c r="G2" s="635"/>
      <c r="H2" s="635"/>
    </row>
    <row r="3" spans="1:8" ht="12" customHeight="1">
      <c r="A3" s="18"/>
      <c r="B3" s="17"/>
      <c r="C3" s="30"/>
      <c r="D3" s="19"/>
      <c r="E3" s="19"/>
      <c r="F3" s="19"/>
      <c r="G3" s="19"/>
      <c r="H3" s="19"/>
    </row>
    <row r="4" spans="1:8" ht="12" customHeight="1" thickBot="1">
      <c r="A4" s="50" t="s">
        <v>651</v>
      </c>
      <c r="B4" s="31" t="s">
        <v>260</v>
      </c>
      <c r="C4" s="38"/>
      <c r="D4" s="38"/>
      <c r="E4" s="38"/>
      <c r="F4" s="50"/>
      <c r="G4" s="50"/>
      <c r="H4" s="51" t="s">
        <v>130</v>
      </c>
    </row>
    <row r="5" spans="1:8" ht="12" customHeight="1">
      <c r="A5" s="125"/>
      <c r="B5" s="126"/>
      <c r="C5" s="523" t="s">
        <v>232</v>
      </c>
      <c r="D5" s="524"/>
      <c r="E5" s="525"/>
      <c r="F5" s="523" t="s">
        <v>233</v>
      </c>
      <c r="G5" s="524"/>
      <c r="H5" s="526"/>
    </row>
    <row r="6" spans="1:8" ht="12" customHeight="1">
      <c r="A6" s="127" t="s">
        <v>27</v>
      </c>
      <c r="B6" s="52"/>
      <c r="C6" s="55" t="s">
        <v>28</v>
      </c>
      <c r="D6" s="55" t="s">
        <v>133</v>
      </c>
      <c r="E6" s="55" t="s">
        <v>69</v>
      </c>
      <c r="F6" s="55" t="s">
        <v>28</v>
      </c>
      <c r="G6" s="55" t="s">
        <v>133</v>
      </c>
      <c r="H6" s="504" t="s">
        <v>69</v>
      </c>
    </row>
    <row r="7" spans="1:8" customFormat="1" ht="15.75">
      <c r="A7" s="42"/>
      <c r="B7" s="43" t="s">
        <v>129</v>
      </c>
      <c r="C7" s="268"/>
      <c r="D7" s="268"/>
      <c r="E7" s="268"/>
      <c r="F7" s="269"/>
      <c r="G7" s="270"/>
      <c r="H7" s="271"/>
    </row>
    <row r="8" spans="1:8" customFormat="1" ht="15.75">
      <c r="A8" s="42">
        <v>1</v>
      </c>
      <c r="B8" s="44" t="s">
        <v>134</v>
      </c>
      <c r="C8" s="263">
        <v>350910</v>
      </c>
      <c r="D8" s="263">
        <v>160284</v>
      </c>
      <c r="E8" s="264">
        <f>C8+D8</f>
        <v>511194</v>
      </c>
      <c r="F8" s="265">
        <v>237124</v>
      </c>
      <c r="G8" s="266">
        <v>49531</v>
      </c>
      <c r="H8" s="267">
        <f>F8+G8</f>
        <v>286655</v>
      </c>
    </row>
    <row r="9" spans="1:8" customFormat="1" ht="15.75">
      <c r="A9" s="42">
        <v>2</v>
      </c>
      <c r="B9" s="44" t="s">
        <v>135</v>
      </c>
      <c r="C9" s="459">
        <f>SUM(C10:C18)</f>
        <v>803956</v>
      </c>
      <c r="D9" s="459">
        <f>SUM(D10:D18)</f>
        <v>706098</v>
      </c>
      <c r="E9" s="459">
        <f t="shared" ref="E9:E10" si="0">C9+D9</f>
        <v>1510054</v>
      </c>
      <c r="F9" s="459">
        <f>SUM(F10:F18)</f>
        <v>403655</v>
      </c>
      <c r="G9" s="459">
        <f>SUM(G10:G18)</f>
        <v>392676</v>
      </c>
      <c r="H9" s="460">
        <f t="shared" ref="H9:H10" si="1">F9+G9</f>
        <v>796331</v>
      </c>
    </row>
    <row r="10" spans="1:8" customFormat="1" ht="15.75">
      <c r="A10" s="42">
        <v>2.1</v>
      </c>
      <c r="B10" s="44" t="s">
        <v>136</v>
      </c>
      <c r="C10" s="263">
        <v>0</v>
      </c>
      <c r="D10" s="263">
        <v>0</v>
      </c>
      <c r="E10" s="264">
        <f t="shared" si="0"/>
        <v>0</v>
      </c>
      <c r="F10" s="265">
        <v>0</v>
      </c>
      <c r="G10" s="266">
        <v>0</v>
      </c>
      <c r="H10" s="267">
        <f t="shared" si="1"/>
        <v>0</v>
      </c>
    </row>
    <row r="11" spans="1:8" customFormat="1" ht="15.75">
      <c r="A11" s="42">
        <v>2.2000000000000002</v>
      </c>
      <c r="B11" s="44" t="s">
        <v>137</v>
      </c>
      <c r="C11" s="263">
        <v>558838</v>
      </c>
      <c r="D11" s="263">
        <v>246398</v>
      </c>
      <c r="E11" s="264">
        <f t="shared" ref="E11:E67" si="2">C11+D11</f>
        <v>805236</v>
      </c>
      <c r="F11" s="265">
        <v>279361</v>
      </c>
      <c r="G11" s="266">
        <v>99636</v>
      </c>
      <c r="H11" s="267">
        <f t="shared" ref="H11:H67" si="3">F11+G11</f>
        <v>378997</v>
      </c>
    </row>
    <row r="12" spans="1:8" customFormat="1" ht="15.75">
      <c r="A12" s="42">
        <v>2.2999999999999998</v>
      </c>
      <c r="B12" s="44" t="s">
        <v>138</v>
      </c>
      <c r="C12" s="263">
        <v>0</v>
      </c>
      <c r="D12" s="263">
        <v>0</v>
      </c>
      <c r="E12" s="264">
        <f t="shared" si="2"/>
        <v>0</v>
      </c>
      <c r="F12" s="265">
        <v>0</v>
      </c>
      <c r="G12" s="266">
        <v>0</v>
      </c>
      <c r="H12" s="267">
        <f t="shared" si="3"/>
        <v>0</v>
      </c>
    </row>
    <row r="13" spans="1:8" customFormat="1" ht="15.75">
      <c r="A13" s="42">
        <v>2.4</v>
      </c>
      <c r="B13" s="44" t="s">
        <v>139</v>
      </c>
      <c r="C13" s="263">
        <v>0</v>
      </c>
      <c r="D13" s="263">
        <v>0</v>
      </c>
      <c r="E13" s="264">
        <f t="shared" si="2"/>
        <v>0</v>
      </c>
      <c r="F13" s="265">
        <v>0</v>
      </c>
      <c r="G13" s="266">
        <v>0</v>
      </c>
      <c r="H13" s="267">
        <f t="shared" si="3"/>
        <v>0</v>
      </c>
    </row>
    <row r="14" spans="1:8" customFormat="1" ht="15.75">
      <c r="A14" s="42">
        <v>2.5</v>
      </c>
      <c r="B14" s="44" t="s">
        <v>140</v>
      </c>
      <c r="C14" s="263">
        <v>0</v>
      </c>
      <c r="D14" s="263">
        <v>0</v>
      </c>
      <c r="E14" s="264">
        <f t="shared" si="2"/>
        <v>0</v>
      </c>
      <c r="F14" s="265">
        <v>0</v>
      </c>
      <c r="G14" s="266">
        <v>0</v>
      </c>
      <c r="H14" s="267">
        <f t="shared" si="3"/>
        <v>0</v>
      </c>
    </row>
    <row r="15" spans="1:8" customFormat="1" ht="15.75">
      <c r="A15" s="42">
        <v>2.6</v>
      </c>
      <c r="B15" s="44" t="s">
        <v>141</v>
      </c>
      <c r="C15" s="263">
        <v>0</v>
      </c>
      <c r="D15" s="263">
        <v>0</v>
      </c>
      <c r="E15" s="264">
        <f t="shared" si="2"/>
        <v>0</v>
      </c>
      <c r="F15" s="265">
        <v>0</v>
      </c>
      <c r="G15" s="266">
        <v>0</v>
      </c>
      <c r="H15" s="267">
        <f t="shared" si="3"/>
        <v>0</v>
      </c>
    </row>
    <row r="16" spans="1:8" customFormat="1" ht="15.75">
      <c r="A16" s="42">
        <v>2.7</v>
      </c>
      <c r="B16" s="44" t="s">
        <v>142</v>
      </c>
      <c r="C16" s="263">
        <v>0</v>
      </c>
      <c r="D16" s="263">
        <v>0</v>
      </c>
      <c r="E16" s="264">
        <f t="shared" si="2"/>
        <v>0</v>
      </c>
      <c r="F16" s="265">
        <v>0</v>
      </c>
      <c r="G16" s="266">
        <v>0</v>
      </c>
      <c r="H16" s="267">
        <f t="shared" si="3"/>
        <v>0</v>
      </c>
    </row>
    <row r="17" spans="1:8" customFormat="1" ht="15.75">
      <c r="A17" s="42">
        <v>2.8</v>
      </c>
      <c r="B17" s="44" t="s">
        <v>143</v>
      </c>
      <c r="C17" s="263">
        <v>245118</v>
      </c>
      <c r="D17" s="263">
        <v>459700</v>
      </c>
      <c r="E17" s="264">
        <f t="shared" si="2"/>
        <v>704818</v>
      </c>
      <c r="F17" s="265">
        <v>124294</v>
      </c>
      <c r="G17" s="266">
        <v>293040</v>
      </c>
      <c r="H17" s="267">
        <f t="shared" si="3"/>
        <v>417334</v>
      </c>
    </row>
    <row r="18" spans="1:8" customFormat="1" ht="15.75">
      <c r="A18" s="42">
        <v>2.9</v>
      </c>
      <c r="B18" s="44" t="s">
        <v>144</v>
      </c>
      <c r="C18" s="263">
        <v>0</v>
      </c>
      <c r="D18" s="263">
        <v>0</v>
      </c>
      <c r="E18" s="264">
        <f t="shared" si="2"/>
        <v>0</v>
      </c>
      <c r="F18" s="265">
        <v>0</v>
      </c>
      <c r="G18" s="266">
        <v>0</v>
      </c>
      <c r="H18" s="267">
        <f t="shared" si="3"/>
        <v>0</v>
      </c>
    </row>
    <row r="19" spans="1:8" customFormat="1" ht="15.75">
      <c r="A19" s="42">
        <v>3</v>
      </c>
      <c r="B19" s="44" t="s">
        <v>145</v>
      </c>
      <c r="C19" s="263">
        <v>8960</v>
      </c>
      <c r="D19" s="263">
        <v>35881</v>
      </c>
      <c r="E19" s="264">
        <f t="shared" si="2"/>
        <v>44841</v>
      </c>
      <c r="F19" s="265">
        <v>12954</v>
      </c>
      <c r="G19" s="266">
        <v>19027</v>
      </c>
      <c r="H19" s="267">
        <f t="shared" si="3"/>
        <v>31981</v>
      </c>
    </row>
    <row r="20" spans="1:8" customFormat="1" ht="15.75">
      <c r="A20" s="42">
        <v>4</v>
      </c>
      <c r="B20" s="44" t="s">
        <v>146</v>
      </c>
      <c r="C20" s="263">
        <v>1253114</v>
      </c>
      <c r="D20" s="263">
        <v>0</v>
      </c>
      <c r="E20" s="264">
        <f t="shared" si="2"/>
        <v>1253114</v>
      </c>
      <c r="F20" s="265">
        <v>386581</v>
      </c>
      <c r="G20" s="266">
        <v>0</v>
      </c>
      <c r="H20" s="267">
        <f t="shared" si="3"/>
        <v>386581</v>
      </c>
    </row>
    <row r="21" spans="1:8" customFormat="1" ht="15.75">
      <c r="A21" s="42">
        <v>5</v>
      </c>
      <c r="B21" s="44" t="s">
        <v>147</v>
      </c>
      <c r="C21" s="263">
        <v>84443</v>
      </c>
      <c r="D21" s="263">
        <v>90234</v>
      </c>
      <c r="E21" s="264">
        <f t="shared" si="2"/>
        <v>174677</v>
      </c>
      <c r="F21" s="265">
        <v>17337</v>
      </c>
      <c r="G21" s="266">
        <v>48156</v>
      </c>
      <c r="H21" s="267">
        <f>F21+G21</f>
        <v>65493</v>
      </c>
    </row>
    <row r="22" spans="1:8" ht="16.5" customHeight="1">
      <c r="A22" s="128">
        <v>6</v>
      </c>
      <c r="B22" s="498" t="s">
        <v>148</v>
      </c>
      <c r="C22" s="459">
        <f>C8+C9+C19+C20+C21</f>
        <v>2501383</v>
      </c>
      <c r="D22" s="459">
        <f>D8+D9+D19+D20+D21</f>
        <v>992497</v>
      </c>
      <c r="E22" s="459">
        <f>C22+D22</f>
        <v>3493880</v>
      </c>
      <c r="F22" s="459">
        <f>F8+F9+F19+F20+F21</f>
        <v>1057651</v>
      </c>
      <c r="G22" s="459">
        <f>G8+G9+G19+G20+G21</f>
        <v>509390</v>
      </c>
      <c r="H22" s="460">
        <f>F22+G22</f>
        <v>1567041</v>
      </c>
    </row>
    <row r="23" spans="1:8" customFormat="1" ht="15.75">
      <c r="A23" s="42"/>
      <c r="B23" s="43" t="s">
        <v>127</v>
      </c>
      <c r="C23" s="268"/>
      <c r="D23" s="268"/>
      <c r="E23" s="268"/>
      <c r="F23" s="269"/>
      <c r="G23" s="270"/>
      <c r="H23" s="271"/>
    </row>
    <row r="24" spans="1:8" customFormat="1" ht="15.75">
      <c r="A24" s="42">
        <v>7</v>
      </c>
      <c r="B24" s="44" t="s">
        <v>149</v>
      </c>
      <c r="C24" s="263">
        <v>100514.90999999999</v>
      </c>
      <c r="D24" s="263">
        <v>4364.42</v>
      </c>
      <c r="E24" s="264">
        <f t="shared" si="2"/>
        <v>104879.32999999999</v>
      </c>
      <c r="F24" s="265">
        <v>0</v>
      </c>
      <c r="G24" s="266">
        <v>0</v>
      </c>
      <c r="H24" s="267">
        <f t="shared" si="3"/>
        <v>0</v>
      </c>
    </row>
    <row r="25" spans="1:8" customFormat="1" ht="15.75">
      <c r="A25" s="42">
        <v>8</v>
      </c>
      <c r="B25" s="44" t="s">
        <v>150</v>
      </c>
      <c r="C25" s="263">
        <v>3107.0900000000111</v>
      </c>
      <c r="D25" s="263">
        <v>20348.580000000002</v>
      </c>
      <c r="E25" s="264">
        <f t="shared" si="2"/>
        <v>23455.670000000013</v>
      </c>
      <c r="F25" s="265">
        <v>79352</v>
      </c>
      <c r="G25" s="266">
        <v>21401</v>
      </c>
      <c r="H25" s="267">
        <f t="shared" si="3"/>
        <v>100753</v>
      </c>
    </row>
    <row r="26" spans="1:8" customFormat="1" ht="15.75">
      <c r="A26" s="42">
        <v>9</v>
      </c>
      <c r="B26" s="44" t="s">
        <v>151</v>
      </c>
      <c r="C26" s="263">
        <v>0</v>
      </c>
      <c r="D26" s="263">
        <v>51033</v>
      </c>
      <c r="E26" s="264">
        <f t="shared" si="2"/>
        <v>51033</v>
      </c>
      <c r="F26" s="265">
        <v>0</v>
      </c>
      <c r="G26" s="266">
        <v>58035</v>
      </c>
      <c r="H26" s="267">
        <f t="shared" si="3"/>
        <v>58035</v>
      </c>
    </row>
    <row r="27" spans="1:8" customFormat="1" ht="15.75">
      <c r="A27" s="42">
        <v>10</v>
      </c>
      <c r="B27" s="44" t="s">
        <v>152</v>
      </c>
      <c r="C27" s="263">
        <v>0</v>
      </c>
      <c r="D27" s="263">
        <v>0</v>
      </c>
      <c r="E27" s="264">
        <f t="shared" si="2"/>
        <v>0</v>
      </c>
      <c r="F27" s="265">
        <v>0</v>
      </c>
      <c r="G27" s="266">
        <v>0</v>
      </c>
      <c r="H27" s="267">
        <f t="shared" si="3"/>
        <v>0</v>
      </c>
    </row>
    <row r="28" spans="1:8" customFormat="1" ht="15.75">
      <c r="A28" s="42">
        <v>11</v>
      </c>
      <c r="B28" s="44" t="s">
        <v>153</v>
      </c>
      <c r="C28" s="263">
        <v>0</v>
      </c>
      <c r="D28" s="263">
        <v>3867</v>
      </c>
      <c r="E28" s="264">
        <f t="shared" si="2"/>
        <v>3867</v>
      </c>
      <c r="F28" s="265">
        <v>0</v>
      </c>
      <c r="G28" s="266">
        <v>7449</v>
      </c>
      <c r="H28" s="267">
        <f t="shared" si="3"/>
        <v>7449</v>
      </c>
    </row>
    <row r="29" spans="1:8" customFormat="1" ht="15.75">
      <c r="A29" s="42">
        <v>12</v>
      </c>
      <c r="B29" s="44" t="s">
        <v>154</v>
      </c>
      <c r="C29" s="263">
        <v>0</v>
      </c>
      <c r="D29" s="263">
        <v>0</v>
      </c>
      <c r="E29" s="264">
        <f t="shared" si="2"/>
        <v>0</v>
      </c>
      <c r="F29" s="265">
        <v>0</v>
      </c>
      <c r="G29" s="266">
        <v>0</v>
      </c>
      <c r="H29" s="267">
        <f t="shared" si="3"/>
        <v>0</v>
      </c>
    </row>
    <row r="30" spans="1:8" ht="16.5" customHeight="1">
      <c r="A30" s="128">
        <v>13</v>
      </c>
      <c r="B30" s="498" t="s">
        <v>155</v>
      </c>
      <c r="C30" s="459">
        <f>SUM(C24:C29)</f>
        <v>103622</v>
      </c>
      <c r="D30" s="459">
        <f>SUM(D24:D29)</f>
        <v>79613</v>
      </c>
      <c r="E30" s="459">
        <f t="shared" si="2"/>
        <v>183235</v>
      </c>
      <c r="F30" s="459">
        <f>SUM(F24:F29)</f>
        <v>79352</v>
      </c>
      <c r="G30" s="459">
        <f>SUM(G24:G29)</f>
        <v>86885</v>
      </c>
      <c r="H30" s="460">
        <f t="shared" si="3"/>
        <v>166237</v>
      </c>
    </row>
    <row r="31" spans="1:8" ht="16.5" customHeight="1">
      <c r="A31" s="128">
        <v>14</v>
      </c>
      <c r="B31" s="498" t="s">
        <v>156</v>
      </c>
      <c r="C31" s="459">
        <f>C22-C30</f>
        <v>2397761</v>
      </c>
      <c r="D31" s="459">
        <f>D22-D30</f>
        <v>912884</v>
      </c>
      <c r="E31" s="459">
        <f t="shared" si="2"/>
        <v>3310645</v>
      </c>
      <c r="F31" s="459">
        <f>F22-F30</f>
        <v>978299</v>
      </c>
      <c r="G31" s="459">
        <f>G22-G30</f>
        <v>422505</v>
      </c>
      <c r="H31" s="460">
        <f t="shared" si="3"/>
        <v>1400804</v>
      </c>
    </row>
    <row r="32" spans="1:8" ht="12" customHeight="1">
      <c r="A32" s="128"/>
      <c r="B32" s="53"/>
      <c r="C32" s="462"/>
      <c r="D32" s="462"/>
      <c r="E32" s="462"/>
      <c r="F32" s="462"/>
      <c r="G32" s="462"/>
      <c r="H32" s="463"/>
    </row>
    <row r="33" spans="1:8" customFormat="1" ht="15.75">
      <c r="A33" s="42"/>
      <c r="B33" s="43" t="s">
        <v>157</v>
      </c>
      <c r="C33" s="268"/>
      <c r="D33" s="268"/>
      <c r="E33" s="268"/>
      <c r="F33" s="269"/>
      <c r="G33" s="270"/>
      <c r="H33" s="271"/>
    </row>
    <row r="34" spans="1:8" customFormat="1" ht="15.75">
      <c r="A34" s="42">
        <v>15</v>
      </c>
      <c r="B34" s="44" t="s">
        <v>128</v>
      </c>
      <c r="C34" s="264">
        <f>C35-C36</f>
        <v>-91825</v>
      </c>
      <c r="D34" s="264">
        <f>D35-D36</f>
        <v>395983</v>
      </c>
      <c r="E34" s="264">
        <f t="shared" si="2"/>
        <v>304158</v>
      </c>
      <c r="F34" s="517">
        <f>F35-F36</f>
        <v>-74539</v>
      </c>
      <c r="G34" s="518">
        <f>G35-G36</f>
        <v>250032</v>
      </c>
      <c r="H34" s="267">
        <f t="shared" si="3"/>
        <v>175493</v>
      </c>
    </row>
    <row r="35" spans="1:8" customFormat="1" ht="15.75">
      <c r="A35" s="42">
        <v>15.1</v>
      </c>
      <c r="B35" s="44" t="s">
        <v>158</v>
      </c>
      <c r="C35" s="263">
        <v>177791</v>
      </c>
      <c r="D35" s="263">
        <v>572468</v>
      </c>
      <c r="E35" s="264">
        <f t="shared" si="2"/>
        <v>750259</v>
      </c>
      <c r="F35" s="265">
        <v>59770</v>
      </c>
      <c r="G35" s="266">
        <v>327346</v>
      </c>
      <c r="H35" s="267">
        <f t="shared" si="3"/>
        <v>387116</v>
      </c>
    </row>
    <row r="36" spans="1:8" customFormat="1" ht="15.75">
      <c r="A36" s="42">
        <v>15.2</v>
      </c>
      <c r="B36" s="44" t="s">
        <v>159</v>
      </c>
      <c r="C36" s="263">
        <v>269616</v>
      </c>
      <c r="D36" s="263">
        <v>176485</v>
      </c>
      <c r="E36" s="264">
        <f t="shared" si="2"/>
        <v>446101</v>
      </c>
      <c r="F36" s="265">
        <v>134309</v>
      </c>
      <c r="G36" s="266">
        <v>77314</v>
      </c>
      <c r="H36" s="267">
        <f t="shared" si="3"/>
        <v>211623</v>
      </c>
    </row>
    <row r="37" spans="1:8" customFormat="1" ht="15.75">
      <c r="A37" s="42">
        <v>16</v>
      </c>
      <c r="B37" s="44" t="s">
        <v>160</v>
      </c>
      <c r="C37" s="263">
        <v>0</v>
      </c>
      <c r="D37" s="263">
        <v>0</v>
      </c>
      <c r="E37" s="264">
        <f t="shared" si="2"/>
        <v>0</v>
      </c>
      <c r="F37" s="265">
        <v>0</v>
      </c>
      <c r="G37" s="266">
        <v>0</v>
      </c>
      <c r="H37" s="267">
        <f t="shared" si="3"/>
        <v>0</v>
      </c>
    </row>
    <row r="38" spans="1:8" customFormat="1" ht="15.75">
      <c r="A38" s="42">
        <v>17</v>
      </c>
      <c r="B38" s="44" t="s">
        <v>161</v>
      </c>
      <c r="C38" s="263">
        <v>0</v>
      </c>
      <c r="D38" s="263">
        <v>0</v>
      </c>
      <c r="E38" s="264">
        <f t="shared" si="2"/>
        <v>0</v>
      </c>
      <c r="F38" s="265">
        <v>0</v>
      </c>
      <c r="G38" s="266">
        <v>0</v>
      </c>
      <c r="H38" s="267">
        <f t="shared" si="3"/>
        <v>0</v>
      </c>
    </row>
    <row r="39" spans="1:8" customFormat="1" ht="15.75">
      <c r="A39" s="42">
        <v>18</v>
      </c>
      <c r="B39" s="44" t="s">
        <v>162</v>
      </c>
      <c r="C39" s="263">
        <v>0</v>
      </c>
      <c r="D39" s="263">
        <v>0</v>
      </c>
      <c r="E39" s="264">
        <f t="shared" si="2"/>
        <v>0</v>
      </c>
      <c r="F39" s="265">
        <v>0</v>
      </c>
      <c r="G39" s="266">
        <v>0</v>
      </c>
      <c r="H39" s="267">
        <f t="shared" si="3"/>
        <v>0</v>
      </c>
    </row>
    <row r="40" spans="1:8" customFormat="1" ht="15.75">
      <c r="A40" s="42">
        <v>19</v>
      </c>
      <c r="B40" s="44" t="s">
        <v>163</v>
      </c>
      <c r="C40" s="263">
        <v>1104811</v>
      </c>
      <c r="D40" s="263">
        <v>0</v>
      </c>
      <c r="E40" s="264">
        <f t="shared" si="2"/>
        <v>1104811</v>
      </c>
      <c r="F40" s="265">
        <v>714343</v>
      </c>
      <c r="G40" s="266">
        <v>0</v>
      </c>
      <c r="H40" s="267">
        <f t="shared" si="3"/>
        <v>714343</v>
      </c>
    </row>
    <row r="41" spans="1:8" customFormat="1" ht="15.75">
      <c r="A41" s="42">
        <v>20</v>
      </c>
      <c r="B41" s="44" t="s">
        <v>164</v>
      </c>
      <c r="C41" s="263">
        <v>-81164</v>
      </c>
      <c r="D41" s="263">
        <v>0</v>
      </c>
      <c r="E41" s="264">
        <f t="shared" si="2"/>
        <v>-81164</v>
      </c>
      <c r="F41" s="265">
        <v>-48922</v>
      </c>
      <c r="G41" s="266">
        <v>0</v>
      </c>
      <c r="H41" s="267">
        <f t="shared" si="3"/>
        <v>-48922</v>
      </c>
    </row>
    <row r="42" spans="1:8" customFormat="1" ht="15.75">
      <c r="A42" s="42">
        <v>21</v>
      </c>
      <c r="B42" s="44" t="s">
        <v>165</v>
      </c>
      <c r="C42" s="263">
        <v>0</v>
      </c>
      <c r="D42" s="263">
        <v>0</v>
      </c>
      <c r="E42" s="264">
        <f t="shared" si="2"/>
        <v>0</v>
      </c>
      <c r="F42" s="265">
        <v>0</v>
      </c>
      <c r="G42" s="266">
        <v>0</v>
      </c>
      <c r="H42" s="267">
        <f t="shared" si="3"/>
        <v>0</v>
      </c>
    </row>
    <row r="43" spans="1:8" customFormat="1" ht="15.75">
      <c r="A43" s="42">
        <v>22</v>
      </c>
      <c r="B43" s="44" t="s">
        <v>166</v>
      </c>
      <c r="C43" s="263">
        <v>0</v>
      </c>
      <c r="D43" s="263">
        <v>0</v>
      </c>
      <c r="E43" s="264">
        <f t="shared" si="2"/>
        <v>0</v>
      </c>
      <c r="F43" s="265">
        <v>0</v>
      </c>
      <c r="G43" s="266">
        <v>359</v>
      </c>
      <c r="H43" s="267">
        <f t="shared" si="3"/>
        <v>359</v>
      </c>
    </row>
    <row r="44" spans="1:8" customFormat="1" ht="15.75">
      <c r="A44" s="42">
        <v>23</v>
      </c>
      <c r="B44" s="44" t="s">
        <v>167</v>
      </c>
      <c r="C44" s="263">
        <v>16448</v>
      </c>
      <c r="D44" s="263">
        <v>0</v>
      </c>
      <c r="E44" s="264">
        <f t="shared" si="2"/>
        <v>16448</v>
      </c>
      <c r="F44" s="265">
        <v>5799</v>
      </c>
      <c r="G44" s="266">
        <v>0</v>
      </c>
      <c r="H44" s="267">
        <f t="shared" si="3"/>
        <v>5799</v>
      </c>
    </row>
    <row r="45" spans="1:8" ht="16.5" customHeight="1">
      <c r="A45" s="128">
        <v>24</v>
      </c>
      <c r="B45" s="498" t="s">
        <v>168</v>
      </c>
      <c r="C45" s="459">
        <f>C34+C37+C38+C39+C40+C41+C42+C43+C44</f>
        <v>948270</v>
      </c>
      <c r="D45" s="459">
        <f>D34+D37+D38+D39+D40+D41+D42+D43+D44</f>
        <v>395983</v>
      </c>
      <c r="E45" s="459">
        <f t="shared" si="2"/>
        <v>1344253</v>
      </c>
      <c r="F45" s="459">
        <f>F34+F37+F38+F39+F40+F41+F42+F43+F44</f>
        <v>596681</v>
      </c>
      <c r="G45" s="459">
        <f>G34+G37+G38+G39+G40+G41+G42+G43+G44</f>
        <v>250391</v>
      </c>
      <c r="H45" s="460">
        <f t="shared" si="3"/>
        <v>847072</v>
      </c>
    </row>
    <row r="46" spans="1:8" customFormat="1" ht="15.75">
      <c r="A46" s="42"/>
      <c r="B46" s="43" t="s">
        <v>169</v>
      </c>
      <c r="C46" s="268"/>
      <c r="D46" s="268"/>
      <c r="E46" s="268"/>
      <c r="F46" s="269"/>
      <c r="G46" s="270"/>
      <c r="H46" s="271"/>
    </row>
    <row r="47" spans="1:8" customFormat="1" ht="15.75">
      <c r="A47" s="42">
        <v>25</v>
      </c>
      <c r="B47" s="44" t="s">
        <v>170</v>
      </c>
      <c r="C47" s="263">
        <v>135209</v>
      </c>
      <c r="D47" s="263">
        <v>14804</v>
      </c>
      <c r="E47" s="264">
        <f t="shared" si="2"/>
        <v>150013</v>
      </c>
      <c r="F47" s="265">
        <v>66238</v>
      </c>
      <c r="G47" s="266">
        <v>6298</v>
      </c>
      <c r="H47" s="267">
        <f t="shared" si="3"/>
        <v>72536</v>
      </c>
    </row>
    <row r="48" spans="1:8" customFormat="1" ht="15.75">
      <c r="A48" s="42">
        <v>26</v>
      </c>
      <c r="B48" s="44" t="s">
        <v>171</v>
      </c>
      <c r="C48" s="263">
        <v>115606</v>
      </c>
      <c r="D48" s="263">
        <v>217</v>
      </c>
      <c r="E48" s="264">
        <f t="shared" si="2"/>
        <v>115823</v>
      </c>
      <c r="F48" s="265">
        <v>71135</v>
      </c>
      <c r="G48" s="266">
        <v>0</v>
      </c>
      <c r="H48" s="267">
        <f t="shared" si="3"/>
        <v>71135</v>
      </c>
    </row>
    <row r="49" spans="1:8" customFormat="1" ht="15.75">
      <c r="A49" s="42">
        <v>27</v>
      </c>
      <c r="B49" s="44" t="s">
        <v>172</v>
      </c>
      <c r="C49" s="263">
        <v>1673773</v>
      </c>
      <c r="D49" s="263">
        <v>0</v>
      </c>
      <c r="E49" s="264">
        <f t="shared" si="2"/>
        <v>1673773</v>
      </c>
      <c r="F49" s="265">
        <v>833307</v>
      </c>
      <c r="G49" s="266">
        <v>0</v>
      </c>
      <c r="H49" s="267">
        <f t="shared" si="3"/>
        <v>833307</v>
      </c>
    </row>
    <row r="50" spans="1:8" customFormat="1" ht="15.75">
      <c r="A50" s="42">
        <v>28</v>
      </c>
      <c r="B50" s="44" t="s">
        <v>311</v>
      </c>
      <c r="C50" s="263">
        <v>2185</v>
      </c>
      <c r="D50" s="263">
        <v>0</v>
      </c>
      <c r="E50" s="264">
        <f t="shared" si="2"/>
        <v>2185</v>
      </c>
      <c r="F50" s="265">
        <v>6451</v>
      </c>
      <c r="G50" s="266">
        <v>0</v>
      </c>
      <c r="H50" s="267">
        <f t="shared" si="3"/>
        <v>6451</v>
      </c>
    </row>
    <row r="51" spans="1:8" customFormat="1" ht="15.75">
      <c r="A51" s="42">
        <v>29</v>
      </c>
      <c r="B51" s="44" t="s">
        <v>173</v>
      </c>
      <c r="C51" s="263">
        <v>341201</v>
      </c>
      <c r="D51" s="263">
        <v>0</v>
      </c>
      <c r="E51" s="264">
        <f t="shared" si="2"/>
        <v>341201</v>
      </c>
      <c r="F51" s="265">
        <v>211388</v>
      </c>
      <c r="G51" s="266">
        <v>0</v>
      </c>
      <c r="H51" s="267">
        <f t="shared" si="3"/>
        <v>211388</v>
      </c>
    </row>
    <row r="52" spans="1:8" customFormat="1" ht="15.75">
      <c r="A52" s="42">
        <v>30</v>
      </c>
      <c r="B52" s="44" t="s">
        <v>174</v>
      </c>
      <c r="C52" s="263">
        <v>462389</v>
      </c>
      <c r="D52" s="263">
        <v>0</v>
      </c>
      <c r="E52" s="264">
        <f t="shared" si="2"/>
        <v>462389</v>
      </c>
      <c r="F52" s="265">
        <v>187966</v>
      </c>
      <c r="G52" s="266">
        <v>0</v>
      </c>
      <c r="H52" s="267">
        <f t="shared" si="3"/>
        <v>187966</v>
      </c>
    </row>
    <row r="53" spans="1:8" ht="16.5" customHeight="1">
      <c r="A53" s="128">
        <v>31</v>
      </c>
      <c r="B53" s="498" t="s">
        <v>175</v>
      </c>
      <c r="C53" s="459">
        <f>C47+C48+C49+C50+C51+C52</f>
        <v>2730363</v>
      </c>
      <c r="D53" s="459">
        <f>D47+D48+D49+D50+D51+D52</f>
        <v>15021</v>
      </c>
      <c r="E53" s="459">
        <f t="shared" si="2"/>
        <v>2745384</v>
      </c>
      <c r="F53" s="459">
        <f>F47+F48+F49+F50+F51+F52</f>
        <v>1376485</v>
      </c>
      <c r="G53" s="459">
        <f>G47+G48+G49+G50+G51+G52</f>
        <v>6298</v>
      </c>
      <c r="H53" s="460">
        <f t="shared" si="3"/>
        <v>1382783</v>
      </c>
    </row>
    <row r="54" spans="1:8" ht="16.5" customHeight="1">
      <c r="A54" s="128">
        <v>32</v>
      </c>
      <c r="B54" s="498" t="s">
        <v>176</v>
      </c>
      <c r="C54" s="459">
        <f>C45-C53</f>
        <v>-1782093</v>
      </c>
      <c r="D54" s="459">
        <f>D45-D53</f>
        <v>380962</v>
      </c>
      <c r="E54" s="459">
        <f t="shared" si="2"/>
        <v>-1401131</v>
      </c>
      <c r="F54" s="459">
        <f>F45-F53</f>
        <v>-779804</v>
      </c>
      <c r="G54" s="459">
        <f>G45-G53</f>
        <v>244093</v>
      </c>
      <c r="H54" s="460">
        <f t="shared" si="3"/>
        <v>-535711</v>
      </c>
    </row>
    <row r="55" spans="1:8" ht="12" customHeight="1">
      <c r="A55" s="128"/>
      <c r="B55" s="53"/>
      <c r="C55" s="462"/>
      <c r="D55" s="462"/>
      <c r="E55" s="462"/>
      <c r="F55" s="462"/>
      <c r="G55" s="462"/>
      <c r="H55" s="463"/>
    </row>
    <row r="56" spans="1:8" ht="16.5" customHeight="1">
      <c r="A56" s="128">
        <v>33</v>
      </c>
      <c r="B56" s="498" t="s">
        <v>177</v>
      </c>
      <c r="C56" s="459">
        <f>C31+C54</f>
        <v>615668</v>
      </c>
      <c r="D56" s="459">
        <f>D31+D54</f>
        <v>1293846</v>
      </c>
      <c r="E56" s="459">
        <f t="shared" si="2"/>
        <v>1909514</v>
      </c>
      <c r="F56" s="459">
        <f>F31+F54</f>
        <v>198495</v>
      </c>
      <c r="G56" s="459">
        <f>G31+G54</f>
        <v>666598</v>
      </c>
      <c r="H56" s="460">
        <f t="shared" si="3"/>
        <v>865093</v>
      </c>
    </row>
    <row r="57" spans="1:8" ht="12" customHeight="1">
      <c r="A57" s="128"/>
      <c r="B57" s="53"/>
      <c r="C57" s="462"/>
      <c r="D57" s="462"/>
      <c r="E57" s="462"/>
      <c r="F57" s="462"/>
      <c r="G57" s="462"/>
      <c r="H57" s="463"/>
    </row>
    <row r="58" spans="1:8" customFormat="1" ht="15.75">
      <c r="A58" s="42">
        <v>34</v>
      </c>
      <c r="B58" s="44" t="s">
        <v>178</v>
      </c>
      <c r="C58" s="263">
        <v>-32566</v>
      </c>
      <c r="D58" s="263"/>
      <c r="E58" s="264">
        <f t="shared" si="2"/>
        <v>-32566</v>
      </c>
      <c r="F58" s="265">
        <v>-76610</v>
      </c>
      <c r="G58" s="266"/>
      <c r="H58" s="267">
        <f t="shared" si="3"/>
        <v>-76610</v>
      </c>
    </row>
    <row r="59" spans="1:8" customFormat="1" ht="15.75">
      <c r="A59" s="42">
        <v>35</v>
      </c>
      <c r="B59" s="44" t="s">
        <v>179</v>
      </c>
      <c r="C59" s="263">
        <v>0</v>
      </c>
      <c r="D59" s="263"/>
      <c r="E59" s="264">
        <f t="shared" si="2"/>
        <v>0</v>
      </c>
      <c r="F59" s="265">
        <v>0</v>
      </c>
      <c r="G59" s="266"/>
      <c r="H59" s="267">
        <f t="shared" si="3"/>
        <v>0</v>
      </c>
    </row>
    <row r="60" spans="1:8" customFormat="1" ht="15.75">
      <c r="A60" s="42">
        <v>36</v>
      </c>
      <c r="B60" s="44" t="s">
        <v>180</v>
      </c>
      <c r="C60" s="263">
        <v>-9337</v>
      </c>
      <c r="D60" s="263"/>
      <c r="E60" s="264">
        <f t="shared" si="2"/>
        <v>-9337</v>
      </c>
      <c r="F60" s="265">
        <v>113238</v>
      </c>
      <c r="G60" s="266"/>
      <c r="H60" s="267">
        <f t="shared" si="3"/>
        <v>113238</v>
      </c>
    </row>
    <row r="61" spans="1:8" ht="16.5" customHeight="1">
      <c r="A61" s="128">
        <v>37</v>
      </c>
      <c r="B61" s="498" t="s">
        <v>181</v>
      </c>
      <c r="C61" s="459">
        <f>C58+C59+C60</f>
        <v>-41903</v>
      </c>
      <c r="D61" s="459">
        <f>D58+D59+D60</f>
        <v>0</v>
      </c>
      <c r="E61" s="459">
        <f t="shared" si="2"/>
        <v>-41903</v>
      </c>
      <c r="F61" s="459">
        <f>F58+F59+F60</f>
        <v>36628</v>
      </c>
      <c r="G61" s="459">
        <f>G58+G59+G60</f>
        <v>0</v>
      </c>
      <c r="H61" s="460">
        <f t="shared" si="3"/>
        <v>36628</v>
      </c>
    </row>
    <row r="62" spans="1:8" ht="12" customHeight="1">
      <c r="A62" s="128"/>
      <c r="B62" s="54"/>
      <c r="C62" s="461"/>
      <c r="D62" s="461"/>
      <c r="E62" s="461"/>
      <c r="F62" s="461"/>
      <c r="G62" s="461"/>
      <c r="H62" s="464"/>
    </row>
    <row r="63" spans="1:8" ht="30.75" customHeight="1">
      <c r="A63" s="128">
        <v>38</v>
      </c>
      <c r="B63" s="499" t="s">
        <v>312</v>
      </c>
      <c r="C63" s="459">
        <f>C56-C61</f>
        <v>657571</v>
      </c>
      <c r="D63" s="459">
        <f>D56-D61</f>
        <v>1293846</v>
      </c>
      <c r="E63" s="459">
        <f t="shared" si="2"/>
        <v>1951417</v>
      </c>
      <c r="F63" s="459">
        <f>F56-F61</f>
        <v>161867</v>
      </c>
      <c r="G63" s="459">
        <f>G56-G61</f>
        <v>666598</v>
      </c>
      <c r="H63" s="460">
        <f t="shared" si="3"/>
        <v>828465</v>
      </c>
    </row>
    <row r="64" spans="1:8" customFormat="1" ht="15.75">
      <c r="A64" s="42">
        <v>39</v>
      </c>
      <c r="B64" s="44" t="s">
        <v>182</v>
      </c>
      <c r="C64" s="263"/>
      <c r="D64" s="263"/>
      <c r="E64" s="264">
        <f t="shared" si="2"/>
        <v>0</v>
      </c>
      <c r="F64" s="265"/>
      <c r="G64" s="266"/>
      <c r="H64" s="267">
        <f t="shared" si="3"/>
        <v>0</v>
      </c>
    </row>
    <row r="65" spans="1:8" ht="16.5" customHeight="1">
      <c r="A65" s="128">
        <v>40</v>
      </c>
      <c r="B65" s="498" t="s">
        <v>183</v>
      </c>
      <c r="C65" s="459">
        <f>C63-C64</f>
        <v>657571</v>
      </c>
      <c r="D65" s="459">
        <f>D63-D64</f>
        <v>1293846</v>
      </c>
      <c r="E65" s="459">
        <f t="shared" si="2"/>
        <v>1951417</v>
      </c>
      <c r="F65" s="459">
        <f>F63-F64</f>
        <v>161867</v>
      </c>
      <c r="G65" s="459">
        <f>G63-G64</f>
        <v>666598</v>
      </c>
      <c r="H65" s="460">
        <f t="shared" si="3"/>
        <v>828465</v>
      </c>
    </row>
    <row r="66" spans="1:8" customFormat="1" ht="15.75">
      <c r="A66" s="42">
        <v>41</v>
      </c>
      <c r="B66" s="44" t="s">
        <v>184</v>
      </c>
      <c r="C66" s="263"/>
      <c r="D66" s="263"/>
      <c r="E66" s="264">
        <f t="shared" si="2"/>
        <v>0</v>
      </c>
      <c r="F66" s="265"/>
      <c r="G66" s="266"/>
      <c r="H66" s="267">
        <f t="shared" si="3"/>
        <v>0</v>
      </c>
    </row>
    <row r="67" spans="1:8" ht="16.5" customHeight="1" thickBot="1">
      <c r="A67" s="500">
        <v>42</v>
      </c>
      <c r="B67" s="501" t="s">
        <v>185</v>
      </c>
      <c r="C67" s="502">
        <f>C65+C66</f>
        <v>657571</v>
      </c>
      <c r="D67" s="502">
        <f>D65+D66</f>
        <v>1293846</v>
      </c>
      <c r="E67" s="272">
        <f t="shared" si="2"/>
        <v>1951417</v>
      </c>
      <c r="F67" s="502">
        <f>F65+F66</f>
        <v>161867</v>
      </c>
      <c r="G67" s="502">
        <f>G65+G66</f>
        <v>666598</v>
      </c>
      <c r="H67" s="503">
        <f t="shared" si="3"/>
        <v>828465</v>
      </c>
    </row>
    <row r="68" spans="1:8" ht="12" customHeight="1">
      <c r="C68" s="132"/>
      <c r="D68" s="132"/>
      <c r="F68" s="132"/>
      <c r="G68" s="132"/>
      <c r="H68" s="132"/>
    </row>
  </sheetData>
  <mergeCells count="2">
    <mergeCell ref="C5:E5"/>
    <mergeCell ref="F5:H5"/>
  </mergeCells>
  <pageMargins left="0.7" right="0.7" top="0.75" bottom="0.75" header="0.3" footer="0.3"/>
  <pageSetup paperSize="9" orientation="portrait" r:id="rId1"/>
  <ignoredErrors>
    <ignoredError sqref="E10:E21 C9:D9 F9:G9 C22:D23 F22:G23 F30:G31 C30:D31" formulaRange="1"/>
    <ignoredError sqref="E58:E68 E56:E57 E32:E55" formula="1"/>
    <ignoredError sqref="E9 E22:E31"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B1" sqref="B1"/>
    </sheetView>
  </sheetViews>
  <sheetFormatPr defaultRowHeight="15"/>
  <cols>
    <col min="1" max="1" width="9.5703125" bestFit="1" customWidth="1"/>
    <col min="2" max="2" width="58" customWidth="1"/>
    <col min="3" max="8" width="15.140625" customWidth="1"/>
  </cols>
  <sheetData>
    <row r="1" spans="1:8" ht="15.75">
      <c r="A1" s="2" t="s">
        <v>226</v>
      </c>
      <c r="B1" s="482" t="s">
        <v>892</v>
      </c>
    </row>
    <row r="2" spans="1:8" ht="15.75">
      <c r="A2" s="2" t="s">
        <v>227</v>
      </c>
      <c r="B2" s="483">
        <f>'1. key ratios'!$B$2</f>
        <v>43373</v>
      </c>
      <c r="E2" s="3"/>
      <c r="F2" s="3"/>
      <c r="G2" s="3"/>
      <c r="H2" s="3"/>
    </row>
    <row r="3" spans="1:8">
      <c r="A3" s="2"/>
    </row>
    <row r="4" spans="1:8" ht="16.5" thickBot="1">
      <c r="A4" s="2" t="s">
        <v>652</v>
      </c>
      <c r="B4" s="2"/>
      <c r="C4" s="212"/>
      <c r="D4" s="212"/>
      <c r="E4" s="212"/>
      <c r="F4" s="213"/>
      <c r="G4" s="213"/>
      <c r="H4" s="214" t="s">
        <v>130</v>
      </c>
    </row>
    <row r="5" spans="1:8" ht="15.75">
      <c r="A5" s="527" t="s">
        <v>27</v>
      </c>
      <c r="B5" s="529" t="s">
        <v>284</v>
      </c>
      <c r="C5" s="531" t="s">
        <v>232</v>
      </c>
      <c r="D5" s="532"/>
      <c r="E5" s="533"/>
      <c r="F5" s="524" t="s">
        <v>233</v>
      </c>
      <c r="G5" s="524"/>
      <c r="H5" s="526"/>
    </row>
    <row r="6" spans="1:8">
      <c r="A6" s="528"/>
      <c r="B6" s="530"/>
      <c r="C6" s="469" t="s">
        <v>28</v>
      </c>
      <c r="D6" s="468" t="s">
        <v>131</v>
      </c>
      <c r="E6" s="492" t="s">
        <v>69</v>
      </c>
      <c r="F6" s="488" t="s">
        <v>28</v>
      </c>
      <c r="G6" s="468" t="s">
        <v>131</v>
      </c>
      <c r="H6" s="492" t="s">
        <v>69</v>
      </c>
    </row>
    <row r="7" spans="1:8" s="3" customFormat="1" ht="15.75">
      <c r="A7" s="215">
        <v>1</v>
      </c>
      <c r="B7" s="474" t="s">
        <v>792</v>
      </c>
      <c r="C7" s="479">
        <f>SUM(C8:C11)</f>
        <v>4938636</v>
      </c>
      <c r="D7" s="478">
        <f>SUM(D8:D11)</f>
        <v>9437216</v>
      </c>
      <c r="E7" s="493">
        <f>C7+D7</f>
        <v>14375852</v>
      </c>
      <c r="F7" s="489">
        <f>SUM(F8:F11)</f>
        <v>3487410</v>
      </c>
      <c r="G7" s="478">
        <f>SUM(G8:G11)</f>
        <v>6684007</v>
      </c>
      <c r="H7" s="493">
        <f>F7+G7</f>
        <v>10171417</v>
      </c>
    </row>
    <row r="8" spans="1:8" s="3" customFormat="1" ht="15.75">
      <c r="A8" s="215">
        <v>1.1000000000000001</v>
      </c>
      <c r="B8" s="473" t="s">
        <v>316</v>
      </c>
      <c r="C8" s="477">
        <v>4385844</v>
      </c>
      <c r="D8" s="476">
        <v>9232084</v>
      </c>
      <c r="E8" s="493">
        <f t="shared" ref="E8:E53" si="0">C8+D8</f>
        <v>13617928</v>
      </c>
      <c r="F8" s="490">
        <v>3437410</v>
      </c>
      <c r="G8" s="476">
        <v>6684007</v>
      </c>
      <c r="H8" s="493">
        <f t="shared" ref="H8:H53" si="1">F8+G8</f>
        <v>10121417</v>
      </c>
    </row>
    <row r="9" spans="1:8" s="3" customFormat="1" ht="15.75">
      <c r="A9" s="215">
        <v>1.2</v>
      </c>
      <c r="B9" s="473" t="s">
        <v>317</v>
      </c>
      <c r="C9" s="477"/>
      <c r="D9" s="476"/>
      <c r="E9" s="493">
        <f t="shared" si="0"/>
        <v>0</v>
      </c>
      <c r="F9" s="490"/>
      <c r="G9" s="476"/>
      <c r="H9" s="493">
        <f t="shared" si="1"/>
        <v>0</v>
      </c>
    </row>
    <row r="10" spans="1:8" s="3" customFormat="1" ht="15.75">
      <c r="A10" s="215">
        <v>1.3</v>
      </c>
      <c r="B10" s="473" t="s">
        <v>318</v>
      </c>
      <c r="C10" s="477">
        <v>552792</v>
      </c>
      <c r="D10" s="476">
        <v>205132</v>
      </c>
      <c r="E10" s="493">
        <f t="shared" si="0"/>
        <v>757924</v>
      </c>
      <c r="F10" s="490">
        <v>50000</v>
      </c>
      <c r="G10" s="476">
        <v>0</v>
      </c>
      <c r="H10" s="493">
        <f t="shared" si="1"/>
        <v>50000</v>
      </c>
    </row>
    <row r="11" spans="1:8" s="3" customFormat="1" ht="15.75">
      <c r="A11" s="215">
        <v>1.4</v>
      </c>
      <c r="B11" s="473" t="s">
        <v>319</v>
      </c>
      <c r="C11" s="477">
        <v>0</v>
      </c>
      <c r="D11" s="476">
        <v>0</v>
      </c>
      <c r="E11" s="493">
        <f t="shared" si="0"/>
        <v>0</v>
      </c>
      <c r="F11" s="490">
        <v>0</v>
      </c>
      <c r="G11" s="476">
        <v>0</v>
      </c>
      <c r="H11" s="493">
        <f t="shared" si="1"/>
        <v>0</v>
      </c>
    </row>
    <row r="12" spans="1:8" s="3" customFormat="1" ht="33" customHeight="1">
      <c r="A12" s="215">
        <v>2</v>
      </c>
      <c r="B12" s="474" t="s">
        <v>320</v>
      </c>
      <c r="C12" s="479">
        <v>0</v>
      </c>
      <c r="D12" s="489">
        <v>0</v>
      </c>
      <c r="E12" s="493">
        <f t="shared" si="0"/>
        <v>0</v>
      </c>
      <c r="F12" s="494">
        <v>0</v>
      </c>
      <c r="G12" s="495">
        <v>0</v>
      </c>
      <c r="H12" s="493">
        <f t="shared" si="1"/>
        <v>0</v>
      </c>
    </row>
    <row r="13" spans="1:8" s="3" customFormat="1" ht="29.25" customHeight="1">
      <c r="A13" s="215">
        <v>3</v>
      </c>
      <c r="B13" s="474" t="s">
        <v>321</v>
      </c>
      <c r="C13" s="479"/>
      <c r="D13" s="478"/>
      <c r="E13" s="493">
        <f t="shared" si="0"/>
        <v>0</v>
      </c>
      <c r="F13" s="489"/>
      <c r="G13" s="478"/>
      <c r="H13" s="493">
        <f t="shared" si="1"/>
        <v>0</v>
      </c>
    </row>
    <row r="14" spans="1:8" s="3" customFormat="1" ht="15.75">
      <c r="A14" s="215">
        <v>3.1</v>
      </c>
      <c r="B14" s="473" t="s">
        <v>322</v>
      </c>
      <c r="C14" s="477"/>
      <c r="D14" s="476"/>
      <c r="E14" s="493">
        <f t="shared" si="0"/>
        <v>0</v>
      </c>
      <c r="F14" s="490"/>
      <c r="G14" s="476"/>
      <c r="H14" s="493">
        <f t="shared" si="1"/>
        <v>0</v>
      </c>
    </row>
    <row r="15" spans="1:8" s="3" customFormat="1" ht="15.75">
      <c r="A15" s="215">
        <v>3.2</v>
      </c>
      <c r="B15" s="473" t="s">
        <v>323</v>
      </c>
      <c r="C15" s="477"/>
      <c r="D15" s="476"/>
      <c r="E15" s="493">
        <f t="shared" si="0"/>
        <v>0</v>
      </c>
      <c r="F15" s="490"/>
      <c r="G15" s="476"/>
      <c r="H15" s="493">
        <f t="shared" si="1"/>
        <v>0</v>
      </c>
    </row>
    <row r="16" spans="1:8" s="3" customFormat="1" ht="33.75" customHeight="1">
      <c r="A16" s="215">
        <v>4</v>
      </c>
      <c r="B16" s="474" t="s">
        <v>324</v>
      </c>
      <c r="C16" s="479">
        <f>C17+C18</f>
        <v>22315641.100000001</v>
      </c>
      <c r="D16" s="478">
        <f>D17+D18</f>
        <v>51808153.590000004</v>
      </c>
      <c r="E16" s="493">
        <f t="shared" si="0"/>
        <v>74123794.689999998</v>
      </c>
      <c r="F16" s="489">
        <f>F17+F18</f>
        <v>11955200</v>
      </c>
      <c r="G16" s="478">
        <f>G17+G18</f>
        <v>32111963</v>
      </c>
      <c r="H16" s="493">
        <f t="shared" si="1"/>
        <v>44067163</v>
      </c>
    </row>
    <row r="17" spans="1:8" s="3" customFormat="1" ht="15.75">
      <c r="A17" s="215">
        <v>4.0999999999999996</v>
      </c>
      <c r="B17" s="473" t="s">
        <v>325</v>
      </c>
      <c r="C17" s="477">
        <v>21327800.100000001</v>
      </c>
      <c r="D17" s="476">
        <v>47142044.590000004</v>
      </c>
      <c r="E17" s="493">
        <f t="shared" si="0"/>
        <v>68469844.689999998</v>
      </c>
      <c r="F17" s="490">
        <v>11138200</v>
      </c>
      <c r="G17" s="476">
        <v>29424656</v>
      </c>
      <c r="H17" s="493">
        <f t="shared" si="1"/>
        <v>40562856</v>
      </c>
    </row>
    <row r="18" spans="1:8" s="3" customFormat="1" ht="15.75">
      <c r="A18" s="215">
        <v>4.2</v>
      </c>
      <c r="B18" s="473" t="s">
        <v>326</v>
      </c>
      <c r="C18" s="477">
        <v>987841</v>
      </c>
      <c r="D18" s="476">
        <v>4666109</v>
      </c>
      <c r="E18" s="493">
        <f t="shared" si="0"/>
        <v>5653950</v>
      </c>
      <c r="F18" s="490">
        <v>817000</v>
      </c>
      <c r="G18" s="476">
        <v>2687307</v>
      </c>
      <c r="H18" s="493">
        <f t="shared" si="1"/>
        <v>3504307</v>
      </c>
    </row>
    <row r="19" spans="1:8" s="3" customFormat="1" ht="39.75" customHeight="1">
      <c r="A19" s="215">
        <v>5</v>
      </c>
      <c r="B19" s="474" t="s">
        <v>327</v>
      </c>
      <c r="C19" s="479">
        <f>SUM(C20:C22)+SUM(C28:C31)</f>
        <v>36576000.100000001</v>
      </c>
      <c r="D19" s="489">
        <f>SUM(D20:D22)+SUM(D28:D31)</f>
        <v>59040496.890000001</v>
      </c>
      <c r="E19" s="493">
        <f t="shared" si="0"/>
        <v>95616496.99000001</v>
      </c>
      <c r="F19" s="494">
        <f>SUM(F20:F22)+SUM(F28:F31)</f>
        <v>7388101</v>
      </c>
      <c r="G19" s="495">
        <f>SUM(G20:G22)+SUM(G28:G31)</f>
        <v>56054917</v>
      </c>
      <c r="H19" s="493">
        <f t="shared" si="1"/>
        <v>63443018</v>
      </c>
    </row>
    <row r="20" spans="1:8" s="3" customFormat="1" ht="15.75">
      <c r="A20" s="215">
        <v>5.0999999999999996</v>
      </c>
      <c r="B20" s="473" t="s">
        <v>328</v>
      </c>
      <c r="C20" s="477">
        <v>326779.09999999998</v>
      </c>
      <c r="D20" s="476">
        <v>2963875.89</v>
      </c>
      <c r="E20" s="493">
        <f t="shared" si="0"/>
        <v>3290654.99</v>
      </c>
      <c r="F20" s="490">
        <v>153200</v>
      </c>
      <c r="G20" s="476">
        <v>1568667</v>
      </c>
      <c r="H20" s="493">
        <f t="shared" si="1"/>
        <v>1721867</v>
      </c>
    </row>
    <row r="21" spans="1:8" s="3" customFormat="1" ht="15.75">
      <c r="A21" s="215">
        <v>5.2</v>
      </c>
      <c r="B21" s="473" t="s">
        <v>329</v>
      </c>
      <c r="C21" s="477">
        <v>0</v>
      </c>
      <c r="D21" s="476">
        <v>0</v>
      </c>
      <c r="E21" s="493">
        <f t="shared" si="0"/>
        <v>0</v>
      </c>
      <c r="F21" s="490">
        <v>0</v>
      </c>
      <c r="G21" s="476">
        <v>0</v>
      </c>
      <c r="H21" s="493">
        <f t="shared" si="1"/>
        <v>0</v>
      </c>
    </row>
    <row r="22" spans="1:8" s="3" customFormat="1" ht="15.75">
      <c r="A22" s="215">
        <v>5.3</v>
      </c>
      <c r="B22" s="473" t="s">
        <v>330</v>
      </c>
      <c r="C22" s="479">
        <f>SUM(C23:C27)</f>
        <v>36249221</v>
      </c>
      <c r="D22" s="478">
        <f>SUM(D23:D27)</f>
        <v>56076621</v>
      </c>
      <c r="E22" s="493">
        <f t="shared" si="0"/>
        <v>92325842</v>
      </c>
      <c r="F22" s="489">
        <f>SUM(F23:F27)</f>
        <v>7234901</v>
      </c>
      <c r="G22" s="478">
        <f>SUM(G23:G27)</f>
        <v>54486250</v>
      </c>
      <c r="H22" s="493">
        <f t="shared" si="1"/>
        <v>61721151</v>
      </c>
    </row>
    <row r="23" spans="1:8" s="3" customFormat="1" ht="15.75">
      <c r="A23" s="215" t="s">
        <v>331</v>
      </c>
      <c r="B23" s="472" t="s">
        <v>332</v>
      </c>
      <c r="C23" s="477">
        <v>7059976</v>
      </c>
      <c r="D23" s="476">
        <v>29735418</v>
      </c>
      <c r="E23" s="493">
        <f t="shared" si="0"/>
        <v>36795394</v>
      </c>
      <c r="F23" s="490">
        <v>2939856</v>
      </c>
      <c r="G23" s="476">
        <v>20428571</v>
      </c>
      <c r="H23" s="493">
        <f t="shared" si="1"/>
        <v>23368427</v>
      </c>
    </row>
    <row r="24" spans="1:8" s="3" customFormat="1" ht="15.75">
      <c r="A24" s="215" t="s">
        <v>333</v>
      </c>
      <c r="B24" s="472" t="s">
        <v>334</v>
      </c>
      <c r="C24" s="477">
        <v>2192000</v>
      </c>
      <c r="D24" s="476">
        <v>10209350</v>
      </c>
      <c r="E24" s="493">
        <f t="shared" si="0"/>
        <v>12401350</v>
      </c>
      <c r="F24" s="490">
        <v>415000</v>
      </c>
      <c r="G24" s="476">
        <v>10191621</v>
      </c>
      <c r="H24" s="493">
        <f t="shared" si="1"/>
        <v>10606621</v>
      </c>
    </row>
    <row r="25" spans="1:8" s="3" customFormat="1" ht="15.75">
      <c r="A25" s="215" t="s">
        <v>335</v>
      </c>
      <c r="B25" s="471" t="s">
        <v>336</v>
      </c>
      <c r="C25" s="477">
        <v>22481000</v>
      </c>
      <c r="D25" s="476">
        <v>4255421</v>
      </c>
      <c r="E25" s="493">
        <f t="shared" si="0"/>
        <v>26736421</v>
      </c>
      <c r="F25" s="490">
        <v>320000</v>
      </c>
      <c r="G25" s="476">
        <v>13111650</v>
      </c>
      <c r="H25" s="493">
        <f t="shared" si="1"/>
        <v>13431650</v>
      </c>
    </row>
    <row r="26" spans="1:8" s="3" customFormat="1" ht="15.75">
      <c r="A26" s="215" t="s">
        <v>337</v>
      </c>
      <c r="B26" s="472" t="s">
        <v>338</v>
      </c>
      <c r="C26" s="477">
        <v>4516245</v>
      </c>
      <c r="D26" s="476">
        <v>11876432</v>
      </c>
      <c r="E26" s="493">
        <f t="shared" si="0"/>
        <v>16392677</v>
      </c>
      <c r="F26" s="490">
        <v>3560045</v>
      </c>
      <c r="G26" s="476">
        <v>10754408</v>
      </c>
      <c r="H26" s="493">
        <f t="shared" si="1"/>
        <v>14314453</v>
      </c>
    </row>
    <row r="27" spans="1:8" s="3" customFormat="1" ht="15.75">
      <c r="A27" s="215" t="s">
        <v>339</v>
      </c>
      <c r="B27" s="472" t="s">
        <v>340</v>
      </c>
      <c r="C27" s="477"/>
      <c r="D27" s="476"/>
      <c r="E27" s="493">
        <f t="shared" si="0"/>
        <v>0</v>
      </c>
      <c r="F27" s="490"/>
      <c r="G27" s="476"/>
      <c r="H27" s="493">
        <f t="shared" si="1"/>
        <v>0</v>
      </c>
    </row>
    <row r="28" spans="1:8" s="3" customFormat="1" ht="15.75">
      <c r="A28" s="215">
        <v>5.4</v>
      </c>
      <c r="B28" s="473" t="s">
        <v>341</v>
      </c>
      <c r="C28" s="477"/>
      <c r="D28" s="476"/>
      <c r="E28" s="493">
        <f t="shared" si="0"/>
        <v>0</v>
      </c>
      <c r="F28" s="490"/>
      <c r="G28" s="476"/>
      <c r="H28" s="493">
        <f t="shared" si="1"/>
        <v>0</v>
      </c>
    </row>
    <row r="29" spans="1:8" s="3" customFormat="1" ht="15.75">
      <c r="A29" s="215">
        <v>5.5</v>
      </c>
      <c r="B29" s="473" t="s">
        <v>342</v>
      </c>
      <c r="C29" s="477"/>
      <c r="D29" s="476"/>
      <c r="E29" s="493">
        <f t="shared" si="0"/>
        <v>0</v>
      </c>
      <c r="F29" s="490"/>
      <c r="G29" s="476"/>
      <c r="H29" s="493">
        <f t="shared" si="1"/>
        <v>0</v>
      </c>
    </row>
    <row r="30" spans="1:8" s="3" customFormat="1" ht="15.75">
      <c r="A30" s="215">
        <v>5.6</v>
      </c>
      <c r="B30" s="473" t="s">
        <v>343</v>
      </c>
      <c r="C30" s="477"/>
      <c r="D30" s="476"/>
      <c r="E30" s="493">
        <f t="shared" si="0"/>
        <v>0</v>
      </c>
      <c r="F30" s="490"/>
      <c r="G30" s="476"/>
      <c r="H30" s="493">
        <f t="shared" si="1"/>
        <v>0</v>
      </c>
    </row>
    <row r="31" spans="1:8" s="3" customFormat="1" ht="15.75">
      <c r="A31" s="215">
        <v>5.7</v>
      </c>
      <c r="B31" s="473" t="s">
        <v>344</v>
      </c>
      <c r="C31" s="477"/>
      <c r="D31" s="476"/>
      <c r="E31" s="493">
        <f t="shared" si="0"/>
        <v>0</v>
      </c>
      <c r="F31" s="490"/>
      <c r="G31" s="476"/>
      <c r="H31" s="493">
        <f t="shared" si="1"/>
        <v>0</v>
      </c>
    </row>
    <row r="32" spans="1:8" s="3" customFormat="1" ht="15.75">
      <c r="A32" s="215">
        <v>6</v>
      </c>
      <c r="B32" s="474" t="s">
        <v>345</v>
      </c>
      <c r="C32" s="477"/>
      <c r="D32" s="476"/>
      <c r="E32" s="493">
        <f t="shared" si="0"/>
        <v>0</v>
      </c>
      <c r="F32" s="490"/>
      <c r="G32" s="476"/>
      <c r="H32" s="493">
        <f t="shared" si="1"/>
        <v>0</v>
      </c>
    </row>
    <row r="33" spans="1:8" s="3" customFormat="1" ht="25.5">
      <c r="A33" s="215">
        <v>6.1</v>
      </c>
      <c r="B33" s="473" t="s">
        <v>793</v>
      </c>
      <c r="C33" s="477"/>
      <c r="D33" s="476"/>
      <c r="E33" s="493">
        <f t="shared" si="0"/>
        <v>0</v>
      </c>
      <c r="F33" s="490"/>
      <c r="G33" s="476"/>
      <c r="H33" s="493">
        <f t="shared" si="1"/>
        <v>0</v>
      </c>
    </row>
    <row r="34" spans="1:8" s="3" customFormat="1" ht="25.5">
      <c r="A34" s="215">
        <v>6.2</v>
      </c>
      <c r="B34" s="473" t="s">
        <v>346</v>
      </c>
      <c r="C34" s="477"/>
      <c r="D34" s="476"/>
      <c r="E34" s="493">
        <f t="shared" si="0"/>
        <v>0</v>
      </c>
      <c r="F34" s="490"/>
      <c r="G34" s="476"/>
      <c r="H34" s="493">
        <f t="shared" si="1"/>
        <v>0</v>
      </c>
    </row>
    <row r="35" spans="1:8" s="3" customFormat="1" ht="25.5">
      <c r="A35" s="215">
        <v>6.3</v>
      </c>
      <c r="B35" s="473" t="s">
        <v>347</v>
      </c>
      <c r="C35" s="477"/>
      <c r="D35" s="476"/>
      <c r="E35" s="493">
        <f t="shared" si="0"/>
        <v>0</v>
      </c>
      <c r="F35" s="490"/>
      <c r="G35" s="476"/>
      <c r="H35" s="493">
        <f t="shared" si="1"/>
        <v>0</v>
      </c>
    </row>
    <row r="36" spans="1:8" s="3" customFormat="1" ht="15.75">
      <c r="A36" s="215">
        <v>6.4</v>
      </c>
      <c r="B36" s="473" t="s">
        <v>348</v>
      </c>
      <c r="C36" s="477"/>
      <c r="D36" s="476"/>
      <c r="E36" s="493">
        <f t="shared" si="0"/>
        <v>0</v>
      </c>
      <c r="F36" s="490"/>
      <c r="G36" s="476"/>
      <c r="H36" s="493">
        <f t="shared" si="1"/>
        <v>0</v>
      </c>
    </row>
    <row r="37" spans="1:8" s="3" customFormat="1" ht="15.75">
      <c r="A37" s="215">
        <v>6.5</v>
      </c>
      <c r="B37" s="473" t="s">
        <v>349</v>
      </c>
      <c r="C37" s="477"/>
      <c r="D37" s="476"/>
      <c r="E37" s="493">
        <f t="shared" si="0"/>
        <v>0</v>
      </c>
      <c r="F37" s="490"/>
      <c r="G37" s="476"/>
      <c r="H37" s="493">
        <f t="shared" si="1"/>
        <v>0</v>
      </c>
    </row>
    <row r="38" spans="1:8" s="3" customFormat="1" ht="25.5">
      <c r="A38" s="215">
        <v>6.6</v>
      </c>
      <c r="B38" s="473" t="s">
        <v>350</v>
      </c>
      <c r="C38" s="477"/>
      <c r="D38" s="476"/>
      <c r="E38" s="493">
        <f t="shared" si="0"/>
        <v>0</v>
      </c>
      <c r="F38" s="490"/>
      <c r="G38" s="476"/>
      <c r="H38" s="493">
        <f t="shared" si="1"/>
        <v>0</v>
      </c>
    </row>
    <row r="39" spans="1:8" s="3" customFormat="1" ht="25.5">
      <c r="A39" s="215">
        <v>6.7</v>
      </c>
      <c r="B39" s="473" t="s">
        <v>351</v>
      </c>
      <c r="C39" s="477"/>
      <c r="D39" s="476"/>
      <c r="E39" s="493">
        <f t="shared" si="0"/>
        <v>0</v>
      </c>
      <c r="F39" s="490"/>
      <c r="G39" s="476"/>
      <c r="H39" s="493">
        <f t="shared" si="1"/>
        <v>0</v>
      </c>
    </row>
    <row r="40" spans="1:8" s="3" customFormat="1" ht="25.5">
      <c r="A40" s="215">
        <v>7</v>
      </c>
      <c r="B40" s="474" t="s">
        <v>352</v>
      </c>
      <c r="C40" s="479">
        <f>SUM(C41:C44)</f>
        <v>20704.7</v>
      </c>
      <c r="D40" s="478">
        <f>SUM(D41:D44)</f>
        <v>60216.417092999982</v>
      </c>
      <c r="E40" s="493">
        <f t="shared" si="0"/>
        <v>80921.117092999979</v>
      </c>
      <c r="F40" s="489">
        <f>SUM(F41:F44)</f>
        <v>23603.459999999974</v>
      </c>
      <c r="G40" s="478">
        <f>SUM(G41:G44)</f>
        <v>38220.255839000005</v>
      </c>
      <c r="H40" s="493">
        <f t="shared" si="1"/>
        <v>61823.715838999982</v>
      </c>
    </row>
    <row r="41" spans="1:8" s="3" customFormat="1" ht="25.5">
      <c r="A41" s="215">
        <v>7.1</v>
      </c>
      <c r="B41" s="473" t="s">
        <v>353</v>
      </c>
      <c r="C41" s="477">
        <v>0</v>
      </c>
      <c r="D41" s="476">
        <v>0</v>
      </c>
      <c r="E41" s="493">
        <f t="shared" si="0"/>
        <v>0</v>
      </c>
      <c r="F41" s="490">
        <v>0</v>
      </c>
      <c r="G41" s="476">
        <v>0</v>
      </c>
      <c r="H41" s="493">
        <f t="shared" si="1"/>
        <v>0</v>
      </c>
    </row>
    <row r="42" spans="1:8" s="3" customFormat="1" ht="25.5">
      <c r="A42" s="215">
        <v>7.2</v>
      </c>
      <c r="B42" s="473" t="s">
        <v>354</v>
      </c>
      <c r="C42" s="477">
        <v>4046.7100000000005</v>
      </c>
      <c r="D42" s="476">
        <v>6468.2667929999998</v>
      </c>
      <c r="E42" s="493">
        <f t="shared" si="0"/>
        <v>10514.976793</v>
      </c>
      <c r="F42" s="490">
        <v>4687.87</v>
      </c>
      <c r="G42" s="476">
        <v>12105.509999999998</v>
      </c>
      <c r="H42" s="493">
        <f t="shared" si="1"/>
        <v>16793.379999999997</v>
      </c>
    </row>
    <row r="43" spans="1:8" s="3" customFormat="1" ht="38.25">
      <c r="A43" s="215">
        <v>7.3</v>
      </c>
      <c r="B43" s="473" t="s">
        <v>355</v>
      </c>
      <c r="C43" s="477">
        <v>2784.54</v>
      </c>
      <c r="D43" s="476">
        <v>0</v>
      </c>
      <c r="E43" s="493">
        <f t="shared" si="0"/>
        <v>2784.54</v>
      </c>
      <c r="F43" s="490">
        <v>0</v>
      </c>
      <c r="G43" s="476">
        <v>26114.745839000003</v>
      </c>
      <c r="H43" s="493">
        <f t="shared" si="1"/>
        <v>26114.745839000003</v>
      </c>
    </row>
    <row r="44" spans="1:8" s="3" customFormat="1" ht="38.25">
      <c r="A44" s="215">
        <v>7.4</v>
      </c>
      <c r="B44" s="473" t="s">
        <v>356</v>
      </c>
      <c r="C44" s="477">
        <v>13873.45</v>
      </c>
      <c r="D44" s="476">
        <v>53748.150299999979</v>
      </c>
      <c r="E44" s="493">
        <f t="shared" si="0"/>
        <v>67621.600299999976</v>
      </c>
      <c r="F44" s="490">
        <v>18915.589999999975</v>
      </c>
      <c r="G44" s="476">
        <v>0</v>
      </c>
      <c r="H44" s="493">
        <f t="shared" si="1"/>
        <v>18915.589999999975</v>
      </c>
    </row>
    <row r="45" spans="1:8" s="3" customFormat="1" ht="15.75">
      <c r="A45" s="215">
        <v>8</v>
      </c>
      <c r="B45" s="474" t="s">
        <v>357</v>
      </c>
      <c r="C45" s="477"/>
      <c r="D45" s="476"/>
      <c r="E45" s="493">
        <f t="shared" si="0"/>
        <v>0</v>
      </c>
      <c r="F45" s="490"/>
      <c r="G45" s="476"/>
      <c r="H45" s="493">
        <f t="shared" si="1"/>
        <v>0</v>
      </c>
    </row>
    <row r="46" spans="1:8" s="3" customFormat="1" ht="15.75">
      <c r="A46" s="215">
        <v>8.1</v>
      </c>
      <c r="B46" s="473" t="s">
        <v>358</v>
      </c>
      <c r="C46" s="477"/>
      <c r="D46" s="476"/>
      <c r="E46" s="493">
        <f t="shared" si="0"/>
        <v>0</v>
      </c>
      <c r="F46" s="490"/>
      <c r="G46" s="476"/>
      <c r="H46" s="493">
        <f t="shared" si="1"/>
        <v>0</v>
      </c>
    </row>
    <row r="47" spans="1:8" s="3" customFormat="1" ht="15.75">
      <c r="A47" s="215">
        <v>8.1999999999999993</v>
      </c>
      <c r="B47" s="473" t="s">
        <v>359</v>
      </c>
      <c r="C47" s="477"/>
      <c r="D47" s="476"/>
      <c r="E47" s="493">
        <f t="shared" si="0"/>
        <v>0</v>
      </c>
      <c r="F47" s="490"/>
      <c r="G47" s="476"/>
      <c r="H47" s="493">
        <f t="shared" si="1"/>
        <v>0</v>
      </c>
    </row>
    <row r="48" spans="1:8" s="3" customFormat="1" ht="15.75">
      <c r="A48" s="215">
        <v>8.3000000000000007</v>
      </c>
      <c r="B48" s="473" t="s">
        <v>360</v>
      </c>
      <c r="C48" s="477"/>
      <c r="D48" s="476"/>
      <c r="E48" s="493">
        <f t="shared" si="0"/>
        <v>0</v>
      </c>
      <c r="F48" s="490"/>
      <c r="G48" s="476"/>
      <c r="H48" s="493">
        <f t="shared" si="1"/>
        <v>0</v>
      </c>
    </row>
    <row r="49" spans="1:8" s="3" customFormat="1" ht="15.75">
      <c r="A49" s="215">
        <v>8.4</v>
      </c>
      <c r="B49" s="473" t="s">
        <v>361</v>
      </c>
      <c r="C49" s="477"/>
      <c r="D49" s="476"/>
      <c r="E49" s="493">
        <f t="shared" si="0"/>
        <v>0</v>
      </c>
      <c r="F49" s="490"/>
      <c r="G49" s="476"/>
      <c r="H49" s="493">
        <f t="shared" si="1"/>
        <v>0</v>
      </c>
    </row>
    <row r="50" spans="1:8" s="3" customFormat="1" ht="15.75">
      <c r="A50" s="215">
        <v>8.5</v>
      </c>
      <c r="B50" s="473" t="s">
        <v>362</v>
      </c>
      <c r="C50" s="477"/>
      <c r="D50" s="476"/>
      <c r="E50" s="493">
        <f t="shared" si="0"/>
        <v>0</v>
      </c>
      <c r="F50" s="490"/>
      <c r="G50" s="476"/>
      <c r="H50" s="493">
        <f t="shared" si="1"/>
        <v>0</v>
      </c>
    </row>
    <row r="51" spans="1:8" s="3" customFormat="1" ht="15.75">
      <c r="A51" s="215">
        <v>8.6</v>
      </c>
      <c r="B51" s="473" t="s">
        <v>363</v>
      </c>
      <c r="C51" s="477"/>
      <c r="D51" s="476"/>
      <c r="E51" s="493">
        <f t="shared" si="0"/>
        <v>0</v>
      </c>
      <c r="F51" s="490"/>
      <c r="G51" s="476"/>
      <c r="H51" s="493">
        <f t="shared" si="1"/>
        <v>0</v>
      </c>
    </row>
    <row r="52" spans="1:8" s="3" customFormat="1" ht="15.75">
      <c r="A52" s="215">
        <v>8.6999999999999993</v>
      </c>
      <c r="B52" s="473" t="s">
        <v>364</v>
      </c>
      <c r="C52" s="477"/>
      <c r="D52" s="476"/>
      <c r="E52" s="493">
        <f t="shared" si="0"/>
        <v>0</v>
      </c>
      <c r="F52" s="490"/>
      <c r="G52" s="476"/>
      <c r="H52" s="493">
        <f t="shared" si="1"/>
        <v>0</v>
      </c>
    </row>
    <row r="53" spans="1:8" s="3" customFormat="1" ht="26.25" thickBot="1">
      <c r="A53" s="216">
        <v>9</v>
      </c>
      <c r="B53" s="470" t="s">
        <v>365</v>
      </c>
      <c r="C53" s="475"/>
      <c r="D53" s="274"/>
      <c r="E53" s="273">
        <f t="shared" si="0"/>
        <v>0</v>
      </c>
      <c r="F53" s="491"/>
      <c r="G53" s="274"/>
      <c r="H53" s="273">
        <f t="shared" si="1"/>
        <v>0</v>
      </c>
    </row>
  </sheetData>
  <mergeCells count="4">
    <mergeCell ref="A5:A6"/>
    <mergeCell ref="B5:B6"/>
    <mergeCell ref="C5:E5"/>
    <mergeCell ref="F5:H5"/>
  </mergeCells>
  <pageMargins left="0.25" right="0.25" top="0.75" bottom="0.75" header="0.3" footer="0.3"/>
  <pageSetup paperSize="9" scale="62" orientation="portrait" r:id="rId1"/>
  <ignoredErrors>
    <ignoredError sqref="C50:H53 C7:D7 F7:H7 F45:H49 H43 H44 C45:D49 H41:H42 C13:D16 C12 F13:H16 H11 F12 H12 C19:D19 C32:D40 F32:H40 H27:H31 H8:H10 F19:H19 H17:H18 F22:H22 H20:H21 H23:H26 C22:D22" formulaRange="1"/>
    <ignoredError sqref="E7:E49" formula="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2"/>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D20" sqref="D20"/>
    </sheetView>
  </sheetViews>
  <sheetFormatPr defaultColWidth="9.140625" defaultRowHeight="12.75"/>
  <cols>
    <col min="1" max="1" width="9.5703125" style="2" bestFit="1" customWidth="1"/>
    <col min="2" max="2" width="90" style="2" customWidth="1"/>
    <col min="3" max="3" width="16.85546875" style="2" customWidth="1"/>
    <col min="4" max="4" width="16.28515625" style="2" customWidth="1"/>
    <col min="5" max="11" width="9.7109375" style="13" customWidth="1"/>
    <col min="12" max="16384" width="9.140625" style="13"/>
  </cols>
  <sheetData>
    <row r="1" spans="1:8" ht="15">
      <c r="A1" s="18" t="s">
        <v>226</v>
      </c>
      <c r="B1" s="482" t="s">
        <v>892</v>
      </c>
      <c r="C1" s="17"/>
      <c r="D1" s="355"/>
    </row>
    <row r="2" spans="1:8" ht="15">
      <c r="A2" s="18" t="s">
        <v>227</v>
      </c>
      <c r="B2" s="483">
        <f>'1. key ratios'!$B$2</f>
        <v>43373</v>
      </c>
      <c r="C2" s="636"/>
      <c r="D2" s="635"/>
      <c r="E2" s="12"/>
      <c r="F2" s="12"/>
      <c r="G2" s="12"/>
      <c r="H2" s="12"/>
    </row>
    <row r="3" spans="1:8" ht="15">
      <c r="A3" s="18"/>
      <c r="B3" s="17"/>
      <c r="C3" s="30"/>
      <c r="D3" s="19"/>
      <c r="E3" s="12"/>
      <c r="F3" s="12"/>
      <c r="G3" s="12"/>
      <c r="H3" s="12"/>
    </row>
    <row r="4" spans="1:8" ht="15" customHeight="1" thickBot="1">
      <c r="A4" s="209" t="s">
        <v>653</v>
      </c>
      <c r="B4" s="210" t="s">
        <v>225</v>
      </c>
      <c r="C4" s="209"/>
      <c r="D4" s="211" t="s">
        <v>130</v>
      </c>
    </row>
    <row r="5" spans="1:8" ht="15" customHeight="1">
      <c r="A5" s="207" t="s">
        <v>27</v>
      </c>
      <c r="B5" s="208"/>
      <c r="C5" s="513" t="s">
        <v>898</v>
      </c>
      <c r="D5" s="516" t="s">
        <v>894</v>
      </c>
    </row>
    <row r="6" spans="1:8" ht="15" customHeight="1">
      <c r="A6" s="411">
        <v>1</v>
      </c>
      <c r="B6" s="412" t="s">
        <v>230</v>
      </c>
      <c r="C6" s="413">
        <f>C7+C9+C10</f>
        <v>55874050.1514</v>
      </c>
      <c r="D6" s="414">
        <f>D7+D9+D10</f>
        <v>54071851.471099995</v>
      </c>
    </row>
    <row r="7" spans="1:8" ht="15" customHeight="1">
      <c r="A7" s="411">
        <v>1.1000000000000001</v>
      </c>
      <c r="B7" s="415" t="s">
        <v>22</v>
      </c>
      <c r="C7" s="416">
        <v>44226327.600000001</v>
      </c>
      <c r="D7" s="507">
        <v>42905230.299999997</v>
      </c>
    </row>
    <row r="8" spans="1:8" ht="25.5">
      <c r="A8" s="411" t="s">
        <v>291</v>
      </c>
      <c r="B8" s="417" t="s">
        <v>647</v>
      </c>
      <c r="C8" s="416"/>
      <c r="D8" s="507"/>
    </row>
    <row r="9" spans="1:8" ht="15" customHeight="1">
      <c r="A9" s="411">
        <v>1.2</v>
      </c>
      <c r="B9" s="415" t="s">
        <v>23</v>
      </c>
      <c r="C9" s="416">
        <v>11647722.551399998</v>
      </c>
      <c r="D9" s="507">
        <v>11166621.171099998</v>
      </c>
    </row>
    <row r="10" spans="1:8" ht="29.25" customHeight="1">
      <c r="A10" s="411">
        <v>1.3</v>
      </c>
      <c r="B10" s="419" t="s">
        <v>78</v>
      </c>
      <c r="C10" s="418">
        <v>0</v>
      </c>
      <c r="D10" s="508">
        <v>0</v>
      </c>
    </row>
    <row r="11" spans="1:8" ht="15" customHeight="1">
      <c r="A11" s="411">
        <v>2</v>
      </c>
      <c r="B11" s="412" t="s">
        <v>231</v>
      </c>
      <c r="C11" s="416">
        <v>52343.106331001371</v>
      </c>
      <c r="D11" s="507">
        <v>287031.60382799816</v>
      </c>
    </row>
    <row r="12" spans="1:8" ht="15" customHeight="1">
      <c r="A12" s="430">
        <v>3</v>
      </c>
      <c r="B12" s="431" t="s">
        <v>229</v>
      </c>
      <c r="C12" s="418">
        <v>9140373</v>
      </c>
      <c r="D12" s="508">
        <v>9140373</v>
      </c>
    </row>
    <row r="13" spans="1:8" ht="15" customHeight="1" thickBot="1">
      <c r="A13" s="130">
        <v>4</v>
      </c>
      <c r="B13" s="131" t="s">
        <v>292</v>
      </c>
      <c r="C13" s="275">
        <f>C6+C11+C12</f>
        <v>65066766.257730998</v>
      </c>
      <c r="D13" s="276">
        <f>D6+D11+D12</f>
        <v>63499256.074927993</v>
      </c>
    </row>
    <row r="14" spans="1:8">
      <c r="B14" s="24"/>
    </row>
    <row r="15" spans="1:8">
      <c r="B15" s="103"/>
    </row>
    <row r="16" spans="1:8">
      <c r="B16" s="103"/>
    </row>
    <row r="17" spans="2:4">
      <c r="B17" s="103"/>
    </row>
    <row r="18" spans="2:4">
      <c r="B18" s="103"/>
    </row>
    <row r="19" spans="2:4">
      <c r="D19" s="355"/>
    </row>
    <row r="20" spans="2:4">
      <c r="D20" s="355"/>
    </row>
    <row r="21" spans="2:4">
      <c r="D21" s="355"/>
    </row>
    <row r="22" spans="2:4">
      <c r="D22" s="35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B2" sqref="B2"/>
    </sheetView>
  </sheetViews>
  <sheetFormatPr defaultRowHeight="15"/>
  <cols>
    <col min="1" max="1" width="9.5703125" style="2" bestFit="1" customWidth="1"/>
    <col min="2" max="2" width="90.42578125" style="2" bestFit="1" customWidth="1"/>
    <col min="3" max="3" width="9.140625" style="2"/>
  </cols>
  <sheetData>
    <row r="1" spans="1:8" ht="15.75">
      <c r="A1" s="2" t="s">
        <v>226</v>
      </c>
      <c r="B1" s="482" t="s">
        <v>892</v>
      </c>
    </row>
    <row r="2" spans="1:8" ht="15.75">
      <c r="A2" s="2" t="s">
        <v>227</v>
      </c>
      <c r="B2" s="483">
        <f>'1. key ratios'!$B$2</f>
        <v>43373</v>
      </c>
    </row>
    <row r="4" spans="1:8" ht="16.5" customHeight="1" thickBot="1">
      <c r="A4" s="240" t="s">
        <v>654</v>
      </c>
      <c r="B4" s="57" t="s">
        <v>186</v>
      </c>
      <c r="C4" s="14"/>
    </row>
    <row r="5" spans="1:8" ht="15.75">
      <c r="A5" s="11"/>
      <c r="B5" s="534" t="s">
        <v>187</v>
      </c>
      <c r="C5" s="535"/>
    </row>
    <row r="6" spans="1:8">
      <c r="A6" s="467">
        <v>1</v>
      </c>
      <c r="B6" s="466" t="s">
        <v>880</v>
      </c>
      <c r="C6" s="60"/>
    </row>
    <row r="7" spans="1:8">
      <c r="A7" s="467">
        <v>2</v>
      </c>
      <c r="B7" s="466" t="s">
        <v>881</v>
      </c>
      <c r="C7" s="60"/>
    </row>
    <row r="8" spans="1:8">
      <c r="A8" s="467">
        <v>3</v>
      </c>
      <c r="B8" s="466" t="s">
        <v>882</v>
      </c>
      <c r="C8" s="60"/>
    </row>
    <row r="9" spans="1:8">
      <c r="A9" s="15">
        <v>4</v>
      </c>
      <c r="B9" s="59"/>
      <c r="C9" s="60"/>
    </row>
    <row r="10" spans="1:8">
      <c r="A10" s="15">
        <v>5</v>
      </c>
      <c r="B10" s="59"/>
      <c r="C10" s="60"/>
    </row>
    <row r="11" spans="1:8">
      <c r="A11" s="15">
        <v>6</v>
      </c>
      <c r="B11" s="59"/>
      <c r="C11" s="60"/>
    </row>
    <row r="12" spans="1:8">
      <c r="A12" s="15">
        <v>7</v>
      </c>
      <c r="B12" s="59"/>
      <c r="C12" s="60"/>
      <c r="H12" s="4"/>
    </row>
    <row r="13" spans="1:8">
      <c r="A13" s="15">
        <v>8</v>
      </c>
      <c r="B13" s="59"/>
      <c r="C13" s="60"/>
    </row>
    <row r="14" spans="1:8">
      <c r="A14" s="15">
        <v>9</v>
      </c>
      <c r="B14" s="59"/>
      <c r="C14" s="60"/>
    </row>
    <row r="15" spans="1:8">
      <c r="A15" s="15">
        <v>10</v>
      </c>
      <c r="B15" s="59"/>
      <c r="C15" s="60"/>
    </row>
    <row r="16" spans="1:8">
      <c r="A16" s="15"/>
      <c r="B16" s="536"/>
      <c r="C16" s="537"/>
    </row>
    <row r="17" spans="1:3" ht="15.75">
      <c r="A17" s="15"/>
      <c r="B17" s="538" t="s">
        <v>188</v>
      </c>
      <c r="C17" s="539"/>
    </row>
    <row r="18" spans="1:3" ht="15.75">
      <c r="A18" s="15">
        <v>1</v>
      </c>
      <c r="B18" s="28" t="s">
        <v>883</v>
      </c>
      <c r="C18" s="58"/>
    </row>
    <row r="19" spans="1:3" ht="15.75">
      <c r="A19" s="15">
        <v>2</v>
      </c>
      <c r="B19" s="28" t="s">
        <v>884</v>
      </c>
      <c r="C19" s="58"/>
    </row>
    <row r="20" spans="1:3" ht="15.75">
      <c r="A20" s="15">
        <v>3</v>
      </c>
      <c r="B20" s="28" t="s">
        <v>885</v>
      </c>
      <c r="C20" s="58"/>
    </row>
    <row r="21" spans="1:3" ht="15.75">
      <c r="A21" s="15">
        <v>4</v>
      </c>
      <c r="B21" s="28"/>
      <c r="C21" s="58"/>
    </row>
    <row r="22" spans="1:3" ht="15.75">
      <c r="A22" s="15">
        <v>5</v>
      </c>
      <c r="B22" s="28"/>
      <c r="C22" s="58"/>
    </row>
    <row r="23" spans="1:3" ht="15.75">
      <c r="A23" s="15">
        <v>6</v>
      </c>
      <c r="B23" s="28"/>
      <c r="C23" s="58"/>
    </row>
    <row r="24" spans="1:3" ht="15.75">
      <c r="A24" s="15">
        <v>7</v>
      </c>
      <c r="B24" s="28"/>
      <c r="C24" s="58"/>
    </row>
    <row r="25" spans="1:3" ht="15.75">
      <c r="A25" s="15">
        <v>8</v>
      </c>
      <c r="B25" s="28"/>
      <c r="C25" s="58"/>
    </row>
    <row r="26" spans="1:3" ht="15.75">
      <c r="A26" s="15">
        <v>9</v>
      </c>
      <c r="B26" s="28"/>
      <c r="C26" s="58"/>
    </row>
    <row r="27" spans="1:3" ht="15.75" customHeight="1">
      <c r="A27" s="15">
        <v>10</v>
      </c>
      <c r="B27" s="28"/>
      <c r="C27" s="29"/>
    </row>
    <row r="28" spans="1:3" ht="15.75" customHeight="1">
      <c r="A28" s="15"/>
      <c r="B28" s="28"/>
      <c r="C28" s="29"/>
    </row>
    <row r="29" spans="1:3" ht="30" customHeight="1">
      <c r="A29" s="15"/>
      <c r="B29" s="540" t="s">
        <v>189</v>
      </c>
      <c r="C29" s="541"/>
    </row>
    <row r="30" spans="1:3">
      <c r="A30" s="15">
        <v>1</v>
      </c>
      <c r="B30" s="487" t="s">
        <v>893</v>
      </c>
      <c r="C30" s="486">
        <v>1</v>
      </c>
    </row>
    <row r="31" spans="1:3" ht="15.75" customHeight="1">
      <c r="A31" s="15"/>
      <c r="B31" s="59"/>
      <c r="C31" s="60"/>
    </row>
    <row r="32" spans="1:3" ht="29.25" customHeight="1">
      <c r="A32" s="15"/>
      <c r="B32" s="540" t="s">
        <v>313</v>
      </c>
      <c r="C32" s="541"/>
    </row>
    <row r="33" spans="1:3">
      <c r="A33" s="15">
        <v>1</v>
      </c>
      <c r="B33" s="59"/>
      <c r="C33" s="60" t="s">
        <v>282</v>
      </c>
    </row>
    <row r="34" spans="1:3" ht="16.5" thickBot="1">
      <c r="A34" s="16"/>
      <c r="B34" s="61"/>
      <c r="C34" s="62"/>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E2" sqref="E2"/>
    </sheetView>
  </sheetViews>
  <sheetFormatPr defaultRowHeight="15"/>
  <cols>
    <col min="1" max="1" width="9.5703125" style="2" bestFit="1" customWidth="1"/>
    <col min="2" max="2" width="47.5703125" style="2" customWidth="1"/>
    <col min="3" max="3" width="28" style="2" customWidth="1"/>
    <col min="4" max="4" width="22.42578125" style="2" customWidth="1"/>
    <col min="5" max="5" width="21.42578125" style="2" customWidth="1"/>
    <col min="6" max="6" width="12" bestFit="1" customWidth="1"/>
    <col min="7" max="7" width="12.5703125" bestFit="1" customWidth="1"/>
  </cols>
  <sheetData>
    <row r="1" spans="1:7" ht="15.75">
      <c r="A1" s="18" t="s">
        <v>226</v>
      </c>
      <c r="B1" s="482" t="s">
        <v>892</v>
      </c>
    </row>
    <row r="2" spans="1:7" s="22" customFormat="1" ht="15.75" customHeight="1">
      <c r="A2" s="22" t="s">
        <v>227</v>
      </c>
      <c r="B2" s="483">
        <f>'1. key ratios'!$B$2</f>
        <v>43373</v>
      </c>
    </row>
    <row r="3" spans="1:7" s="22" customFormat="1" ht="15.75" customHeight="1"/>
    <row r="4" spans="1:7" s="22" customFormat="1" ht="15.75" customHeight="1" thickBot="1">
      <c r="A4" s="241" t="s">
        <v>655</v>
      </c>
      <c r="B4" s="242" t="s">
        <v>302</v>
      </c>
      <c r="C4" s="188"/>
      <c r="D4" s="188"/>
      <c r="E4" s="189" t="s">
        <v>130</v>
      </c>
    </row>
    <row r="5" spans="1:7" s="118" customFormat="1" ht="17.45" customHeight="1">
      <c r="A5" s="372"/>
      <c r="B5" s="373"/>
      <c r="C5" s="187" t="s">
        <v>0</v>
      </c>
      <c r="D5" s="187" t="s">
        <v>1</v>
      </c>
      <c r="E5" s="374" t="s">
        <v>2</v>
      </c>
    </row>
    <row r="6" spans="1:7" s="154" customFormat="1" ht="14.45" customHeight="1">
      <c r="A6" s="375"/>
      <c r="B6" s="542" t="s">
        <v>269</v>
      </c>
      <c r="C6" s="542" t="s">
        <v>268</v>
      </c>
      <c r="D6" s="543" t="s">
        <v>267</v>
      </c>
      <c r="E6" s="544"/>
      <c r="G6"/>
    </row>
    <row r="7" spans="1:7" s="154" customFormat="1" ht="99.6" customHeight="1">
      <c r="A7" s="375"/>
      <c r="B7" s="542"/>
      <c r="C7" s="542"/>
      <c r="D7" s="368" t="s">
        <v>266</v>
      </c>
      <c r="E7" s="369" t="s">
        <v>831</v>
      </c>
      <c r="G7"/>
    </row>
    <row r="8" spans="1:7">
      <c r="A8" s="376">
        <v>1</v>
      </c>
      <c r="B8" s="377" t="s">
        <v>191</v>
      </c>
      <c r="C8" s="378">
        <v>5560359</v>
      </c>
      <c r="D8" s="378"/>
      <c r="E8" s="519">
        <f>C8-D8</f>
        <v>5560359</v>
      </c>
    </row>
    <row r="9" spans="1:7">
      <c r="A9" s="376">
        <v>2</v>
      </c>
      <c r="B9" s="377" t="s">
        <v>192</v>
      </c>
      <c r="C9" s="378">
        <v>17475424</v>
      </c>
      <c r="D9" s="378"/>
      <c r="E9" s="519">
        <f t="shared" ref="E9:E14" si="0">C9-D9</f>
        <v>17475424</v>
      </c>
    </row>
    <row r="10" spans="1:7">
      <c r="A10" s="376">
        <v>3</v>
      </c>
      <c r="B10" s="377" t="s">
        <v>265</v>
      </c>
      <c r="C10" s="378">
        <v>11063272</v>
      </c>
      <c r="D10" s="378"/>
      <c r="E10" s="519">
        <f t="shared" si="0"/>
        <v>11063272</v>
      </c>
    </row>
    <row r="11" spans="1:7" ht="25.5">
      <c r="A11" s="376">
        <v>4</v>
      </c>
      <c r="B11" s="377" t="s">
        <v>222</v>
      </c>
      <c r="C11" s="378">
        <v>0</v>
      </c>
      <c r="D11" s="378"/>
      <c r="E11" s="519">
        <f t="shared" si="0"/>
        <v>0</v>
      </c>
    </row>
    <row r="12" spans="1:7">
      <c r="A12" s="376">
        <v>5</v>
      </c>
      <c r="B12" s="377" t="s">
        <v>194</v>
      </c>
      <c r="C12" s="378">
        <v>29940847</v>
      </c>
      <c r="D12" s="378"/>
      <c r="E12" s="519">
        <f t="shared" si="0"/>
        <v>29940847</v>
      </c>
    </row>
    <row r="13" spans="1:7">
      <c r="A13" s="376">
        <v>6.1</v>
      </c>
      <c r="B13" s="377" t="s">
        <v>195</v>
      </c>
      <c r="C13" s="379">
        <v>22873568</v>
      </c>
      <c r="D13" s="378"/>
      <c r="E13" s="519">
        <f t="shared" si="0"/>
        <v>22873568</v>
      </c>
    </row>
    <row r="14" spans="1:7">
      <c r="A14" s="376">
        <v>6.2</v>
      </c>
      <c r="B14" s="380" t="s">
        <v>196</v>
      </c>
      <c r="C14" s="379">
        <v>-897530</v>
      </c>
      <c r="D14" s="378"/>
      <c r="E14" s="519">
        <f t="shared" si="0"/>
        <v>-897530</v>
      </c>
    </row>
    <row r="15" spans="1:7">
      <c r="A15" s="376">
        <v>6</v>
      </c>
      <c r="B15" s="377" t="s">
        <v>264</v>
      </c>
      <c r="C15" s="496">
        <f>C13+C14</f>
        <v>21976038</v>
      </c>
      <c r="D15" s="485"/>
      <c r="E15" s="496">
        <f>E13+E14</f>
        <v>21976038</v>
      </c>
    </row>
    <row r="16" spans="1:7" ht="25.5">
      <c r="A16" s="376">
        <v>7</v>
      </c>
      <c r="B16" s="377" t="s">
        <v>198</v>
      </c>
      <c r="C16" s="484">
        <v>143552</v>
      </c>
      <c r="D16" s="484"/>
      <c r="E16" s="519">
        <f t="shared" ref="E16:E20" si="1">C16-D16</f>
        <v>143552</v>
      </c>
    </row>
    <row r="17" spans="1:7">
      <c r="A17" s="376">
        <v>8</v>
      </c>
      <c r="B17" s="377" t="s">
        <v>199</v>
      </c>
      <c r="C17" s="378">
        <v>0</v>
      </c>
      <c r="D17" s="378"/>
      <c r="E17" s="519">
        <f t="shared" si="1"/>
        <v>0</v>
      </c>
      <c r="F17" s="6"/>
      <c r="G17" s="6"/>
    </row>
    <row r="18" spans="1:7">
      <c r="A18" s="376">
        <v>9</v>
      </c>
      <c r="B18" s="377" t="s">
        <v>200</v>
      </c>
      <c r="C18" s="378">
        <v>0</v>
      </c>
      <c r="D18" s="378"/>
      <c r="E18" s="519">
        <f t="shared" si="1"/>
        <v>0</v>
      </c>
      <c r="G18" s="6"/>
    </row>
    <row r="19" spans="1:7" ht="25.5">
      <c r="A19" s="376">
        <v>10</v>
      </c>
      <c r="B19" s="377" t="s">
        <v>201</v>
      </c>
      <c r="C19" s="378">
        <v>4361185</v>
      </c>
      <c r="D19" s="378">
        <v>215567</v>
      </c>
      <c r="E19" s="519">
        <f t="shared" si="1"/>
        <v>4145618</v>
      </c>
      <c r="G19" s="6"/>
    </row>
    <row r="20" spans="1:7">
      <c r="A20" s="376">
        <v>11</v>
      </c>
      <c r="B20" s="377" t="s">
        <v>202</v>
      </c>
      <c r="C20" s="378">
        <v>700601</v>
      </c>
      <c r="D20" s="378"/>
      <c r="E20" s="519">
        <f t="shared" si="1"/>
        <v>700601</v>
      </c>
    </row>
    <row r="21" spans="1:7" ht="51.75" thickBot="1">
      <c r="A21" s="381"/>
      <c r="B21" s="382" t="s">
        <v>794</v>
      </c>
      <c r="C21" s="327">
        <f>SUM(C8:C12, C15:C20)</f>
        <v>91221278</v>
      </c>
      <c r="D21" s="327">
        <f>SUM(D8:D12, D15:D20)</f>
        <v>215567</v>
      </c>
      <c r="E21" s="383">
        <f>SUM(E8:E12, E15:E20)</f>
        <v>91005711</v>
      </c>
    </row>
    <row r="22" spans="1:7">
      <c r="A22"/>
      <c r="B22"/>
      <c r="C22"/>
      <c r="D22"/>
      <c r="E22"/>
    </row>
    <row r="23" spans="1:7">
      <c r="A23"/>
      <c r="B23"/>
      <c r="C23"/>
      <c r="D23"/>
      <c r="E23"/>
    </row>
    <row r="25" spans="1:7" s="2" customFormat="1">
      <c r="B25" s="64"/>
      <c r="F25"/>
      <c r="G25"/>
    </row>
    <row r="26" spans="1:7" s="2" customFormat="1">
      <c r="B26" s="65"/>
      <c r="F26"/>
      <c r="G26"/>
    </row>
    <row r="27" spans="1:7" s="2" customFormat="1">
      <c r="B27" s="64"/>
      <c r="F27"/>
      <c r="G27"/>
    </row>
    <row r="28" spans="1:7" s="2" customFormat="1">
      <c r="B28" s="64"/>
      <c r="F28"/>
      <c r="G28"/>
    </row>
    <row r="29" spans="1:7" s="2" customFormat="1">
      <c r="B29" s="64"/>
      <c r="F29"/>
      <c r="G29"/>
    </row>
    <row r="30" spans="1:7" s="2" customFormat="1">
      <c r="B30" s="64"/>
      <c r="F30"/>
      <c r="G30"/>
    </row>
    <row r="31" spans="1:7" s="2" customFormat="1">
      <c r="B31" s="64"/>
      <c r="F31"/>
      <c r="G31"/>
    </row>
    <row r="32" spans="1:7" s="2" customFormat="1">
      <c r="B32" s="65"/>
      <c r="F32"/>
      <c r="G32"/>
    </row>
    <row r="33" spans="2:7" s="2" customFormat="1">
      <c r="B33" s="65"/>
      <c r="F33"/>
      <c r="G33"/>
    </row>
    <row r="34" spans="2:7" s="2" customFormat="1">
      <c r="B34" s="65"/>
      <c r="F34"/>
      <c r="G34"/>
    </row>
    <row r="35" spans="2:7" s="2" customFormat="1">
      <c r="B35" s="65"/>
      <c r="F35"/>
      <c r="G35"/>
    </row>
    <row r="36" spans="2:7" s="2" customFormat="1">
      <c r="B36" s="65"/>
      <c r="F36"/>
      <c r="G36"/>
    </row>
    <row r="37" spans="2:7" s="2" customFormat="1">
      <c r="B37" s="65"/>
      <c r="F37"/>
      <c r="G37"/>
    </row>
  </sheetData>
  <mergeCells count="3">
    <mergeCell ref="B6:B7"/>
    <mergeCell ref="C6:C7"/>
    <mergeCell ref="D6:E6"/>
  </mergeCells>
  <pageMargins left="0.7" right="0.7" top="0.75" bottom="0.75" header="0.3" footer="0.3"/>
  <pageSetup paperSize="9" orientation="portrait" horizontalDpi="4294967295" verticalDpi="4294967295" r:id="rId1"/>
  <ignoredErrors>
    <ignoredError sqref="E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5" sqref="C5"/>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226</v>
      </c>
      <c r="B1" s="482" t="s">
        <v>892</v>
      </c>
    </row>
    <row r="2" spans="1:6" s="22" customFormat="1" ht="15.75" customHeight="1">
      <c r="A2" s="22" t="s">
        <v>227</v>
      </c>
      <c r="B2" s="483">
        <f>'1. key ratios'!$B$2</f>
        <v>43373</v>
      </c>
      <c r="C2" s="3"/>
      <c r="D2"/>
      <c r="E2"/>
      <c r="F2"/>
    </row>
    <row r="3" spans="1:6" s="22" customFormat="1" ht="15.75" customHeight="1">
      <c r="C3"/>
      <c r="D3"/>
      <c r="E3"/>
      <c r="F3"/>
    </row>
    <row r="4" spans="1:6" s="22" customFormat="1" ht="26.25" thickBot="1">
      <c r="A4" s="22" t="s">
        <v>656</v>
      </c>
      <c r="B4" s="195" t="s">
        <v>306</v>
      </c>
      <c r="C4" s="189" t="s">
        <v>130</v>
      </c>
      <c r="D4"/>
      <c r="E4"/>
      <c r="F4"/>
    </row>
    <row r="5" spans="1:6" ht="26.25">
      <c r="A5" s="190">
        <v>1</v>
      </c>
      <c r="B5" s="191" t="s">
        <v>692</v>
      </c>
      <c r="C5" s="277">
        <f>'7. LI1'!E21</f>
        <v>91005711</v>
      </c>
    </row>
    <row r="6" spans="1:6" s="180" customFormat="1">
      <c r="A6" s="117">
        <v>2.1</v>
      </c>
      <c r="B6" s="197" t="s">
        <v>307</v>
      </c>
      <c r="C6" s="278">
        <v>14375851.9014</v>
      </c>
    </row>
    <row r="7" spans="1:6" s="4" customFormat="1" ht="25.5" outlineLevel="1">
      <c r="A7" s="196">
        <v>2.2000000000000002</v>
      </c>
      <c r="B7" s="192" t="s">
        <v>308</v>
      </c>
      <c r="C7" s="279"/>
    </row>
    <row r="8" spans="1:6" s="4" customFormat="1" ht="26.25">
      <c r="A8" s="196">
        <v>3</v>
      </c>
      <c r="B8" s="193" t="s">
        <v>693</v>
      </c>
      <c r="C8" s="280">
        <f>SUM(C5:C7)</f>
        <v>105381562.9014</v>
      </c>
    </row>
    <row r="9" spans="1:6" s="180" customFormat="1">
      <c r="A9" s="117">
        <v>4</v>
      </c>
      <c r="B9" s="200" t="s">
        <v>303</v>
      </c>
      <c r="C9" s="278">
        <v>435663</v>
      </c>
    </row>
    <row r="10" spans="1:6" s="4" customFormat="1" ht="23.25" customHeight="1" outlineLevel="1">
      <c r="A10" s="196">
        <v>5.0999999999999996</v>
      </c>
      <c r="B10" s="192" t="s">
        <v>314</v>
      </c>
      <c r="C10" s="279">
        <v>-2728129.3500000015</v>
      </c>
    </row>
    <row r="11" spans="1:6" s="4" customFormat="1" ht="22.5" customHeight="1" outlineLevel="1">
      <c r="A11" s="196">
        <v>5.2</v>
      </c>
      <c r="B11" s="192" t="s">
        <v>315</v>
      </c>
      <c r="C11" s="279"/>
    </row>
    <row r="12" spans="1:6" s="4" customFormat="1">
      <c r="A12" s="196">
        <v>6</v>
      </c>
      <c r="B12" s="198" t="s">
        <v>304</v>
      </c>
      <c r="C12" s="384"/>
    </row>
    <row r="13" spans="1:6" s="4" customFormat="1" ht="15.75" thickBot="1">
      <c r="A13" s="199">
        <v>7</v>
      </c>
      <c r="B13" s="194" t="s">
        <v>305</v>
      </c>
      <c r="C13" s="281">
        <f>SUM(C8:C12)</f>
        <v>103089096.55140001</v>
      </c>
    </row>
    <row r="17" spans="2:9" s="2" customFormat="1">
      <c r="B17" s="66"/>
      <c r="C17"/>
      <c r="D17"/>
      <c r="E17"/>
      <c r="F17"/>
      <c r="G17"/>
      <c r="H17"/>
      <c r="I17"/>
    </row>
    <row r="18" spans="2:9" s="2" customFormat="1">
      <c r="B18" s="63"/>
      <c r="C18"/>
      <c r="D18"/>
      <c r="E18"/>
      <c r="F18"/>
      <c r="G18"/>
      <c r="H18"/>
      <c r="I18"/>
    </row>
    <row r="19" spans="2:9" s="2" customFormat="1">
      <c r="B19" s="63"/>
      <c r="C19"/>
      <c r="D19"/>
      <c r="E19"/>
      <c r="F19"/>
      <c r="G19"/>
      <c r="H19"/>
      <c r="I19"/>
    </row>
    <row r="20" spans="2:9" s="2" customFormat="1">
      <c r="B20" s="65"/>
      <c r="C20"/>
      <c r="D20"/>
      <c r="E20"/>
      <c r="F20"/>
      <c r="G20"/>
      <c r="H20"/>
      <c r="I20"/>
    </row>
    <row r="21" spans="2:9" s="2" customFormat="1">
      <c r="B21" s="64"/>
      <c r="C21"/>
      <c r="D21"/>
      <c r="E21"/>
      <c r="F21"/>
      <c r="G21"/>
      <c r="H21"/>
      <c r="I21"/>
    </row>
    <row r="22" spans="2:9" s="2" customFormat="1">
      <c r="B22" s="65"/>
      <c r="C22"/>
      <c r="D22"/>
      <c r="E22"/>
      <c r="F22"/>
      <c r="G22"/>
      <c r="H22"/>
      <c r="I22"/>
    </row>
    <row r="23" spans="2:9" s="2" customFormat="1">
      <c r="B23" s="64"/>
      <c r="C23"/>
      <c r="D23"/>
      <c r="E23"/>
      <c r="F23"/>
      <c r="G23"/>
      <c r="H23"/>
      <c r="I23"/>
    </row>
    <row r="24" spans="2:9" s="2" customFormat="1">
      <c r="B24" s="64"/>
      <c r="C24"/>
      <c r="D24"/>
      <c r="E24"/>
      <c r="F24"/>
      <c r="G24"/>
      <c r="H24"/>
      <c r="I24"/>
    </row>
    <row r="25" spans="2:9" s="2" customFormat="1">
      <c r="B25" s="64"/>
      <c r="C25"/>
      <c r="D25"/>
      <c r="E25"/>
      <c r="F25"/>
      <c r="G25"/>
      <c r="H25"/>
      <c r="I25"/>
    </row>
    <row r="26" spans="2:9" s="2" customFormat="1">
      <c r="B26" s="64"/>
      <c r="C26"/>
      <c r="D26"/>
      <c r="E26"/>
      <c r="F26"/>
      <c r="G26"/>
      <c r="H26"/>
      <c r="I26"/>
    </row>
    <row r="27" spans="2:9" s="2" customFormat="1">
      <c r="B27" s="64"/>
      <c r="C27"/>
      <c r="D27"/>
      <c r="E27"/>
      <c r="F27"/>
      <c r="G27"/>
      <c r="H27"/>
      <c r="I27"/>
    </row>
    <row r="28" spans="2:9" s="2" customFormat="1">
      <c r="B28" s="65"/>
      <c r="C28"/>
      <c r="D28"/>
      <c r="E28"/>
      <c r="F28"/>
      <c r="G28"/>
      <c r="H28"/>
      <c r="I28"/>
    </row>
    <row r="29" spans="2:9" s="2" customFormat="1">
      <c r="B29" s="65"/>
      <c r="C29"/>
      <c r="D29"/>
      <c r="E29"/>
      <c r="F29"/>
      <c r="G29"/>
      <c r="H29"/>
      <c r="I29"/>
    </row>
    <row r="30" spans="2:9" s="2" customFormat="1">
      <c r="B30" s="65"/>
      <c r="C30"/>
      <c r="D30"/>
      <c r="E30"/>
      <c r="F30"/>
      <c r="G30"/>
      <c r="H30"/>
      <c r="I30"/>
    </row>
    <row r="31" spans="2:9" s="2" customFormat="1">
      <c r="B31" s="65"/>
      <c r="C31"/>
      <c r="D31"/>
      <c r="E31"/>
      <c r="F31"/>
      <c r="G31"/>
      <c r="H31"/>
      <c r="I31"/>
    </row>
    <row r="32" spans="2:9" s="2" customFormat="1">
      <c r="B32" s="65"/>
      <c r="C32"/>
      <c r="D32"/>
      <c r="E32"/>
      <c r="F32"/>
      <c r="G32"/>
      <c r="H32"/>
      <c r="I32"/>
    </row>
    <row r="33" spans="2:9" s="2" customFormat="1">
      <c r="B33" s="65"/>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wR2h2F+rxmJ4ykeCDWpuvnBxtNGyp2UYGQ9JvXxTcS4=</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qhx/N6/kSaE4ooTJTYiCt0USDmB+lHsnNTapldOx8R0=</DigestValue>
    </Reference>
  </SignedInfo>
  <SignatureValue>VYwU5zrIqVbwy28Czprllp/xpDMyZFUnw03HiG+tqk05TKcLVaGvENxShIpQ86U/PtWOt1nEzrac
Z0n2Vo0hRtiM4wDlYfnuRFag3nKlaFbPA2hz8J8McejeesQXYr7vI1z48Ey0Wrb0ujVEP31KjBgn
xq31Ecd+z5TFnZLhCDeRcm9nsHEPNAHeecRRcIzwenh8k3v+U5voniHbnqyIbUC7/Ca9efNgtYZD
8m/JWVH2oODboaRg51F+lHkyq9XMFMRFn9lWccpRoHCoPGkcu2bSHEvpOMEBUSIgHx8hAvcrr4K4
SO5l+PP81PQKoJXTZkKsO4MnpH16Q7oNs+JVPw==</SignatureValue>
  <KeyInfo>
    <X509Data>
      <X509Certificate>MIIGQDCCBSigAwIBAgIKSJ6/DAACAACKZDANBgkqhkiG9w0BAQsFADBKMRIwEAYKCZImiZPyLGQBGRYCZ2UxEzARBgoJkiaJk/IsZAEZFgNuYmcxHzAdBgNVBAMTFk5CRyBDbGFzcyAyIElOVCBTdWIgQ0EwHhcNMTgwNTIxMDkxNDUxWhcNMjAwNTIwMDkxNDUxWjA+MSAwHgYDVQQKExdKU0MgWklSQUFUIEJBTksgR0VPUkdJQTEaMBgGA1UEAxMRQlpCIC0gTWVobWV0IFVjYXIwggEiMA0GCSqGSIb3DQEBAQUAA4IBDwAwggEKAoIBAQDeodwM0ptlgoABp+tcsvsPaRqodUvJpBdBSXqa/BEO7YkR6o7ZWaqQU0/hsGLT6R10DD6Dt82rqS/rqDcEuKGC1OagotPCcq/HRIOEAAoZCXT8mZv2HUv6sGhzveakBUVczZmIOMP6+pvtad1eR5qXlfJatSXUBGr8M1qq1jfYA0ryE9UgQlJTYJj9l9cqpAVpiJmB55TODqOFflZsa8cGBapBVYTJjaUQZ/dW7Ok7Se49YZ8poZiGTP+8NqIFNOD6XXYDGR66Hd8JzoaT9NQGQsaTkyxSSuZYmA/aIsEEXnjqpyeGKhlhx0qXKW7S8nld+48QpxM1zbc6yRWYkyLBAgMBAAGjggMyMIIDLjA8BgkrBgEEAYI3FQcELzAtBiUrBgEEAYI3FQjmsmCDjfVEhoGZCYO4oUqDvoRxBIPEkTOEg4hdAgFkAgEhMB0GA1UdJQQWMBQGCCsGAQUFBwMCBggrBgEFBQcDBDALBgNVHQ8EBAMCB4AwJwYJKwYBBAGCNxUKBBowGDAKBggrBgEFBQcDAjAKBggrBgEFBQcDBDAdBgNVHQ4EFgQUr79KboN93j1FXJEfHdHLosXxCS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EDl5rF1ISoS4T/NHOaPmprs7dI2YmYNHknYkdwwqUn0SdzdnG78McPqfwaDfGVvg0bqBxN2Qmg5YV6iNA7aU53TH37XYAmlTZd9umjwnSOv1FlHL/PTRh04ciTKiGKj6mOwQ3ZfyLWxitt3g1sb5xuJr339lFttu4q8TRmONfNaa2ySIwICsDvKd3j57l85Tj0zYShAPitpkue3WrDKEF4epT9pQFBueY1rtKyxDIvP6mcsHS9uZ2Il1O5GvBhq20zT8FxtCvux1WL41jyfaLqWoGnb/tlok1L5aci4gLdhuDv0Sc4qWqc5xVxfOwAZBxcPjRkV0KkWmMW3Ji/sg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675qxKD1a87GfzjVx8tuTdCVD1T7a1FzAaZmYJ4Pyos=</DigestValue>
      </Reference>
      <Reference URI="/xl/calcChain.xml?ContentType=application/vnd.openxmlformats-officedocument.spreadsheetml.calcChain+xml">
        <DigestMethod Algorithm="http://www.w3.org/2001/04/xmlenc#sha256"/>
        <DigestValue>sBhPXTB3kTf2v8uCKejGWy4SYsnjY4Uff9lBi8Jh3h4=</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+T7oJmg7ZYH3bSmdwDvolFZ0ZAimp+VYC7qjNTmZUvQ=</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iE26OokMEnQMYiWgMfFhVXzSbn0Dmk333xx6Y+G1iUw=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qrZ6PTmSVRe3Oc0z+E6ZjA6Y5k/qQ6nSOYvXHGkMPzY=</DigestValue>
      </Reference>
      <Reference URI="/xl/styles.xml?ContentType=application/vnd.openxmlformats-officedocument.spreadsheetml.styles+xml">
        <DigestMethod Algorithm="http://www.w3.org/2001/04/xmlenc#sha256"/>
        <DigestValue>cMNpMc/oSOcENWcEcTyepOPHRpmj2Kbzcrc0mwCLozk=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EF2io7Bk+k4tPUY36QcANQp8F/TNBBom7KMor+YSH6c=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fKvYCGH3rsOX2cvlZ91srKhAco934CnKy97pmpMQjOk=</DigestValue>
      </Reference>
      <Reference URI="/xl/worksheets/sheet10.xml?ContentType=application/vnd.openxmlformats-officedocument.spreadsheetml.worksheet+xml">
        <DigestMethod Algorithm="http://www.w3.org/2001/04/xmlenc#sha256"/>
        <DigestValue>S6t6BAs9bOwbtCzThPSkZJCm0dHg4fscNWhs5h6tKsU=</DigestValue>
      </Reference>
      <Reference URI="/xl/worksheets/sheet11.xml?ContentType=application/vnd.openxmlformats-officedocument.spreadsheetml.worksheet+xml">
        <DigestMethod Algorithm="http://www.w3.org/2001/04/xmlenc#sha256"/>
        <DigestValue>771T19iEdDpnSgxvm5zKS2iAOIV98Aonz/gpWe34E2c=</DigestValue>
      </Reference>
      <Reference URI="/xl/worksheets/sheet12.xml?ContentType=application/vnd.openxmlformats-officedocument.spreadsheetml.worksheet+xml">
        <DigestMethod Algorithm="http://www.w3.org/2001/04/xmlenc#sha256"/>
        <DigestValue>G51hZJ8wYkpFr9eKm8y6LBuxe2fr6fe7qDHT+St6Tl0=</DigestValue>
      </Reference>
      <Reference URI="/xl/worksheets/sheet13.xml?ContentType=application/vnd.openxmlformats-officedocument.spreadsheetml.worksheet+xml">
        <DigestMethod Algorithm="http://www.w3.org/2001/04/xmlenc#sha256"/>
        <DigestValue>JHy6ajh+KXGCQmehSJD5Ul2Joos7zWDn7GEc9Wo6Fwo=</DigestValue>
      </Reference>
      <Reference URI="/xl/worksheets/sheet14.xml?ContentType=application/vnd.openxmlformats-officedocument.spreadsheetml.worksheet+xml">
        <DigestMethod Algorithm="http://www.w3.org/2001/04/xmlenc#sha256"/>
        <DigestValue>3c8iBzjStwvPZ5GAfWaqBYzOqySObOv1y0IV8fGHJ6w=</DigestValue>
      </Reference>
      <Reference URI="/xl/worksheets/sheet15.xml?ContentType=application/vnd.openxmlformats-officedocument.spreadsheetml.worksheet+xml">
        <DigestMethod Algorithm="http://www.w3.org/2001/04/xmlenc#sha256"/>
        <DigestValue>Zh5PaUgkjCDznM8hi/Bk5s4GXyd2mZr8L7n/5E6n01M=</DigestValue>
      </Reference>
      <Reference URI="/xl/worksheets/sheet16.xml?ContentType=application/vnd.openxmlformats-officedocument.spreadsheetml.worksheet+xml">
        <DigestMethod Algorithm="http://www.w3.org/2001/04/xmlenc#sha256"/>
        <DigestValue>QtSrokIBKdY8Ep9DnGtve+/Fx6qUNeQ6H2bb3V55lfI=</DigestValue>
      </Reference>
      <Reference URI="/xl/worksheets/sheet17.xml?ContentType=application/vnd.openxmlformats-officedocument.spreadsheetml.worksheet+xml">
        <DigestMethod Algorithm="http://www.w3.org/2001/04/xmlenc#sha256"/>
        <DigestValue>fT1qvgJyI7u8U9PJ2zyhCr08OChsAjvUzfcakjP3938=</DigestValue>
      </Reference>
      <Reference URI="/xl/worksheets/sheet18.xml?ContentType=application/vnd.openxmlformats-officedocument.spreadsheetml.worksheet+xml">
        <DigestMethod Algorithm="http://www.w3.org/2001/04/xmlenc#sha256"/>
        <DigestValue>U2yq1NaEj5TOAJrjmyES9GetOYgjYwIDmJvOOMmU0ew=</DigestValue>
      </Reference>
      <Reference URI="/xl/worksheets/sheet2.xml?ContentType=application/vnd.openxmlformats-officedocument.spreadsheetml.worksheet+xml">
        <DigestMethod Algorithm="http://www.w3.org/2001/04/xmlenc#sha256"/>
        <DigestValue>/kyonhnZG+azuCfyW01e3WCQ5opQ9vH0Hu/UkrBPjBY=</DigestValue>
      </Reference>
      <Reference URI="/xl/worksheets/sheet3.xml?ContentType=application/vnd.openxmlformats-officedocument.spreadsheetml.worksheet+xml">
        <DigestMethod Algorithm="http://www.w3.org/2001/04/xmlenc#sha256"/>
        <DigestValue>NdbJExlxfM+zNcAO85tiTHAJJYhMSouwfyyNfXO4Nrg=</DigestValue>
      </Reference>
      <Reference URI="/xl/worksheets/sheet4.xml?ContentType=application/vnd.openxmlformats-officedocument.spreadsheetml.worksheet+xml">
        <DigestMethod Algorithm="http://www.w3.org/2001/04/xmlenc#sha256"/>
        <DigestValue>K3u7gkrtzcv8MXpizLwDnHlnXGoU4JN5rhfzB5wS2zg=</DigestValue>
      </Reference>
      <Reference URI="/xl/worksheets/sheet5.xml?ContentType=application/vnd.openxmlformats-officedocument.spreadsheetml.worksheet+xml">
        <DigestMethod Algorithm="http://www.w3.org/2001/04/xmlenc#sha256"/>
        <DigestValue>UH/Ozd/g8JCM8Pj+yu2j4InP37o3EtpobKVl/84Wx3I=</DigestValue>
      </Reference>
      <Reference URI="/xl/worksheets/sheet6.xml?ContentType=application/vnd.openxmlformats-officedocument.spreadsheetml.worksheet+xml">
        <DigestMethod Algorithm="http://www.w3.org/2001/04/xmlenc#sha256"/>
        <DigestValue>uTKX/aut1RdAVtRJjmpkCN/jdEmd059WszwQTBHBEiY=</DigestValue>
      </Reference>
      <Reference URI="/xl/worksheets/sheet7.xml?ContentType=application/vnd.openxmlformats-officedocument.spreadsheetml.worksheet+xml">
        <DigestMethod Algorithm="http://www.w3.org/2001/04/xmlenc#sha256"/>
        <DigestValue>ykp5V+Jt04L3BnHAGQGvy1Q5VdRGPKVs/serIXg8cpg=</DigestValue>
      </Reference>
      <Reference URI="/xl/worksheets/sheet8.xml?ContentType=application/vnd.openxmlformats-officedocument.spreadsheetml.worksheet+xml">
        <DigestMethod Algorithm="http://www.w3.org/2001/04/xmlenc#sha256"/>
        <DigestValue>8g8w4DnGBM8Eg4MJwOgO5yGghUV/wm8a+hLELjkUZVA=</DigestValue>
      </Reference>
      <Reference URI="/xl/worksheets/sheet9.xml?ContentType=application/vnd.openxmlformats-officedocument.spreadsheetml.worksheet+xml">
        <DigestMethod Algorithm="http://www.w3.org/2001/04/xmlenc#sha256"/>
        <DigestValue>vFpPs+p02b8/+TMWUe5gNWHZN3ITWeso473ykoQ+S/w=</DigestValue>
      </Reference>
    </Manifest>
    <SignatureProperties>
      <SignatureProperty Id="idSignatureTime" Target="#idPackageSignature">
        <mdssi:SignatureTime xmlns:mdssi="http://schemas.openxmlformats.org/package/2006/digital-signature">
          <mdssi:Format>YYYY-MM-DDThh:mm:ssTZD</mdssi:Format>
          <mdssi:Value>2018-10-30T15:56:10Z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2018-10-30T15:56:10Z</xd:SigningTime>
          <xd:SigningCertificate>
            <xd:Cert>
              <xd:CertDigest>
                <DigestMethod Algorithm="http://www.w3.org/2001/04/xmlenc#sha256"/>
                <DigestValue>sYaBWa/tBXCyGrCFtBGS2SznMG2+lA0TftyHG8QJgwc=</DigestValue>
              </xd:CertDigest>
              <xd:IssuerSerial>
                <X509IssuerName>CN=NBG Class 2 INT Sub CA, DC=nbg, DC=ge</X509IssuerName>
                <X509SerialNumber>342938738708430119275108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rCc6bQWe3ThcFREK4jDqBOuqD65K1bUqu6P7TWNLvfY=</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Jv1KXj3skEzS75BWBQAFN8pYN1ByunsWj1wjqpeNWkk=</DigestValue>
    </Reference>
  </SignedInfo>
  <SignatureValue>s6l2v66lJ6wXZhJnacLO284dTO7LBP05/wM6kvkbXAqx8wIHvYOF2/D1mgwoBYUo/7JMKFdurSIT
mTcJ9eeJEXbNL3KHs9Eb8gTdTSOjMzEMK46FB4u0QxM68CmgTI1eFPlA8sIfK7AfwS5kk5PS9Ey7
uB6IKpFGFlv8KvklK8aF2HYBHpL91MpUvt3URpnB8iaXeX2ZD5LT0sKvy19Bcvz6Pawanb7BIRLQ
jEVguCij1WSdn47TOVZvCFewvc8vOon3w8aik8fkO81J2u63wET6aKVaLLYjdUDgHak1z9/+dR+r
pJuH6mToYzwoiOk2QyM1kY6ryp1xolGFjPSHhQ==</SignatureValue>
  <KeyInfo>
    <X509Data>
      <X509Certificate>MIIGSTCCBTGgAwIBAgIKReCWbQACAACoEzANBgkqhkiG9w0BAQsFADBKMRIwEAYKCZImiZPyLGQBGRYCZ2UxEzARBgoJkiaJk/IsZAEZFgNuYmcxHzAdBgNVBAMTFk5CRyBDbGFzcyAyIElOVCBTdWIgQ0EwHhcNMTgwNzA5MTMzMTIzWhcNMjAwNzA4MTMzMTIzWjBHMSAwHgYDVQQKExdKU0MgWklSQUFUIEJBTksgR0VPUkdJQTEjMCEGA1UEAxMaQlpCIC0gU29waGlvIEpsYW50aWFzaHZpbGkwggEiMA0GCSqGSIb3DQEBAQUAA4IBDwAwggEKAoIBAQDXqoQZfM4MBUa1syXfep2a0+F6m6zviOeFnZQqmjfVZueYFLhoe7UubpdvWx63x5cOKvToATcGj33oBykK/EHHaM4agCFkLISLDhNYxDmJFmQQtilQcpKVNM5k2a3dxPR5eN56cg2M8g8W1Y0AcyLrkGr3GHfEqk7tHG+bYBT9Pbcu8K/KNeceES/tWP/fbGJPNEqpoYkwifyjmFZBqUgbUnwCJ5p1N23A8cyKuccJv55Qnuh8+pmnpqRE95GFfDuyns0+D+igniKtf9to/xwu1mZUGBMDGM0IJWFXANnisleUhm+D0JTqhBCsVDoMNj1jCCiE4KnlDw5b9bvS6YQDAgMBAAGjggMyMIIDLjA8BgkrBgEEAYI3FQcELzAtBiUrBgEEAYI3FQjmsmCDjfVEhoGZCYO4oUqDvoRxBIPEkTOEg4hdAgFkAgEjMB0GA1UdJQQWMBQGCCsGAQUFBwMCBggrBgEFBQcDBDALBgNVHQ8EBAMCB4AwJwYJKwYBBAGCNxUKBBowGDAKBggrBgEFBQcDAjAKBggrBgEFBQcDBDAdBgNVHQ4EFgQUemgQwhaNsoyrbObUVou91iIOaqI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Fr4o+yVbv+lzlhJwZDsEJXt1az5dnmqpwpLmGA21XbS9oD8PefO7HSvcd9vavwqGYN8jlAFeNFNEQfNzluM8D20mOLUmrz030e3Cq9CKSsWjHMU3P7B8TWjw1uxgVw3W/8Ck2tA1K5KR4meo67VSb/zLvbT91evp8s7ea1crFiTUPMsDtcNBpb3ogRqW9HMVmmjmwky6jYjykGFVvQtRPLWyrr98C0ZSrNa3jv3anxYpZy9jEyBV1v4eufn+ibFm6J7DtFE9hCrlF0udXhO1eAtJOlDscgmSm6Ga+1BSDg0vinY8FIZDH4a27K6uoxo+BbXw94ZkzGbEPDtnHJks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675qxKD1a87GfzjVx8tuTdCVD1T7a1FzAaZmYJ4Pyos=</DigestValue>
      </Reference>
      <Reference URI="/xl/calcChain.xml?ContentType=application/vnd.openxmlformats-officedocument.spreadsheetml.calcChain+xml">
        <DigestMethod Algorithm="http://www.w3.org/2001/04/xmlenc#sha256"/>
        <DigestValue>sBhPXTB3kTf2v8uCKejGWy4SYsnjY4Uff9lBi8Jh3h4=</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2m6CW85rBYKpJKifjkFVt0n58BwBksWMXfva2VqaA+I=</DigestValue>
      </Reference>
      <Reference URI="/xl/printerSettings/printerSettings10.bin?ContentType=application/vnd.openxmlformats-officedocument.spreadsheetml.printerSettings">
        <DigestMethod Algorithm="http://www.w3.org/2001/04/xmlenc#sha256"/>
        <DigestValue>+T7oJmg7ZYH3bSmdwDvolFZ0ZAimp+VYC7qjNTmZUvQ=</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iE26OokMEnQMYiWgMfFhVXzSbn0Dmk333xx6Y+G1iUw=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S5zCF6a1rqES08RWXfkzd/snAJupY9gpQPNFZtKt4ww=</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16nRtTkTNfAdSTF0Lg1CT4t8t5VLf2B9wJs/PWFk54A=</DigestValue>
      </Reference>
      <Reference URI="/xl/sharedStrings.xml?ContentType=application/vnd.openxmlformats-officedocument.spreadsheetml.sharedStrings+xml">
        <DigestMethod Algorithm="http://www.w3.org/2001/04/xmlenc#sha256"/>
        <DigestValue>qrZ6PTmSVRe3Oc0z+E6ZjA6Y5k/qQ6nSOYvXHGkMPzY=</DigestValue>
      </Reference>
      <Reference URI="/xl/styles.xml?ContentType=application/vnd.openxmlformats-officedocument.spreadsheetml.styles+xml">
        <DigestMethod Algorithm="http://www.w3.org/2001/04/xmlenc#sha256"/>
        <DigestValue>cMNpMc/oSOcENWcEcTyepOPHRpmj2Kbzcrc0mwCLozk=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EF2io7Bk+k4tPUY36QcANQp8F/TNBBom7KMor+YSH6c=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fKvYCGH3rsOX2cvlZ91srKhAco934CnKy97pmpMQjOk=</DigestValue>
      </Reference>
      <Reference URI="/xl/worksheets/sheet10.xml?ContentType=application/vnd.openxmlformats-officedocument.spreadsheetml.worksheet+xml">
        <DigestMethod Algorithm="http://www.w3.org/2001/04/xmlenc#sha256"/>
        <DigestValue>S6t6BAs9bOwbtCzThPSkZJCm0dHg4fscNWhs5h6tKsU=</DigestValue>
      </Reference>
      <Reference URI="/xl/worksheets/sheet11.xml?ContentType=application/vnd.openxmlformats-officedocument.spreadsheetml.worksheet+xml">
        <DigestMethod Algorithm="http://www.w3.org/2001/04/xmlenc#sha256"/>
        <DigestValue>771T19iEdDpnSgxvm5zKS2iAOIV98Aonz/gpWe34E2c=</DigestValue>
      </Reference>
      <Reference URI="/xl/worksheets/sheet12.xml?ContentType=application/vnd.openxmlformats-officedocument.spreadsheetml.worksheet+xml">
        <DigestMethod Algorithm="http://www.w3.org/2001/04/xmlenc#sha256"/>
        <DigestValue>G51hZJ8wYkpFr9eKm8y6LBuxe2fr6fe7qDHT+St6Tl0=</DigestValue>
      </Reference>
      <Reference URI="/xl/worksheets/sheet13.xml?ContentType=application/vnd.openxmlformats-officedocument.spreadsheetml.worksheet+xml">
        <DigestMethod Algorithm="http://www.w3.org/2001/04/xmlenc#sha256"/>
        <DigestValue>JHy6ajh+KXGCQmehSJD5Ul2Joos7zWDn7GEc9Wo6Fwo=</DigestValue>
      </Reference>
      <Reference URI="/xl/worksheets/sheet14.xml?ContentType=application/vnd.openxmlformats-officedocument.spreadsheetml.worksheet+xml">
        <DigestMethod Algorithm="http://www.w3.org/2001/04/xmlenc#sha256"/>
        <DigestValue>3c8iBzjStwvPZ5GAfWaqBYzOqySObOv1y0IV8fGHJ6w=</DigestValue>
      </Reference>
      <Reference URI="/xl/worksheets/sheet15.xml?ContentType=application/vnd.openxmlformats-officedocument.spreadsheetml.worksheet+xml">
        <DigestMethod Algorithm="http://www.w3.org/2001/04/xmlenc#sha256"/>
        <DigestValue>Zh5PaUgkjCDznM8hi/Bk5s4GXyd2mZr8L7n/5E6n01M=</DigestValue>
      </Reference>
      <Reference URI="/xl/worksheets/sheet16.xml?ContentType=application/vnd.openxmlformats-officedocument.spreadsheetml.worksheet+xml">
        <DigestMethod Algorithm="http://www.w3.org/2001/04/xmlenc#sha256"/>
        <DigestValue>QtSrokIBKdY8Ep9DnGtve+/Fx6qUNeQ6H2bb3V55lfI=</DigestValue>
      </Reference>
      <Reference URI="/xl/worksheets/sheet17.xml?ContentType=application/vnd.openxmlformats-officedocument.spreadsheetml.worksheet+xml">
        <DigestMethod Algorithm="http://www.w3.org/2001/04/xmlenc#sha256"/>
        <DigestValue>fT1qvgJyI7u8U9PJ2zyhCr08OChsAjvUzfcakjP3938=</DigestValue>
      </Reference>
      <Reference URI="/xl/worksheets/sheet18.xml?ContentType=application/vnd.openxmlformats-officedocument.spreadsheetml.worksheet+xml">
        <DigestMethod Algorithm="http://www.w3.org/2001/04/xmlenc#sha256"/>
        <DigestValue>U2yq1NaEj5TOAJrjmyES9GetOYgjYwIDmJvOOMmU0ew=</DigestValue>
      </Reference>
      <Reference URI="/xl/worksheets/sheet2.xml?ContentType=application/vnd.openxmlformats-officedocument.spreadsheetml.worksheet+xml">
        <DigestMethod Algorithm="http://www.w3.org/2001/04/xmlenc#sha256"/>
        <DigestValue>/kyonhnZG+azuCfyW01e3WCQ5opQ9vH0Hu/UkrBPjBY=</DigestValue>
      </Reference>
      <Reference URI="/xl/worksheets/sheet3.xml?ContentType=application/vnd.openxmlformats-officedocument.spreadsheetml.worksheet+xml">
        <DigestMethod Algorithm="http://www.w3.org/2001/04/xmlenc#sha256"/>
        <DigestValue>NdbJExlxfM+zNcAO85tiTHAJJYhMSouwfyyNfXO4Nrg=</DigestValue>
      </Reference>
      <Reference URI="/xl/worksheets/sheet4.xml?ContentType=application/vnd.openxmlformats-officedocument.spreadsheetml.worksheet+xml">
        <DigestMethod Algorithm="http://www.w3.org/2001/04/xmlenc#sha256"/>
        <DigestValue>K3u7gkrtzcv8MXpizLwDnHlnXGoU4JN5rhfzB5wS2zg=</DigestValue>
      </Reference>
      <Reference URI="/xl/worksheets/sheet5.xml?ContentType=application/vnd.openxmlformats-officedocument.spreadsheetml.worksheet+xml">
        <DigestMethod Algorithm="http://www.w3.org/2001/04/xmlenc#sha256"/>
        <DigestValue>UH/Ozd/g8JCM8Pj+yu2j4InP37o3EtpobKVl/84Wx3I=</DigestValue>
      </Reference>
      <Reference URI="/xl/worksheets/sheet6.xml?ContentType=application/vnd.openxmlformats-officedocument.spreadsheetml.worksheet+xml">
        <DigestMethod Algorithm="http://www.w3.org/2001/04/xmlenc#sha256"/>
        <DigestValue>uTKX/aut1RdAVtRJjmpkCN/jdEmd059WszwQTBHBEiY=</DigestValue>
      </Reference>
      <Reference URI="/xl/worksheets/sheet7.xml?ContentType=application/vnd.openxmlformats-officedocument.spreadsheetml.worksheet+xml">
        <DigestMethod Algorithm="http://www.w3.org/2001/04/xmlenc#sha256"/>
        <DigestValue>ykp5V+Jt04L3BnHAGQGvy1Q5VdRGPKVs/serIXg8cpg=</DigestValue>
      </Reference>
      <Reference URI="/xl/worksheets/sheet8.xml?ContentType=application/vnd.openxmlformats-officedocument.spreadsheetml.worksheet+xml">
        <DigestMethod Algorithm="http://www.w3.org/2001/04/xmlenc#sha256"/>
        <DigestValue>8g8w4DnGBM8Eg4MJwOgO5yGghUV/wm8a+hLELjkUZVA=</DigestValue>
      </Reference>
      <Reference URI="/xl/worksheets/sheet9.xml?ContentType=application/vnd.openxmlformats-officedocument.spreadsheetml.worksheet+xml">
        <DigestMethod Algorithm="http://www.w3.org/2001/04/xmlenc#sha256"/>
        <DigestValue>vFpPs+p02b8/+TMWUe5gNWHZN3ITWeso473ykoQ+S/w=</DigestValue>
      </Reference>
    </Manifest>
    <SignatureProperties>
      <SignatureProperty Id="idSignatureTime" Target="#idPackageSignature">
        <mdssi:SignatureTime xmlns:mdssi="http://schemas.openxmlformats.org/package/2006/digital-signature">
          <mdssi:Format>YYYY-MM-DDThh:mm:ssTZD</mdssi:Format>
          <mdssi:Value>2018-10-30T15:56:23Z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2018-10-30T15:56:23Z</xd:SigningTime>
          <xd:SigningCertificate>
            <xd:Cert>
              <xd:CertDigest>
                <DigestMethod Algorithm="http://www.w3.org/2001/04/xmlenc#sha256"/>
                <DigestValue>PhHPXZKi9EbF4exUC0IRp+ptnGVPC1JYYc92OLGlTNo=</DigestValue>
              </xd:CertDigest>
              <xd:IssuerSerial>
                <X509IssuerName>CN=NBG Class 2 INT Sub CA, DC=nbg, DC=ge</X509IssuerName>
                <X509SerialNumber>329986197310403199936531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2018-10-30T15:52:52Z</dcterms:modified>
</cp:coreProperties>
</file>