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_xmlsignatures/sig2.xml" ContentType="application/vnd.openxmlformats-package.digital-signature-xmlsignature+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995" windowWidth="20730" windowHeight="6930" tabRatio="943" activeTab="13"/>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10. CC2" sheetId="69" r:id="rId11"/>
    <sheet name="11. CRWA " sheetId="90" r:id="rId12"/>
    <sheet name="12. CRM" sheetId="64" r:id="rId13"/>
    <sheet name="13. CRME " sheetId="91" r:id="rId14"/>
    <sheet name="14. CICR" sheetId="36" r:id="rId15"/>
    <sheet name="15. CCR " sheetId="92" r:id="rId16"/>
  </sheets>
  <externalReferences>
    <externalReference r:id="rId17"/>
    <externalReference r:id="rId18"/>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#REF!</definedName>
    <definedName name="ACC_BALACC" localSheetId="11">#REF!</definedName>
    <definedName name="ACC_BALACC" localSheetId="13">#REF!</definedName>
    <definedName name="ACC_BALACC" localSheetId="15">#REF!</definedName>
    <definedName name="ACC_BALACC" localSheetId="2">#REF!</definedName>
    <definedName name="ACC_BALACC" localSheetId="3">#REF!</definedName>
    <definedName name="ACC_BALACC" localSheetId="5">#REF!</definedName>
    <definedName name="ACC_BALACC" localSheetId="7">#REF!</definedName>
    <definedName name="ACC_BALACC" localSheetId="9">#REF!</definedName>
    <definedName name="ACC_BALACC" localSheetId="0">#REF!</definedName>
    <definedName name="ACC_BALACC">#REF!</definedName>
    <definedName name="ACC_CRS" localSheetId="1">#REF!</definedName>
    <definedName name="ACC_CRS" localSheetId="11">#REF!</definedName>
    <definedName name="ACC_CRS" localSheetId="13">#REF!</definedName>
    <definedName name="ACC_CRS" localSheetId="15">#REF!</definedName>
    <definedName name="ACC_CRS" localSheetId="2">#REF!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0">#REF!</definedName>
    <definedName name="ACC_CRS">#REF!</definedName>
    <definedName name="ACC_DBS" localSheetId="1">#REF!</definedName>
    <definedName name="ACC_DBS" localSheetId="11">#REF!</definedName>
    <definedName name="ACC_DBS" localSheetId="13">#REF!</definedName>
    <definedName name="ACC_DBS" localSheetId="15">#REF!</definedName>
    <definedName name="ACC_DBS" localSheetId="2">#REF!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0">#REF!</definedName>
    <definedName name="ACC_DBS">#REF!</definedName>
    <definedName name="ACC_ISO" localSheetId="1">#REF!</definedName>
    <definedName name="ACC_ISO" localSheetId="11">#REF!</definedName>
    <definedName name="ACC_ISO" localSheetId="13">#REF!</definedName>
    <definedName name="ACC_ISO" localSheetId="15">#REF!</definedName>
    <definedName name="ACC_ISO" localSheetId="2">#REF!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0">#REF!</definedName>
    <definedName name="ACC_ISO">#REF!</definedName>
    <definedName name="ACC_SALDO" localSheetId="1">#REF!</definedName>
    <definedName name="ACC_SALDO" localSheetId="11">#REF!</definedName>
    <definedName name="ACC_SALDO" localSheetId="13">#REF!</definedName>
    <definedName name="ACC_SALDO" localSheetId="15">#REF!</definedName>
    <definedName name="ACC_SALDO" localSheetId="2">#REF!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0">#REF!</definedName>
    <definedName name="ACC_SALDO">#REF!</definedName>
    <definedName name="BS_BALACC" localSheetId="1">#REF!</definedName>
    <definedName name="BS_BALACC" localSheetId="11">#REF!</definedName>
    <definedName name="BS_BALACC" localSheetId="13">#REF!</definedName>
    <definedName name="BS_BALACC" localSheetId="15">#REF!</definedName>
    <definedName name="BS_BALACC" localSheetId="2">#REF!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0">#REF!</definedName>
    <definedName name="BS_BALACC">#REF!</definedName>
    <definedName name="BS_BALANCE" localSheetId="1">#REF!</definedName>
    <definedName name="BS_BALANCE" localSheetId="11">#REF!</definedName>
    <definedName name="BS_BALANCE" localSheetId="13">#REF!</definedName>
    <definedName name="BS_BALANCE" localSheetId="15">#REF!</definedName>
    <definedName name="BS_BALANCE" localSheetId="2">#REF!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0">#REF!</definedName>
    <definedName name="BS_BALANCE">#REF!</definedName>
    <definedName name="BS_CR" localSheetId="1">#REF!</definedName>
    <definedName name="BS_CR" localSheetId="11">#REF!</definedName>
    <definedName name="BS_CR" localSheetId="13">#REF!</definedName>
    <definedName name="BS_CR" localSheetId="15">#REF!</definedName>
    <definedName name="BS_CR" localSheetId="2">#REF!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0">#REF!</definedName>
    <definedName name="BS_CR">#REF!</definedName>
    <definedName name="BS_CR_EQU" localSheetId="1">#REF!</definedName>
    <definedName name="BS_CR_EQU" localSheetId="11">#REF!</definedName>
    <definedName name="BS_CR_EQU" localSheetId="13">#REF!</definedName>
    <definedName name="BS_CR_EQU" localSheetId="15">#REF!</definedName>
    <definedName name="BS_CR_EQU" localSheetId="2">#REF!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0">#REF!</definedName>
    <definedName name="BS_CR_EQU">#REF!</definedName>
    <definedName name="BS_DB" localSheetId="1">#REF!</definedName>
    <definedName name="BS_DB" localSheetId="11">#REF!</definedName>
    <definedName name="BS_DB" localSheetId="13">#REF!</definedName>
    <definedName name="BS_DB" localSheetId="15">#REF!</definedName>
    <definedName name="BS_DB" localSheetId="2">#REF!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0">#REF!</definedName>
    <definedName name="BS_DB">#REF!</definedName>
    <definedName name="BS_DB_EQU" localSheetId="1">#REF!</definedName>
    <definedName name="BS_DB_EQU" localSheetId="11">#REF!</definedName>
    <definedName name="BS_DB_EQU" localSheetId="13">#REF!</definedName>
    <definedName name="BS_DB_EQU" localSheetId="15">#REF!</definedName>
    <definedName name="BS_DB_EQU" localSheetId="2">#REF!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0">#REF!</definedName>
    <definedName name="BS_DB_EQU">#REF!</definedName>
    <definedName name="BS_DT" localSheetId="1">#REF!</definedName>
    <definedName name="BS_DT" localSheetId="11">#REF!</definedName>
    <definedName name="BS_DT" localSheetId="13">#REF!</definedName>
    <definedName name="BS_DT" localSheetId="15">#REF!</definedName>
    <definedName name="BS_DT" localSheetId="2">#REF!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0">#REF!</definedName>
    <definedName name="BS_DT">#REF!</definedName>
    <definedName name="BS_ISO" localSheetId="1">#REF!</definedName>
    <definedName name="BS_ISO" localSheetId="11">#REF!</definedName>
    <definedName name="BS_ISO" localSheetId="13">#REF!</definedName>
    <definedName name="BS_ISO" localSheetId="15">#REF!</definedName>
    <definedName name="BS_ISO" localSheetId="2">#REF!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0">#REF!</definedName>
    <definedName name="BS_ISO">#REF!</definedName>
    <definedName name="CurrentDate" localSheetId="1">#REF!</definedName>
    <definedName name="CurrentDate" localSheetId="11">#REF!</definedName>
    <definedName name="CurrentDate" localSheetId="13">#REF!</definedName>
    <definedName name="CurrentDate" localSheetId="15">#REF!</definedName>
    <definedName name="CurrentDate" localSheetId="2">#REF!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H22" i="91" l="1"/>
  <c r="S21" i="90" l="1"/>
  <c r="S20" i="90"/>
  <c r="S19" i="90"/>
  <c r="S18" i="90"/>
  <c r="S17" i="90"/>
  <c r="S16" i="90"/>
  <c r="S15" i="90"/>
  <c r="S14" i="90"/>
  <c r="S13" i="90"/>
  <c r="S12" i="90"/>
  <c r="S11" i="90"/>
  <c r="S10" i="90"/>
  <c r="S9" i="90"/>
  <c r="S8" i="90"/>
  <c r="S22" i="90" s="1"/>
  <c r="C38" i="84" l="1"/>
  <c r="C37" i="84"/>
  <c r="C36" i="84"/>
  <c r="C34" i="84"/>
  <c r="C33" i="84"/>
  <c r="C32" i="84"/>
  <c r="C31" i="84"/>
  <c r="C30" i="84"/>
  <c r="C28" i="84"/>
  <c r="C27" i="84"/>
  <c r="C26" i="84"/>
  <c r="C25" i="84"/>
  <c r="C24" i="84"/>
  <c r="C23" i="84"/>
  <c r="C21" i="84"/>
  <c r="C20" i="84"/>
  <c r="C18" i="84"/>
  <c r="C17" i="84"/>
  <c r="C16" i="84"/>
  <c r="C13" i="84"/>
  <c r="C12" i="84"/>
  <c r="C10" i="84"/>
  <c r="C8" i="84"/>
  <c r="C9" i="84" s="1"/>
  <c r="T21" i="64" l="1"/>
  <c r="U21" i="64"/>
  <c r="S21" i="64"/>
  <c r="C21" i="64"/>
  <c r="H21" i="91"/>
  <c r="H15" i="91"/>
  <c r="H14" i="91"/>
  <c r="H13" i="91"/>
  <c r="H8" i="91"/>
  <c r="D15" i="36" l="1"/>
  <c r="E12" i="92" l="1"/>
  <c r="C14" i="92" l="1"/>
  <c r="C7" i="92"/>
  <c r="E8" i="92"/>
  <c r="E9" i="92" l="1"/>
  <c r="E10" i="92"/>
  <c r="E11" i="92"/>
  <c r="C21" i="92"/>
  <c r="E15" i="92"/>
  <c r="E16" i="92"/>
  <c r="E17" i="92"/>
  <c r="E18" i="92"/>
  <c r="E19" i="92"/>
  <c r="E14" i="92" l="1"/>
  <c r="E7" i="92"/>
  <c r="E21" i="92"/>
  <c r="D21" i="64" l="1"/>
  <c r="E21" i="64"/>
  <c r="F21" i="64"/>
  <c r="G21" i="64"/>
  <c r="H21" i="64"/>
  <c r="I21" i="64"/>
  <c r="J21" i="64"/>
  <c r="K21" i="64"/>
  <c r="L21" i="64"/>
  <c r="M21" i="64"/>
  <c r="N21" i="64"/>
  <c r="O21" i="64"/>
  <c r="P21" i="64"/>
  <c r="Q21" i="64"/>
  <c r="R21" i="64"/>
  <c r="C15" i="36" l="1"/>
  <c r="V8" i="64"/>
  <c r="V9" i="64"/>
  <c r="V10" i="64"/>
  <c r="V11" i="64"/>
  <c r="V12" i="64"/>
  <c r="V13" i="64"/>
  <c r="V14" i="64"/>
  <c r="V15" i="64"/>
  <c r="V16" i="64"/>
  <c r="V17" i="64"/>
  <c r="V18" i="64"/>
  <c r="V19" i="64"/>
  <c r="V20" i="64"/>
  <c r="V7" i="64"/>
  <c r="V21" i="64" l="1"/>
</calcChain>
</file>

<file path=xl/comments1.xml><?xml version="1.0" encoding="utf-8"?>
<comments xmlns="http://schemas.openxmlformats.org/spreadsheetml/2006/main">
  <authors>
    <author>Author</author>
  </authors>
  <commentList>
    <comment ref="C10" authorId="0">
      <text>
        <r>
          <rPr>
            <b/>
            <sz val="9"/>
            <color indexed="81"/>
            <rFont val="Tahoma"/>
            <family val="2"/>
          </rPr>
          <t>Author:</t>
        </r>
        <r>
          <rPr>
            <sz val="9"/>
            <color indexed="81"/>
            <rFont val="Tahoma"/>
            <family val="2"/>
          </rPr>
          <t xml:space="preserve">
Credit Line</t>
        </r>
      </text>
    </comment>
    <comment ref="F10" authorId="0">
      <text>
        <r>
          <rPr>
            <b/>
            <sz val="9"/>
            <color indexed="81"/>
            <rFont val="Tahoma"/>
            <family val="2"/>
          </rPr>
          <t>Author:</t>
        </r>
        <r>
          <rPr>
            <sz val="9"/>
            <color indexed="81"/>
            <rFont val="Tahoma"/>
            <family val="2"/>
          </rPr>
          <t xml:space="preserve">
Credit Line</t>
        </r>
      </text>
    </comment>
    <comment ref="E41" authorId="0">
      <text>
        <r>
          <rPr>
            <b/>
            <sz val="9"/>
            <color indexed="81"/>
            <rFont val="Tahoma"/>
            <family val="2"/>
          </rPr>
          <t>Author:</t>
        </r>
        <r>
          <rPr>
            <sz val="9"/>
            <color indexed="81"/>
            <rFont val="Tahoma"/>
            <family val="2"/>
          </rPr>
          <t xml:space="preserve">
არ ჩამოწერილა 3 თვეში ძირი</t>
        </r>
      </text>
    </comment>
  </commentList>
</comments>
</file>

<file path=xl/sharedStrings.xml><?xml version="1.0" encoding="utf-8"?>
<sst xmlns="http://schemas.openxmlformats.org/spreadsheetml/2006/main" count="641" uniqueCount="428">
  <si>
    <t>a</t>
  </si>
  <si>
    <t>b</t>
  </si>
  <si>
    <t>c</t>
  </si>
  <si>
    <t>d</t>
  </si>
  <si>
    <t>e</t>
  </si>
  <si>
    <t>T</t>
  </si>
  <si>
    <t>T-1</t>
  </si>
  <si>
    <t>T-2</t>
  </si>
  <si>
    <t>T-3</t>
  </si>
  <si>
    <t>T-4</t>
  </si>
  <si>
    <t xml:space="preserve"> </t>
  </si>
  <si>
    <t>f</t>
  </si>
  <si>
    <t>N</t>
  </si>
  <si>
    <t xml:space="preserve">   </t>
  </si>
  <si>
    <t>g</t>
  </si>
  <si>
    <t>h</t>
  </si>
  <si>
    <t>i</t>
  </si>
  <si>
    <t>j</t>
  </si>
  <si>
    <t>k</t>
  </si>
  <si>
    <t>l</t>
  </si>
  <si>
    <t>%</t>
  </si>
  <si>
    <t>1.1.1</t>
  </si>
  <si>
    <t>e = c + d</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</si>
  <si>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</si>
  <si>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</si>
  <si>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</si>
  <si>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</si>
  <si>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</si>
  <si>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</si>
  <si>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</si>
  <si>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</si>
  <si>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</si>
  <si>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</si>
  <si>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</si>
  <si>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</si>
  <si>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</si>
  <si>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Currency induced credit risk (CICR)</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</si>
  <si>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</si>
  <si>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</si>
  <si>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</si>
  <si>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</si>
  <si>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</si>
  <si>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</si>
  <si>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</si>
  <si>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</si>
  <si>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</si>
  <si>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</si>
  <si>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</si>
  <si>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</si>
  <si>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</si>
  <si>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</si>
  <si>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</si>
  <si>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</si>
  <si>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</si>
  <si>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</si>
  <si>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</si>
  <si>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</si>
  <si>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</si>
  <si>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</si>
  <si>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</si>
  <si>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</si>
  <si>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</si>
  <si>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</si>
  <si>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</si>
  <si>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</si>
  <si>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</si>
  <si>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</si>
  <si>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</si>
  <si>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</si>
  <si>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</si>
  <si>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</si>
  <si>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</si>
  <si>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</si>
  <si>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</si>
  <si>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</si>
  <si>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</si>
  <si>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</si>
  <si>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</si>
  <si>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</si>
  <si>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</si>
  <si>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</si>
  <si>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</si>
  <si>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</si>
  <si>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</si>
  <si>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</si>
  <si>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</si>
  <si>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</si>
  <si>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</si>
  <si>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</si>
  <si>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</si>
  <si>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</si>
  <si>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</si>
  <si>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</si>
  <si>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</si>
  <si>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</si>
  <si>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</si>
  <si>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Table 14</t>
  </si>
  <si>
    <t>Effect of other adjustments</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</si>
  <si>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</si>
  <si>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</si>
  <si>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</si>
  <si>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</si>
  <si>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</si>
  <si>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</si>
  <si>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</si>
  <si>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</si>
  <si>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</si>
  <si>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</si>
  <si>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</si>
  <si>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</si>
  <si>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</si>
  <si>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</si>
  <si>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</si>
  <si>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</si>
  <si>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</si>
  <si>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</si>
  <si>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</si>
  <si>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</si>
  <si>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</si>
  <si>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</si>
  <si>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</si>
  <si>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</si>
  <si>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</si>
  <si>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</si>
  <si>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</si>
  <si>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</si>
  <si>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</si>
  <si>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</si>
  <si>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</si>
  <si>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</si>
  <si>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</si>
  <si>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</si>
  <si>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Risk Exposure</t>
  </si>
  <si>
    <t>Bank</t>
  </si>
  <si>
    <t>Date</t>
  </si>
  <si>
    <t>Claims in the form of collective investment undertakings</t>
  </si>
  <si>
    <t>Claims in the form of collective investment undertakings (‘CIU’)*</t>
  </si>
  <si>
    <t>Currency induced credit risk</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</si>
  <si>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</si>
  <si>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</si>
  <si>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</si>
  <si>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</si>
  <si>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</si>
  <si>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</si>
  <si>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</si>
  <si>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</si>
  <si>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</si>
  <si>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</si>
  <si>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</si>
  <si>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</si>
  <si>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</si>
  <si>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</si>
  <si>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Total regulatory capital ratio ( ≥ 9.6 %)</t>
  </si>
  <si>
    <t>Common equity Tier 1 ratio ( ≥ 6.4 %)</t>
  </si>
  <si>
    <t>Total regulatory capital ratio ( ≥ 10.5 %)</t>
  </si>
  <si>
    <t xml:space="preserve">Tier 1 ratio ( ≥ 8.5 %) </t>
  </si>
  <si>
    <t>Based on Basel III framework</t>
  </si>
  <si>
    <t>Capital ratios as a percentage of RWA</t>
  </si>
  <si>
    <t>Risk-weighted assets (amounts, GEL)</t>
  </si>
  <si>
    <t>Total regulatory capital</t>
  </si>
  <si>
    <t>Tier 1</t>
  </si>
  <si>
    <t>Common Equity Tier 1 (CET1)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</si>
  <si>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</si>
  <si>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</si>
  <si>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</si>
  <si>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</si>
  <si>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</si>
  <si>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</si>
  <si>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</si>
  <si>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</si>
  <si>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</si>
  <si>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</si>
  <si>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</si>
  <si>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</si>
  <si>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</si>
  <si>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</si>
  <si>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</si>
  <si>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</si>
  <si>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</si>
  <si>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</si>
  <si>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</si>
  <si>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</si>
  <si>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</si>
  <si>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</si>
  <si>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</si>
  <si>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</si>
  <si>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</si>
  <si>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</si>
  <si>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</si>
  <si>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</si>
  <si>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</si>
  <si>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</si>
  <si>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</si>
  <si>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</si>
  <si>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</si>
  <si>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</si>
  <si>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</si>
  <si>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</si>
  <si>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</si>
  <si>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</si>
  <si>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</si>
  <si>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</si>
  <si>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</si>
  <si>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</si>
  <si>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</si>
  <si>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</si>
  <si>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</si>
  <si>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</si>
  <si>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</si>
  <si>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</si>
  <si>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</si>
  <si>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</si>
  <si>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</si>
  <si>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</si>
  <si>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</si>
  <si>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</si>
  <si>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</si>
  <si>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</si>
  <si>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</si>
  <si>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</si>
  <si>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</si>
  <si>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</si>
  <si>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Balance sheet items</t>
  </si>
  <si>
    <t>Table 5</t>
  </si>
  <si>
    <t>Other Real Estate Owned &amp; Repossessed Assets</t>
  </si>
  <si>
    <t>Subject to Currency Induced Credit Risk Framework</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</si>
  <si>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</si>
  <si>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</si>
  <si>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</si>
  <si>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</si>
  <si>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</si>
  <si>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</si>
  <si>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</si>
  <si>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</si>
  <si>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</si>
  <si>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</si>
  <si>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</si>
  <si>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</si>
  <si>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</si>
  <si>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</si>
  <si>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</si>
  <si>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</si>
  <si>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</si>
  <si>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</si>
  <si>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</si>
  <si>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</si>
  <si>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</si>
  <si>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</si>
  <si>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</si>
  <si>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</si>
  <si>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</si>
  <si>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</si>
  <si>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</si>
  <si>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</si>
  <si>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</si>
  <si>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</si>
  <si>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</si>
  <si>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</si>
  <si>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</si>
  <si>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</si>
  <si>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</si>
  <si>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</si>
  <si>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</si>
  <si>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</si>
  <si>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</si>
  <si>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</si>
  <si>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</si>
  <si>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</si>
  <si>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</si>
  <si>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</si>
  <si>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</si>
  <si>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</si>
  <si>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</si>
  <si>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</si>
  <si>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</si>
  <si>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</si>
  <si>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</si>
  <si>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</si>
  <si>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</si>
  <si>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</si>
  <si>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</si>
  <si>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</si>
  <si>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</si>
  <si>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</si>
  <si>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</si>
  <si>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</si>
  <si>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</si>
  <si>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</si>
  <si>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</si>
  <si>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</si>
  <si>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</si>
  <si>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</si>
  <si>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Risk-weighted assets (RWA) (Based on Basel III framework)</t>
  </si>
  <si>
    <t>Risk-weighted assets (RWA) (Based on Basel I frameworks)</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</si>
  <si>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</si>
  <si>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</si>
  <si>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</si>
  <si>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</si>
  <si>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</si>
  <si>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Common equity Tier 1 ratio ( ≥ 7.0 %)</t>
  </si>
  <si>
    <t>Based on Basel I framework</t>
  </si>
  <si>
    <t xml:space="preserve">Return on Average Assets (ROAA) </t>
  </si>
  <si>
    <t xml:space="preserve">Return on Average Equity (ROAE) </t>
  </si>
  <si>
    <t>Total Non-Interest Income</t>
  </si>
  <si>
    <t>Total Non-Interest Expenses</t>
  </si>
  <si>
    <t>Net Non-Interest Income</t>
  </si>
  <si>
    <t>Other claims</t>
  </si>
  <si>
    <t>Counterparty Credit Risk Weighted Exposures</t>
  </si>
  <si>
    <t>Currency induced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</si>
  <si>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</si>
  <si>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</si>
  <si>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</si>
  <si>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</si>
  <si>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</si>
  <si>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</si>
  <si>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</si>
  <si>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</si>
  <si>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</si>
  <si>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</si>
  <si>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</si>
  <si>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</si>
  <si>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</si>
  <si>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</si>
  <si>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</si>
  <si>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</si>
  <si>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</si>
  <si>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</si>
  <si>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</si>
  <si>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</si>
  <si>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</si>
  <si>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</si>
  <si>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</si>
  <si>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</si>
  <si>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</si>
  <si>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</si>
  <si>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 xml:space="preserve">Unhedged claims (Claims where the source of repayment is denominated in the different currency from the exposure's currency) </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</si>
  <si>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</si>
  <si>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</si>
  <si>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</si>
  <si>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</si>
  <si>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</si>
  <si>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</si>
  <si>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</si>
  <si>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</si>
  <si>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</si>
  <si>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</si>
  <si>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</si>
  <si>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</si>
  <si>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</si>
  <si>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</si>
  <si>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</si>
  <si>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</si>
  <si>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</si>
  <si>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</si>
  <si>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</si>
  <si>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</si>
  <si>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</si>
  <si>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</si>
  <si>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</si>
  <si>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</si>
  <si>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</si>
  <si>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</si>
  <si>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</si>
  <si>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</si>
  <si>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</si>
  <si>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</si>
  <si>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</si>
  <si>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</si>
  <si>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</si>
  <si>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</si>
  <si>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</si>
  <si>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</si>
  <si>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</si>
  <si>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</si>
  <si>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</si>
  <si>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</si>
  <si>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</si>
  <si>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</si>
  <si>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</si>
  <si>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</si>
  <si>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</si>
  <si>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</si>
  <si>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</si>
  <si>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</si>
  <si>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</si>
  <si>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</si>
  <si>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</si>
  <si>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</si>
  <si>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</si>
  <si>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</si>
  <si>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</si>
  <si>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</si>
  <si>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</si>
  <si>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</si>
  <si>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</si>
  <si>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</si>
  <si>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</si>
  <si>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</si>
  <si>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</si>
  <si>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</si>
  <si>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</si>
  <si>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</si>
  <si>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</si>
  <si>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</si>
  <si>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</si>
  <si>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</si>
  <si>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</si>
  <si>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NN of the President of the National Bank of Georgia on “Disclosure requirements for commercial banks within Pillar 3” and other relevant decrees and regulations of NBG. </t>
  </si>
  <si>
    <t>Contingent Liabilities and Commitments</t>
  </si>
  <si>
    <t>Credit Risk Weighted Exposures 
(On-balance items and off-balance items after credit conversion factor)</t>
  </si>
  <si>
    <t>Standardized approach - Effect of credit risk mitigation</t>
  </si>
  <si>
    <t>HUSEYIN AYDIN</t>
  </si>
  <si>
    <t>MEHMET UCAR</t>
  </si>
  <si>
    <t>YUSUF DAGCAN</t>
  </si>
  <si>
    <r>
      <t>MEHMET TURGUT</t>
    </r>
    <r>
      <rPr>
        <sz val="11"/>
        <color theme="1"/>
        <rFont val="Calibri"/>
        <family val="2"/>
        <scheme val="minor"/>
      </rPr>
      <t xml:space="preserve"> </t>
    </r>
  </si>
  <si>
    <t>HALUK CENGIZ</t>
  </si>
  <si>
    <t>BURCU EROL</t>
  </si>
  <si>
    <t>6.2.1</t>
  </si>
  <si>
    <t>Of which: general reserves of the loan loss reserves</t>
  </si>
  <si>
    <t>Table 9 (Capital), N39</t>
  </si>
  <si>
    <t>Table 9 (Capital), N10</t>
  </si>
  <si>
    <t>Of which: general reserves of off-balance elements</t>
  </si>
  <si>
    <t>Table 9 (Capital), N2</t>
  </si>
  <si>
    <t>Table 9 (Capital), N6</t>
  </si>
  <si>
    <t>Table 9 (Capital), N4, N8</t>
  </si>
  <si>
    <t>T.C. ZIRAAT BANKASI A.S.</t>
  </si>
  <si>
    <t>JSC ZIRAAT BANK GEORGIA</t>
  </si>
  <si>
    <t>www.ziraatbank.ge</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</si>
</sst>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12">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9"/>
      <name val="Arial"/>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sz val="10"/>
      <name val="Calibri"/>
      <family val="2"/>
      <charset val="204"/>
      <scheme val="minor"/>
    </font>
    <font>
      <b/>
      <sz val="10"/>
      <name val="Calibri"/>
      <family val="2"/>
      <charset val="204"/>
      <scheme val="minor"/>
    </font>
    <font>
      <b/>
      <sz val="10"/>
      <color rgb="FFFF0000"/>
      <name val="Sylfaen"/>
      <family val="1"/>
    </font>
    <font>
      <b/>
      <sz val="9"/>
      <color indexed="81"/>
      <name val="Tahoma"/>
      <family val="2"/>
    </font>
    <font>
      <sz val="9"/>
      <color indexed="81"/>
      <name val="Tahoma"/>
      <family val="2"/>
    </font>
    <font>
      <sz val="10"/>
      <color theme="1"/>
      <name val="Times New Roman"/>
      <family val="1"/>
    </font>
    <font>
      <sz val="10"/>
      <color theme="1"/>
      <name val="Sylfaen"/>
      <family val="1"/>
    </font>
    <font>
      <i/>
      <sz val="10"/>
      <color theme="1"/>
      <name val="Sylfaen"/>
      <family val="1"/>
    </font>
    <font>
      <i/>
      <sz val="10"/>
      <name val="Sylfaen"/>
      <family val="1"/>
    </font>
    <font>
      <b/>
      <sz val="10"/>
      <color theme="1"/>
      <name val="Sylfaen"/>
      <family val="1"/>
    </font>
    <font>
      <sz val="11"/>
      <name val="Sylfaen"/>
      <family val="1"/>
    </font>
    <font>
      <sz val="11"/>
      <color theme="1"/>
      <name val="Sylfaen"/>
      <family val="1"/>
    </font>
  </fonts>
  <fills count="7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4.9989318521683403E-2"/>
        <bgColor indexed="64"/>
      </patternFill>
    </fill>
  </fills>
  <borders count="8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2096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cellStyleXfs>
  <cellXfs count="452">
    <xf numFmtId="0" fontId="0" fillId="0" borderId="0" xfId="0"/>
    <xf numFmtId="0" fontId="2" fillId="3" borderId="3" xfId="11" applyFont="1" applyFill="1" applyBorder="1" applyAlignment="1">
      <alignment horizontal="left" vertical="center" wrapText="1"/>
    </xf>
    <xf numFmtId="0" fontId="84"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5" fillId="0" borderId="0" xfId="0" applyFont="1"/>
    <xf numFmtId="0" fontId="86" fillId="0" borderId="0" xfId="0" applyFont="1"/>
    <xf numFmtId="0" fontId="2" fillId="0" borderId="0" xfId="0" applyFont="1" applyBorder="1"/>
    <xf numFmtId="0" fontId="85" fillId="0" borderId="0" xfId="0" applyFont="1" applyBorder="1"/>
    <xf numFmtId="0" fontId="86" fillId="0" borderId="0" xfId="0" applyFont="1" applyBorder="1"/>
    <xf numFmtId="0" fontId="2" fillId="0" borderId="1" xfId="0" applyFont="1" applyBorder="1"/>
    <xf numFmtId="0" fontId="87"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7" xfId="0" applyFont="1" applyFill="1" applyBorder="1" applyAlignment="1">
      <alignment horizontal="left" vertical="center" wrapText="1" indent="1"/>
    </xf>
    <xf numFmtId="0" fontId="85" fillId="0" borderId="71" xfId="0" applyFont="1" applyFill="1" applyBorder="1" applyAlignment="1">
      <alignment horizontal="center" vertical="center" wrapText="1"/>
    </xf>
    <xf numFmtId="193" fontId="45" fillId="0" borderId="3" xfId="0" applyNumberFormat="1" applyFont="1" applyFill="1" applyBorder="1" applyAlignment="1" applyProtection="1">
      <alignment horizontal="center" vertical="center" wrapText="1"/>
      <protection locked="0"/>
    </xf>
    <xf numFmtId="193" fontId="85" fillId="0" borderId="3" xfId="0" applyNumberFormat="1" applyFont="1" applyFill="1" applyBorder="1" applyAlignment="1" applyProtection="1">
      <alignment horizontal="center" vertical="center" wrapText="1"/>
      <protection locked="0"/>
    </xf>
    <xf numFmtId="193" fontId="85" fillId="0" borderId="22" xfId="0" applyNumberFormat="1" applyFont="1" applyFill="1" applyBorder="1" applyAlignment="1" applyProtection="1">
      <alignment horizontal="center" vertical="center" wrapText="1"/>
      <protection locked="0"/>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2" fillId="0" borderId="21" xfId="0" applyFont="1" applyFill="1" applyBorder="1" applyAlignment="1">
      <alignment horizontal="right" vertical="center" wrapText="1"/>
    </xf>
    <xf numFmtId="0" fontId="86" fillId="0" borderId="0" xfId="0" applyFont="1" applyFill="1"/>
    <xf numFmtId="0" fontId="2" fillId="2" borderId="21" xfId="0" applyFont="1" applyFill="1" applyBorder="1" applyAlignment="1">
      <alignment horizontal="right" vertical="center"/>
    </xf>
    <xf numFmtId="0" fontId="2" fillId="2" borderId="24" xfId="0" applyFont="1" applyFill="1" applyBorder="1" applyAlignment="1">
      <alignment horizontal="right" vertical="center"/>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5"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46" fillId="0" borderId="0" xfId="0" applyFont="1" applyFill="1" applyAlignment="1">
      <alignment horizontal="center"/>
    </xf>
    <xf numFmtId="0" fontId="85" fillId="0" borderId="21" xfId="0" applyFont="1" applyBorder="1" applyAlignment="1">
      <alignment horizontal="center" vertical="center" wrapText="1"/>
    </xf>
    <xf numFmtId="0" fontId="85" fillId="0" borderId="3" xfId="0" applyFont="1" applyBorder="1" applyAlignment="1">
      <alignment vertical="center" wrapText="1"/>
    </xf>
    <xf numFmtId="14" fontId="2" fillId="3" borderId="3" xfId="8" quotePrefix="1" applyNumberFormat="1" applyFont="1" applyFill="1" applyBorder="1" applyAlignment="1" applyProtection="1">
      <alignment horizontal="left" vertical="center" wrapText="1"/>
      <protection locked="0"/>
    </xf>
    <xf numFmtId="0" fontId="85" fillId="0" borderId="3" xfId="0" applyFont="1" applyFill="1" applyBorder="1" applyAlignment="1">
      <alignment vertical="center" wrapText="1"/>
    </xf>
    <xf numFmtId="0" fontId="85" fillId="0" borderId="24" xfId="0" applyFont="1" applyBorder="1" applyAlignment="1">
      <alignment horizontal="center" vertical="center" wrapText="1"/>
    </xf>
    <xf numFmtId="0" fontId="87" fillId="0" borderId="25" xfId="0" applyFont="1" applyBorder="1" applyAlignment="1">
      <alignment vertical="center" wrapText="1"/>
    </xf>
    <xf numFmtId="0" fontId="85" fillId="0" borderId="0" xfId="0" applyFont="1" applyBorder="1" applyAlignment="1">
      <alignment horizontal="center" vertical="center" wrapText="1"/>
    </xf>
    <xf numFmtId="0" fontId="85" fillId="0" borderId="0" xfId="0" applyFont="1" applyBorder="1" applyAlignment="1">
      <alignment vertical="center" wrapText="1"/>
    </xf>
    <xf numFmtId="0" fontId="85" fillId="0" borderId="0" xfId="0" applyFont="1" applyAlignment="1">
      <alignment wrapText="1"/>
    </xf>
    <xf numFmtId="0" fontId="85"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5" fillId="0" borderId="23" xfId="0" applyFont="1" applyBorder="1" applyAlignment="1"/>
    <xf numFmtId="0" fontId="86"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5"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6" fillId="0" borderId="3" xfId="0" applyFont="1" applyBorder="1"/>
    <xf numFmtId="0" fontId="85" fillId="0" borderId="7" xfId="0" applyFont="1" applyFill="1" applyBorder="1" applyAlignment="1">
      <alignment horizontal="center" vertical="center" wrapText="1"/>
    </xf>
    <xf numFmtId="0" fontId="85" fillId="0" borderId="21" xfId="0" applyFont="1" applyBorder="1" applyAlignment="1">
      <alignment horizontal="center"/>
    </xf>
    <xf numFmtId="167" fontId="86" fillId="0" borderId="0" xfId="0" applyNumberFormat="1" applyFont="1"/>
    <xf numFmtId="0" fontId="85" fillId="0" borderId="0" xfId="0" applyFont="1" applyAlignment="1">
      <alignment vertical="center"/>
    </xf>
    <xf numFmtId="0" fontId="85" fillId="0" borderId="21" xfId="0" applyFont="1" applyBorder="1" applyAlignment="1">
      <alignment horizontal="center" vertical="center"/>
    </xf>
    <xf numFmtId="0" fontId="86" fillId="0" borderId="0" xfId="0" applyFont="1" applyAlignment="1"/>
    <xf numFmtId="0" fontId="85" fillId="0" borderId="13" xfId="0" applyFont="1" applyBorder="1" applyAlignment="1">
      <alignment wrapText="1"/>
    </xf>
    <xf numFmtId="0" fontId="85" fillId="0" borderId="0" xfId="0" applyFont="1" applyAlignment="1">
      <alignment horizontal="center" vertical="center"/>
    </xf>
    <xf numFmtId="0" fontId="85"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7" fillId="36" borderId="3" xfId="0" applyFont="1" applyFill="1" applyBorder="1" applyAlignment="1">
      <alignment horizontal="left" vertical="top" wrapText="1"/>
    </xf>
    <xf numFmtId="193" fontId="2" fillId="36" borderId="22"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3" fontId="2" fillId="3" borderId="22"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22"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193" fontId="2" fillId="36" borderId="26" xfId="2" applyNumberFormat="1" applyFont="1" applyFill="1" applyBorder="1" applyAlignment="1" applyProtection="1">
      <alignment vertical="top" wrapText="1"/>
    </xf>
    <xf numFmtId="0" fontId="45" fillId="0" borderId="0" xfId="11" applyFont="1" applyFill="1" applyBorder="1" applyAlignment="1" applyProtection="1"/>
    <xf numFmtId="0" fontId="85" fillId="0" borderId="4" xfId="0" applyFont="1" applyFill="1" applyBorder="1" applyAlignment="1">
      <alignment horizontal="center" vertical="center" wrapText="1"/>
    </xf>
    <xf numFmtId="0" fontId="85" fillId="0" borderId="66" xfId="0" applyFont="1" applyFill="1" applyBorder="1" applyAlignment="1">
      <alignment horizontal="center" vertical="center" wrapText="1"/>
    </xf>
    <xf numFmtId="0" fontId="85" fillId="0" borderId="6" xfId="0" applyFont="1" applyFill="1" applyBorder="1" applyAlignment="1">
      <alignment horizontal="center" vertical="center" wrapText="1"/>
    </xf>
    <xf numFmtId="0" fontId="85" fillId="0" borderId="35" xfId="0" applyFont="1" applyBorder="1" applyAlignment="1">
      <alignment wrapText="1"/>
    </xf>
    <xf numFmtId="167" fontId="86" fillId="0" borderId="0" xfId="0" applyNumberFormat="1" applyFont="1" applyBorder="1" applyAlignment="1">
      <alignment horizontal="center"/>
    </xf>
    <xf numFmtId="0" fontId="85" fillId="0" borderId="11" xfId="0" applyFont="1" applyBorder="1" applyAlignment="1">
      <alignment wrapText="1"/>
    </xf>
    <xf numFmtId="167" fontId="92" fillId="0" borderId="0" xfId="0" applyNumberFormat="1" applyFont="1" applyBorder="1" applyAlignment="1">
      <alignment horizontal="center"/>
    </xf>
    <xf numFmtId="0" fontId="88" fillId="0" borderId="11" xfId="0" applyFont="1" applyBorder="1" applyAlignment="1">
      <alignment horizontal="right" wrapText="1"/>
    </xf>
    <xf numFmtId="0" fontId="85" fillId="0" borderId="12" xfId="0" applyFont="1" applyBorder="1" applyAlignment="1">
      <alignment wrapText="1"/>
    </xf>
    <xf numFmtId="0" fontId="87" fillId="36" borderId="15" xfId="0" applyFont="1" applyFill="1" applyBorder="1" applyAlignment="1">
      <alignment wrapText="1"/>
    </xf>
    <xf numFmtId="167" fontId="90" fillId="0" borderId="0" xfId="0" applyNumberFormat="1" applyFont="1" applyFill="1" applyBorder="1" applyAlignment="1">
      <alignment horizontal="center"/>
    </xf>
    <xf numFmtId="0" fontId="88" fillId="0" borderId="12" xfId="0" applyFont="1" applyBorder="1" applyAlignment="1">
      <alignment horizontal="right" wrapText="1"/>
    </xf>
    <xf numFmtId="0" fontId="85" fillId="0" borderId="24" xfId="0" applyFont="1" applyBorder="1" applyAlignment="1">
      <alignment horizontal="center"/>
    </xf>
    <xf numFmtId="0" fontId="87" fillId="36" borderId="61" xfId="0" applyFont="1" applyFill="1" applyBorder="1" applyAlignment="1">
      <alignment wrapText="1"/>
    </xf>
    <xf numFmtId="193" fontId="87" fillId="36" borderId="62" xfId="0" applyNumberFormat="1" applyFont="1" applyFill="1" applyBorder="1" applyAlignment="1">
      <alignment vertical="center"/>
    </xf>
    <xf numFmtId="167" fontId="87" fillId="36" borderId="63" xfId="0" applyNumberFormat="1" applyFont="1" applyFill="1" applyBorder="1" applyAlignment="1">
      <alignment horizontal="center"/>
    </xf>
    <xf numFmtId="0" fontId="85" fillId="0" borderId="59" xfId="0" applyFont="1" applyBorder="1"/>
    <xf numFmtId="0" fontId="85" fillId="0" borderId="21" xfId="0" applyFont="1" applyBorder="1" applyAlignment="1">
      <alignment vertical="center"/>
    </xf>
    <xf numFmtId="193" fontId="85"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5" fillId="36" borderId="25" xfId="0" applyNumberFormat="1" applyFont="1" applyFill="1" applyBorder="1"/>
    <xf numFmtId="0" fontId="87" fillId="0" borderId="0" xfId="0" applyFont="1" applyAlignment="1">
      <alignment horizontal="center"/>
    </xf>
    <xf numFmtId="0" fontId="85" fillId="0" borderId="18" xfId="0" applyFont="1" applyBorder="1"/>
    <xf numFmtId="0" fontId="85" fillId="0" borderId="20" xfId="0" applyFont="1" applyBorder="1"/>
    <xf numFmtId="0" fontId="85"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5" fillId="0" borderId="21" xfId="0" applyNumberFormat="1" applyFont="1" applyBorder="1" applyAlignment="1"/>
    <xf numFmtId="193" fontId="85" fillId="0" borderId="22" xfId="0" applyNumberFormat="1" applyFont="1" applyBorder="1" applyAlignment="1"/>
    <xf numFmtId="193" fontId="85" fillId="36" borderId="56" xfId="0" applyNumberFormat="1" applyFont="1" applyFill="1" applyBorder="1" applyAlignment="1"/>
    <xf numFmtId="0" fontId="45" fillId="3" borderId="26" xfId="16" applyFont="1" applyFill="1" applyBorder="1" applyAlignment="1" applyProtection="1">
      <protection locked="0"/>
    </xf>
    <xf numFmtId="193" fontId="85" fillId="36" borderId="24" xfId="0" applyNumberFormat="1" applyFont="1" applyFill="1" applyBorder="1"/>
    <xf numFmtId="193" fontId="85" fillId="36" borderId="26" xfId="0" applyNumberFormat="1" applyFont="1" applyFill="1" applyBorder="1"/>
    <xf numFmtId="193" fontId="85" fillId="36" borderId="57" xfId="0" applyNumberFormat="1" applyFont="1" applyFill="1" applyBorder="1"/>
    <xf numFmtId="0" fontId="85" fillId="0" borderId="0" xfId="0" applyFont="1" applyBorder="1" applyAlignment="1">
      <alignment vertical="center"/>
    </xf>
    <xf numFmtId="0" fontId="85" fillId="0" borderId="19" xfId="0" applyFont="1" applyBorder="1"/>
    <xf numFmtId="0" fontId="89" fillId="0" borderId="0" xfId="0" applyFont="1" applyAlignment="1">
      <alignment wrapText="1"/>
    </xf>
    <xf numFmtId="0" fontId="85" fillId="0" borderId="21" xfId="0" applyFont="1" applyBorder="1"/>
    <xf numFmtId="0" fontId="85" fillId="0" borderId="3" xfId="0" applyFont="1" applyBorder="1"/>
    <xf numFmtId="0" fontId="85" fillId="0" borderId="70" xfId="0" applyFont="1" applyBorder="1" applyAlignment="1">
      <alignment wrapText="1"/>
    </xf>
    <xf numFmtId="0" fontId="85" fillId="0" borderId="24" xfId="0" applyFont="1" applyBorder="1"/>
    <xf numFmtId="0" fontId="87" fillId="0" borderId="25" xfId="0" applyFont="1" applyBorder="1"/>
    <xf numFmtId="0" fontId="45" fillId="0" borderId="0" xfId="8" applyFont="1" applyFill="1" applyBorder="1" applyAlignment="1" applyProtection="1">
      <protection locked="0"/>
    </xf>
    <xf numFmtId="0" fontId="2" fillId="0" borderId="0" xfId="5" applyFont="1" applyFill="1" applyProtection="1">
      <protection locked="0"/>
    </xf>
    <xf numFmtId="0" fontId="45" fillId="0" borderId="58" xfId="8" applyFont="1" applyFill="1" applyBorder="1" applyAlignment="1" applyProtection="1">
      <protection locked="0"/>
    </xf>
    <xf numFmtId="0" fontId="45" fillId="0" borderId="19" xfId="8" applyFont="1" applyFill="1" applyBorder="1" applyAlignment="1" applyProtection="1">
      <alignment horizontal="center"/>
      <protection locked="0"/>
    </xf>
    <xf numFmtId="0" fontId="2" fillId="0" borderId="20" xfId="5" applyFont="1" applyFill="1" applyBorder="1" applyAlignment="1" applyProtection="1">
      <alignment horizontal="center"/>
      <protection locked="0"/>
    </xf>
    <xf numFmtId="0" fontId="2" fillId="3" borderId="21" xfId="15" applyFont="1" applyFill="1" applyBorder="1" applyAlignment="1" applyProtection="1">
      <alignment horizontal="left" vertical="center"/>
      <protection locked="0"/>
    </xf>
    <xf numFmtId="0" fontId="2" fillId="3" borderId="21" xfId="9" applyFont="1" applyFill="1" applyBorder="1" applyAlignment="1" applyProtection="1">
      <alignment horizontal="right" vertical="center"/>
      <protection locked="0"/>
    </xf>
    <xf numFmtId="3" fontId="2" fillId="3" borderId="3" xfId="16" applyNumberFormat="1" applyFont="1" applyFill="1" applyBorder="1" applyAlignment="1" applyProtection="1">
      <alignment horizontal="left" wrapText="1"/>
      <protection locked="0"/>
    </xf>
    <xf numFmtId="0" fontId="2" fillId="3" borderId="24" xfId="9" applyFont="1" applyFill="1" applyBorder="1" applyAlignment="1" applyProtection="1">
      <alignment horizontal="right" vertical="center"/>
      <protection locked="0"/>
    </xf>
    <xf numFmtId="193" fontId="45" fillId="36" borderId="25" xfId="16" applyNumberFormat="1" applyFont="1" applyFill="1" applyBorder="1" applyAlignment="1" applyProtection="1">
      <protection locked="0"/>
    </xf>
    <xf numFmtId="193" fontId="2" fillId="36" borderId="26" xfId="1" applyNumberFormat="1" applyFont="1" applyFill="1" applyBorder="1" applyProtection="1">
      <protection locked="0"/>
    </xf>
    <xf numFmtId="0" fontId="85" fillId="0" borderId="58" xfId="0" applyFont="1" applyBorder="1" applyAlignment="1">
      <alignment horizontal="center"/>
    </xf>
    <xf numFmtId="0" fontId="85" fillId="0" borderId="59" xfId="0" applyFont="1" applyBorder="1" applyAlignment="1">
      <alignment horizontal="center"/>
    </xf>
    <xf numFmtId="0" fontId="85" fillId="0" borderId="19" xfId="0" applyFont="1" applyBorder="1" applyAlignment="1">
      <alignment horizontal="center"/>
    </xf>
    <xf numFmtId="0" fontId="85"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5"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5"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5"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3" xfId="20960" applyFont="1" applyFill="1" applyBorder="1" applyAlignment="1" applyProtection="1">
      <alignment horizontal="left" wrapText="1" indent="1"/>
    </xf>
    <xf numFmtId="0" fontId="85" fillId="0" borderId="3" xfId="20960" applyFont="1" applyFill="1" applyBorder="1" applyAlignment="1" applyProtection="1">
      <alignment horizontal="left" wrapText="1" indent="1"/>
    </xf>
    <xf numFmtId="0" fontId="2" fillId="0" borderId="3" xfId="20960" applyFont="1" applyFill="1" applyBorder="1" applyAlignment="1" applyProtection="1">
      <alignment horizontal="left" wrapText="1" indent="1"/>
    </xf>
    <xf numFmtId="0" fontId="2" fillId="3" borderId="2" xfId="20960" applyFont="1" applyFill="1" applyBorder="1" applyAlignment="1" applyProtection="1">
      <alignment horizontal="right" indent="1"/>
    </xf>
    <xf numFmtId="0" fontId="2" fillId="0" borderId="2" xfId="20960" applyFont="1" applyFill="1" applyBorder="1" applyAlignment="1" applyProtection="1">
      <alignment horizontal="left" wrapText="1" indent="1"/>
    </xf>
    <xf numFmtId="0" fontId="94" fillId="0" borderId="0" xfId="0" applyFont="1" applyBorder="1" applyAlignment="1">
      <alignment wrapText="1"/>
    </xf>
    <xf numFmtId="0" fontId="2" fillId="3" borderId="3" xfId="20960" applyFont="1" applyFill="1" applyBorder="1" applyAlignment="1" applyProtection="1"/>
    <xf numFmtId="0" fontId="85" fillId="0" borderId="3" xfId="0" applyFont="1" applyFill="1" applyBorder="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65" fillId="0" borderId="3" xfId="0" applyFont="1" applyFill="1" applyBorder="1" applyAlignment="1">
      <alignment horizontal="center" vertical="center" wrapText="1"/>
    </xf>
    <xf numFmtId="0" fontId="2" fillId="0" borderId="25" xfId="0" applyFont="1" applyBorder="1" applyAlignment="1">
      <alignment vertical="center" wrapText="1"/>
    </xf>
    <xf numFmtId="0" fontId="45" fillId="0" borderId="0" xfId="0" applyFont="1" applyAlignment="1">
      <alignment horizontal="center"/>
    </xf>
    <xf numFmtId="0" fontId="85" fillId="0" borderId="0" xfId="0" applyFont="1" applyAlignment="1">
      <alignment horizontal="left" indent="1"/>
    </xf>
    <xf numFmtId="14" fontId="2" fillId="3" borderId="7" xfId="8" quotePrefix="1" applyNumberFormat="1" applyFont="1" applyFill="1" applyBorder="1" applyAlignment="1" applyProtection="1">
      <alignment horizontal="left"/>
      <protection locked="0"/>
    </xf>
    <xf numFmtId="193" fontId="85" fillId="0" borderId="22" xfId="0" applyNumberFormat="1" applyFont="1" applyFill="1" applyBorder="1" applyAlignment="1">
      <alignment horizontal="center"/>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7" fillId="36" borderId="25" xfId="0" applyNumberFormat="1" applyFont="1" applyFill="1" applyBorder="1" applyAlignment="1">
      <alignment horizontal="center" vertical="center"/>
    </xf>
    <xf numFmtId="0" fontId="85" fillId="0" borderId="3" xfId="0" applyFont="1" applyBorder="1" applyAlignment="1">
      <alignment wrapText="1"/>
    </xf>
    <xf numFmtId="0" fontId="85" fillId="0" borderId="3" xfId="0" applyFont="1" applyFill="1" applyBorder="1" applyAlignment="1"/>
    <xf numFmtId="0" fontId="87" fillId="36" borderId="3" xfId="0" applyFont="1" applyFill="1" applyBorder="1" applyAlignment="1">
      <alignment wrapText="1"/>
    </xf>
    <xf numFmtId="0" fontId="87" fillId="36" borderId="25" xfId="0" applyFont="1" applyFill="1" applyBorder="1" applyAlignment="1">
      <alignment wrapText="1"/>
    </xf>
    <xf numFmtId="0" fontId="85" fillId="0" borderId="18" xfId="0" applyFont="1" applyBorder="1" applyAlignment="1">
      <alignment horizontal="center" vertical="center"/>
    </xf>
    <xf numFmtId="0" fontId="85" fillId="0" borderId="0" xfId="0" applyFont="1" applyAlignment="1"/>
    <xf numFmtId="193" fontId="85" fillId="0" borderId="22" xfId="0" applyNumberFormat="1" applyFont="1" applyBorder="1" applyAlignment="1">
      <alignment wrapText="1"/>
    </xf>
    <xf numFmtId="0" fontId="45" fillId="0" borderId="0" xfId="11" applyFont="1" applyFill="1" applyBorder="1" applyAlignment="1" applyProtection="1">
      <alignment horizontal="center"/>
    </xf>
    <xf numFmtId="0" fontId="85"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3" borderId="3" xfId="15" applyFont="1" applyFill="1" applyBorder="1" applyAlignment="1" applyProtection="1">
      <alignment horizontal="center" vertical="center"/>
      <protection locked="0"/>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5" fillId="0" borderId="18" xfId="0" applyFont="1" applyBorder="1" applyAlignment="1">
      <alignment horizontal="center" vertical="center" wrapText="1"/>
    </xf>
    <xf numFmtId="0" fontId="85" fillId="0" borderId="19" xfId="0" applyFont="1" applyFill="1" applyBorder="1" applyAlignment="1">
      <alignment horizontal="left" vertical="center" wrapText="1" indent="2"/>
    </xf>
    <xf numFmtId="0" fontId="85" fillId="0" borderId="19" xfId="0" applyFont="1" applyBorder="1" applyAlignment="1">
      <alignment horizontal="center" vertical="center" wrapText="1"/>
    </xf>
    <xf numFmtId="0" fontId="85" fillId="0" borderId="20" xfId="0" applyFont="1" applyBorder="1" applyAlignment="1">
      <alignment horizontal="center" vertical="center" wrapText="1"/>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5"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5"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7" fillId="0" borderId="10" xfId="0" applyNumberFormat="1" applyFont="1" applyFill="1" applyBorder="1" applyAlignment="1">
      <alignment horizontal="left" vertical="center" wrapText="1"/>
    </xf>
    <xf numFmtId="0" fontId="96" fillId="0" borderId="10" xfId="0" applyNumberFormat="1" applyFont="1" applyFill="1" applyBorder="1" applyAlignment="1">
      <alignment vertical="center" wrapText="1"/>
    </xf>
    <xf numFmtId="0" fontId="85" fillId="0" borderId="3" xfId="15" applyFont="1" applyFill="1" applyBorder="1" applyAlignment="1" applyProtection="1">
      <alignment horizontal="center" vertical="center" wrapText="1"/>
      <protection locked="0"/>
    </xf>
    <xf numFmtId="0" fontId="2" fillId="3" borderId="22" xfId="5" applyFont="1" applyFill="1" applyBorder="1" applyAlignment="1" applyProtection="1">
      <alignment horizontal="center" vertical="center" wrapText="1"/>
      <protection locked="0"/>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6" fillId="0" borderId="3" xfId="17" applyFill="1" applyBorder="1" applyAlignment="1" applyProtection="1">
      <alignment horizontal="left" vertical="center"/>
    </xf>
    <xf numFmtId="0" fontId="85" fillId="0" borderId="11" xfId="0" applyFont="1" applyFill="1" applyBorder="1" applyAlignment="1">
      <alignment wrapText="1"/>
    </xf>
    <xf numFmtId="0" fontId="85" fillId="0" borderId="3" xfId="0" applyFont="1" applyBorder="1" applyAlignment="1">
      <alignment horizontal="center" vertical="center" wrapText="1"/>
    </xf>
    <xf numFmtId="0" fontId="87"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70" xfId="0" applyFont="1" applyBorder="1"/>
    <xf numFmtId="193" fontId="85"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6" borderId="25" xfId="0" applyNumberFormat="1" applyFont="1" applyFill="1" applyBorder="1"/>
    <xf numFmtId="9" fontId="3" fillId="0" borderId="22" xfId="20962" applyFont="1" applyBorder="1"/>
    <xf numFmtId="0" fontId="87" fillId="0" borderId="0" xfId="0" applyFont="1" applyFill="1" applyBorder="1" applyAlignment="1">
      <alignment horizontal="center" wrapText="1"/>
    </xf>
    <xf numFmtId="0" fontId="85" fillId="0" borderId="0" xfId="0" applyFont="1" applyFill="1" applyBorder="1" applyAlignment="1">
      <alignment vertical="center" wrapText="1"/>
    </xf>
    <xf numFmtId="0" fontId="85" fillId="0" borderId="76" xfId="0" applyFont="1" applyFill="1" applyBorder="1" applyAlignment="1">
      <alignment vertical="center" wrapText="1"/>
    </xf>
    <xf numFmtId="0" fontId="85" fillId="0" borderId="21" xfId="0" applyFont="1" applyFill="1" applyBorder="1"/>
    <xf numFmtId="0" fontId="87" fillId="0" borderId="3" xfId="0" applyFont="1" applyFill="1" applyBorder="1" applyAlignment="1">
      <alignment horizontal="center" vertical="center" wrapText="1"/>
    </xf>
    <xf numFmtId="0" fontId="85" fillId="0" borderId="21" xfId="0" applyFont="1" applyFill="1" applyBorder="1" applyAlignment="1">
      <alignment horizontal="center"/>
    </xf>
    <xf numFmtId="193" fontId="85" fillId="0" borderId="3" xfId="0" applyNumberFormat="1" applyFont="1" applyFill="1" applyBorder="1" applyAlignment="1">
      <alignment horizontal="center" vertical="center"/>
    </xf>
    <xf numFmtId="0" fontId="85" fillId="0" borderId="3" xfId="0" applyFont="1" applyFill="1" applyBorder="1" applyAlignment="1">
      <alignment horizontal="left" indent="1"/>
    </xf>
    <xf numFmtId="193" fontId="88" fillId="0" borderId="3" xfId="0" applyNumberFormat="1" applyFont="1" applyFill="1" applyBorder="1" applyAlignment="1">
      <alignment horizontal="center" vertical="center"/>
    </xf>
    <xf numFmtId="0" fontId="88" fillId="0" borderId="3" xfId="0" applyFont="1" applyFill="1" applyBorder="1" applyAlignment="1">
      <alignment horizontal="left" indent="1"/>
    </xf>
    <xf numFmtId="167" fontId="86" fillId="0" borderId="0" xfId="0" applyNumberFormat="1" applyFont="1" applyFill="1"/>
    <xf numFmtId="193" fontId="87" fillId="36" borderId="25" xfId="0" applyNumberFormat="1" applyFont="1" applyFill="1" applyBorder="1" applyAlignment="1">
      <alignment horizontal="left" vertical="center" wrapText="1"/>
    </xf>
    <xf numFmtId="0" fontId="87" fillId="0" borderId="1" xfId="0" applyFont="1" applyBorder="1" applyAlignment="1">
      <alignment horizontal="left"/>
    </xf>
    <xf numFmtId="0" fontId="87" fillId="36" borderId="84" xfId="0" applyFont="1" applyFill="1" applyBorder="1" applyAlignment="1">
      <alignment wrapText="1"/>
    </xf>
    <xf numFmtId="193" fontId="97" fillId="0" borderId="3" xfId="0" applyNumberFormat="1" applyFont="1" applyFill="1" applyBorder="1" applyAlignment="1" applyProtection="1">
      <alignment vertical="center" wrapText="1"/>
      <protection locked="0"/>
    </xf>
    <xf numFmtId="193" fontId="96" fillId="0" borderId="3" xfId="0" applyNumberFormat="1" applyFont="1" applyFill="1" applyBorder="1" applyAlignment="1" applyProtection="1">
      <alignment horizontal="center" vertical="center" wrapText="1"/>
      <protection locked="0"/>
    </xf>
    <xf numFmtId="193" fontId="96" fillId="0" borderId="3" xfId="0" applyNumberFormat="1" applyFont="1" applyFill="1" applyBorder="1" applyAlignment="1" applyProtection="1">
      <alignment vertical="center" wrapText="1"/>
      <protection locked="0"/>
    </xf>
    <xf numFmtId="10" fontId="97" fillId="0" borderId="3" xfId="0" applyNumberFormat="1" applyFont="1" applyBorder="1" applyAlignment="1" applyProtection="1">
      <alignment vertical="center" wrapText="1"/>
      <protection locked="0"/>
    </xf>
    <xf numFmtId="10" fontId="96" fillId="0" borderId="3" xfId="0" applyNumberFormat="1" applyFont="1" applyFill="1" applyBorder="1" applyAlignment="1" applyProtection="1">
      <alignment vertical="center" wrapText="1"/>
      <protection locked="0"/>
    </xf>
    <xf numFmtId="10" fontId="96" fillId="0" borderId="3" xfId="0" applyNumberFormat="1" applyFont="1" applyFill="1" applyBorder="1" applyAlignment="1" applyProtection="1">
      <alignment horizontal="center" vertical="center" wrapText="1"/>
      <protection locked="0"/>
    </xf>
    <xf numFmtId="10" fontId="95" fillId="2" borderId="3" xfId="0" applyNumberFormat="1" applyFont="1" applyFill="1" applyBorder="1" applyAlignment="1" applyProtection="1">
      <alignment vertical="center"/>
      <protection locked="0"/>
    </xf>
    <xf numFmtId="10" fontId="95" fillId="2" borderId="25" xfId="0" applyNumberFormat="1" applyFont="1" applyFill="1" applyBorder="1" applyAlignment="1" applyProtection="1">
      <alignment vertical="center"/>
      <protection locked="0"/>
    </xf>
    <xf numFmtId="193" fontId="95" fillId="0" borderId="3" xfId="7" applyNumberFormat="1" applyFont="1" applyFill="1" applyBorder="1" applyAlignment="1" applyProtection="1">
      <alignment horizontal="right"/>
    </xf>
    <xf numFmtId="193" fontId="95" fillId="36" borderId="3" xfId="7" applyNumberFormat="1" applyFont="1" applyFill="1" applyBorder="1" applyAlignment="1" applyProtection="1">
      <alignment horizontal="right"/>
    </xf>
    <xf numFmtId="193" fontId="95" fillId="0" borderId="10" xfId="0" applyNumberFormat="1" applyFont="1" applyFill="1" applyBorder="1" applyAlignment="1" applyProtection="1">
      <alignment horizontal="right"/>
    </xf>
    <xf numFmtId="193" fontId="95" fillId="0" borderId="3" xfId="0" applyNumberFormat="1" applyFont="1" applyFill="1" applyBorder="1" applyAlignment="1" applyProtection="1">
      <alignment horizontal="right"/>
    </xf>
    <xf numFmtId="193" fontId="95" fillId="0" borderId="3" xfId="7" applyNumberFormat="1" applyFont="1" applyFill="1" applyBorder="1" applyAlignment="1" applyProtection="1">
      <alignment horizontal="right"/>
      <protection locked="0"/>
    </xf>
    <xf numFmtId="193" fontId="95" fillId="0" borderId="10" xfId="0" applyNumberFormat="1" applyFont="1" applyFill="1" applyBorder="1" applyAlignment="1" applyProtection="1">
      <alignment horizontal="right"/>
      <protection locked="0"/>
    </xf>
    <xf numFmtId="193" fontId="95" fillId="0" borderId="3" xfId="0" applyNumberFormat="1" applyFont="1" applyFill="1" applyBorder="1" applyAlignment="1" applyProtection="1">
      <alignment horizontal="right"/>
      <protection locked="0"/>
    </xf>
    <xf numFmtId="193" fontId="95" fillId="36" borderId="25" xfId="7" applyNumberFormat="1" applyFont="1" applyFill="1" applyBorder="1" applyAlignment="1" applyProtection="1">
      <alignment horizontal="right"/>
    </xf>
    <xf numFmtId="193" fontId="100" fillId="0" borderId="3" xfId="0" applyNumberFormat="1" applyFont="1" applyFill="1" applyBorder="1" applyAlignment="1" applyProtection="1">
      <alignment horizontal="right"/>
      <protection locked="0"/>
    </xf>
    <xf numFmtId="193" fontId="100" fillId="36" borderId="3" xfId="0" applyNumberFormat="1" applyFont="1" applyFill="1" applyBorder="1" applyAlignment="1">
      <alignment horizontal="right"/>
    </xf>
    <xf numFmtId="193" fontId="101" fillId="0" borderId="3" xfId="0" applyNumberFormat="1" applyFont="1" applyFill="1" applyBorder="1" applyAlignment="1">
      <alignment horizontal="center"/>
    </xf>
    <xf numFmtId="193" fontId="100" fillId="36" borderId="3" xfId="0" applyNumberFormat="1" applyFont="1" applyFill="1" applyBorder="1" applyAlignment="1" applyProtection="1">
      <alignment horizontal="right"/>
    </xf>
    <xf numFmtId="193" fontId="95" fillId="36" borderId="3" xfId="7" applyNumberFormat="1" applyFont="1" applyFill="1" applyBorder="1" applyAlignment="1" applyProtection="1"/>
    <xf numFmtId="193" fontId="100" fillId="0" borderId="3" xfId="0" applyNumberFormat="1" applyFont="1" applyFill="1" applyBorder="1" applyAlignment="1" applyProtection="1">
      <alignment horizontal="right" vertical="center"/>
      <protection locked="0"/>
    </xf>
    <xf numFmtId="193" fontId="100" fillId="36" borderId="25" xfId="0" applyNumberFormat="1" applyFont="1" applyFill="1" applyBorder="1" applyAlignment="1">
      <alignment horizontal="right"/>
    </xf>
    <xf numFmtId="193" fontId="95" fillId="36" borderId="3" xfId="0" applyNumberFormat="1" applyFont="1" applyFill="1" applyBorder="1" applyAlignment="1" applyProtection="1">
      <alignment horizontal="right"/>
    </xf>
    <xf numFmtId="193" fontId="95" fillId="36" borderId="8" xfId="0" applyNumberFormat="1" applyFont="1" applyFill="1" applyBorder="1" applyAlignment="1" applyProtection="1">
      <alignment horizontal="right"/>
    </xf>
    <xf numFmtId="193" fontId="95" fillId="36" borderId="21" xfId="0" applyNumberFormat="1" applyFont="1" applyFill="1" applyBorder="1" applyAlignment="1" applyProtection="1">
      <alignment horizontal="right"/>
    </xf>
    <xf numFmtId="193" fontId="95" fillId="36" borderId="22" xfId="0" applyNumberFormat="1" applyFont="1" applyFill="1" applyBorder="1" applyAlignment="1" applyProtection="1">
      <alignment horizontal="right"/>
    </xf>
    <xf numFmtId="193" fontId="95" fillId="0" borderId="8" xfId="0" applyNumberFormat="1" applyFont="1" applyFill="1" applyBorder="1" applyAlignment="1" applyProtection="1">
      <alignment horizontal="right"/>
    </xf>
    <xf numFmtId="193" fontId="95" fillId="0" borderId="21" xfId="0" applyNumberFormat="1" applyFont="1" applyFill="1" applyBorder="1" applyAlignment="1" applyProtection="1">
      <alignment horizontal="right"/>
    </xf>
    <xf numFmtId="193" fontId="95" fillId="0" borderId="22" xfId="0" applyNumberFormat="1" applyFont="1" applyFill="1" applyBorder="1" applyAlignment="1" applyProtection="1">
      <alignment horizontal="right"/>
    </xf>
    <xf numFmtId="193" fontId="102" fillId="0" borderId="3" xfId="0" applyNumberFormat="1" applyFont="1" applyFill="1" applyBorder="1" applyAlignment="1" applyProtection="1">
      <alignment horizontal="right"/>
    </xf>
    <xf numFmtId="193" fontId="102" fillId="0" borderId="21" xfId="0" applyNumberFormat="1" applyFont="1" applyFill="1" applyBorder="1" applyAlignment="1" applyProtection="1">
      <alignment horizontal="right"/>
    </xf>
    <xf numFmtId="193" fontId="95" fillId="0" borderId="25" xfId="0" applyNumberFormat="1" applyFont="1" applyFill="1" applyBorder="1" applyAlignment="1" applyProtection="1">
      <alignment horizontal="right"/>
    </xf>
    <xf numFmtId="193" fontId="95" fillId="36" borderId="27" xfId="0" applyNumberFormat="1" applyFont="1" applyFill="1" applyBorder="1" applyAlignment="1" applyProtection="1">
      <alignment horizontal="right"/>
    </xf>
    <xf numFmtId="193" fontId="95" fillId="0" borderId="24" xfId="0" applyNumberFormat="1" applyFont="1" applyFill="1" applyBorder="1" applyAlignment="1" applyProtection="1">
      <alignment horizontal="right"/>
    </xf>
    <xf numFmtId="193" fontId="95" fillId="36" borderId="26" xfId="0" applyNumberFormat="1" applyFont="1" applyFill="1" applyBorder="1" applyAlignment="1" applyProtection="1">
      <alignment horizontal="right"/>
    </xf>
    <xf numFmtId="3" fontId="105" fillId="36" borderId="3" xfId="0" applyNumberFormat="1" applyFont="1" applyFill="1" applyBorder="1" applyAlignment="1">
      <alignment vertical="center" wrapText="1"/>
    </xf>
    <xf numFmtId="3" fontId="105" fillId="36" borderId="22" xfId="0" applyNumberFormat="1" applyFont="1" applyFill="1" applyBorder="1" applyAlignment="1">
      <alignment vertical="center" wrapText="1"/>
    </xf>
    <xf numFmtId="3" fontId="105" fillId="0" borderId="3" xfId="0" applyNumberFormat="1" applyFont="1" applyBorder="1" applyAlignment="1">
      <alignment vertical="center" wrapText="1"/>
    </xf>
    <xf numFmtId="3" fontId="105" fillId="0" borderId="3" xfId="0" applyNumberFormat="1" applyFont="1" applyFill="1" applyBorder="1" applyAlignment="1">
      <alignment vertical="center" wrapText="1"/>
    </xf>
    <xf numFmtId="3" fontId="105" fillId="36" borderId="25" xfId="0" applyNumberFormat="1" applyFont="1" applyFill="1" applyBorder="1" applyAlignment="1">
      <alignment vertical="center" wrapText="1"/>
    </xf>
    <xf numFmtId="3" fontId="105" fillId="36" borderId="26" xfId="0" applyNumberFormat="1" applyFont="1" applyFill="1" applyBorder="1" applyAlignment="1">
      <alignment vertical="center" wrapText="1"/>
    </xf>
    <xf numFmtId="193" fontId="95" fillId="36" borderId="10" xfId="0" applyNumberFormat="1" applyFont="1" applyFill="1" applyBorder="1" applyAlignment="1" applyProtection="1">
      <alignment horizontal="right"/>
    </xf>
    <xf numFmtId="0" fontId="45" fillId="0" borderId="3" xfId="0" applyNumberFormat="1" applyFont="1" applyFill="1" applyBorder="1" applyAlignment="1">
      <alignment vertical="center" wrapText="1"/>
    </xf>
    <xf numFmtId="0" fontId="2" fillId="0" borderId="3" xfId="0" applyNumberFormat="1" applyFont="1" applyFill="1" applyBorder="1" applyAlignment="1">
      <alignment horizontal="left" vertical="center" wrapText="1"/>
    </xf>
    <xf numFmtId="9" fontId="85" fillId="0" borderId="23" xfId="0" applyNumberFormat="1" applyFont="1" applyBorder="1" applyAlignment="1"/>
    <xf numFmtId="14" fontId="2" fillId="0" borderId="0" xfId="0" applyNumberFormat="1" applyFont="1"/>
    <xf numFmtId="193" fontId="106" fillId="0" borderId="34" xfId="0" applyNumberFormat="1" applyFont="1" applyBorder="1" applyAlignment="1">
      <alignment vertical="center"/>
    </xf>
    <xf numFmtId="167" fontId="106" fillId="0" borderId="67" xfId="0" applyNumberFormat="1" applyFont="1" applyBorder="1" applyAlignment="1">
      <alignment horizontal="center"/>
    </xf>
    <xf numFmtId="193" fontId="106" fillId="0" borderId="13" xfId="0" applyNumberFormat="1" applyFont="1" applyBorder="1" applyAlignment="1">
      <alignment vertical="center"/>
    </xf>
    <xf numFmtId="167" fontId="106" fillId="0" borderId="65" xfId="0" applyNumberFormat="1" applyFont="1" applyBorder="1" applyAlignment="1">
      <alignment horizontal="center"/>
    </xf>
    <xf numFmtId="193" fontId="107" fillId="0" borderId="13" xfId="0" applyNumberFormat="1" applyFont="1" applyBorder="1" applyAlignment="1">
      <alignment vertical="center"/>
    </xf>
    <xf numFmtId="167" fontId="107" fillId="0" borderId="65" xfId="0" applyNumberFormat="1" applyFont="1" applyBorder="1" applyAlignment="1">
      <alignment horizontal="center"/>
    </xf>
    <xf numFmtId="0" fontId="88" fillId="0" borderId="11" xfId="0" applyFont="1" applyBorder="1" applyAlignment="1">
      <alignment horizontal="right" wrapText="1" indent="1"/>
    </xf>
    <xf numFmtId="167" fontId="108" fillId="76" borderId="65" xfId="0" applyNumberFormat="1" applyFont="1" applyFill="1" applyBorder="1" applyAlignment="1">
      <alignment horizontal="center"/>
    </xf>
    <xf numFmtId="193" fontId="106" fillId="36" borderId="13" xfId="0" applyNumberFormat="1" applyFont="1" applyFill="1" applyBorder="1" applyAlignment="1">
      <alignment vertical="center"/>
    </xf>
    <xf numFmtId="193" fontId="106" fillId="0" borderId="14" xfId="0" applyNumberFormat="1" applyFont="1" applyBorder="1" applyAlignment="1">
      <alignment vertical="center"/>
    </xf>
    <xf numFmtId="167" fontId="106" fillId="0" borderId="68" xfId="0" applyNumberFormat="1" applyFont="1" applyBorder="1" applyAlignment="1">
      <alignment horizontal="center"/>
    </xf>
    <xf numFmtId="193" fontId="109" fillId="36" borderId="16" xfId="0" applyNumberFormat="1" applyFont="1" applyFill="1" applyBorder="1" applyAlignment="1">
      <alignment vertical="center"/>
    </xf>
    <xf numFmtId="167" fontId="109" fillId="36" borderId="60" xfId="0" applyNumberFormat="1" applyFont="1" applyFill="1" applyBorder="1" applyAlignment="1">
      <alignment horizontal="center"/>
    </xf>
    <xf numFmtId="193" fontId="106" fillId="0" borderId="17" xfId="0" applyNumberFormat="1" applyFont="1" applyBorder="1" applyAlignment="1">
      <alignment vertical="center"/>
    </xf>
    <xf numFmtId="167" fontId="106" fillId="0" borderId="64" xfId="0" applyNumberFormat="1" applyFont="1" applyBorder="1" applyAlignment="1">
      <alignment horizontal="center"/>
    </xf>
    <xf numFmtId="0" fontId="85" fillId="0" borderId="12" xfId="0" applyFont="1" applyBorder="1" applyAlignment="1">
      <alignment horizontal="right" wrapText="1"/>
    </xf>
    <xf numFmtId="193" fontId="107" fillId="0" borderId="14" xfId="0" applyNumberFormat="1" applyFont="1" applyBorder="1" applyAlignment="1">
      <alignment vertical="center"/>
    </xf>
    <xf numFmtId="167" fontId="106" fillId="0" borderId="69" xfId="0" applyNumberFormat="1" applyFont="1" applyBorder="1" applyAlignment="1">
      <alignment horizontal="center"/>
    </xf>
    <xf numFmtId="193" fontId="99" fillId="0" borderId="3" xfId="8" applyNumberFormat="1" applyFont="1" applyFill="1" applyBorder="1" applyAlignment="1">
      <alignment horizontal="right" wrapText="1"/>
    </xf>
    <xf numFmtId="193" fontId="97" fillId="36" borderId="22" xfId="1" applyNumberFormat="1" applyFont="1" applyFill="1" applyBorder="1" applyProtection="1">
      <protection locked="0"/>
    </xf>
    <xf numFmtId="193" fontId="97" fillId="0" borderId="0" xfId="5" applyNumberFormat="1" applyFont="1" applyFill="1" applyBorder="1" applyProtection="1">
      <protection locked="0"/>
    </xf>
    <xf numFmtId="193" fontId="97" fillId="0" borderId="3" xfId="8" applyNumberFormat="1" applyFont="1" applyFill="1" applyBorder="1" applyAlignment="1" applyProtection="1">
      <alignment horizontal="right" wrapText="1"/>
      <protection locked="0"/>
    </xf>
    <xf numFmtId="0" fontId="110" fillId="0" borderId="0" xfId="0" applyFont="1" applyAlignment="1">
      <alignment vertical="center"/>
    </xf>
    <xf numFmtId="193" fontId="85" fillId="36" borderId="20" xfId="0" applyNumberFormat="1" applyFont="1" applyFill="1" applyBorder="1" applyAlignment="1">
      <alignment vertical="center"/>
    </xf>
    <xf numFmtId="193" fontId="85" fillId="36" borderId="22" xfId="0" applyNumberFormat="1" applyFont="1" applyFill="1" applyBorder="1" applyAlignment="1">
      <alignment vertical="center" wrapText="1"/>
    </xf>
    <xf numFmtId="193" fontId="85" fillId="36" borderId="26" xfId="0" applyNumberFormat="1" applyFont="1" applyFill="1" applyBorder="1" applyAlignment="1">
      <alignment vertical="center" wrapText="1"/>
    </xf>
    <xf numFmtId="0" fontId="111" fillId="0" borderId="3" xfId="0" applyFont="1" applyBorder="1"/>
    <xf numFmtId="167" fontId="3" fillId="0" borderId="22" xfId="0" applyNumberFormat="1" applyFont="1" applyBorder="1" applyAlignment="1"/>
    <xf numFmtId="9" fontId="3" fillId="77" borderId="26" xfId="20962" applyFont="1" applyFill="1" applyBorder="1"/>
    <xf numFmtId="0" fontId="94" fillId="0" borderId="73" xfId="0" applyFont="1" applyBorder="1" applyAlignment="1">
      <alignment horizontal="left" wrapText="1"/>
    </xf>
    <xf numFmtId="0" fontId="94"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7" fillId="0" borderId="4" xfId="0" applyFont="1" applyBorder="1" applyAlignment="1">
      <alignment horizontal="center" vertical="center"/>
    </xf>
    <xf numFmtId="0" fontId="87"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5"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7" fillId="0" borderId="3" xfId="0" applyFont="1" applyFill="1" applyBorder="1" applyAlignment="1">
      <alignment horizontal="center" vertical="center" wrapText="1"/>
    </xf>
    <xf numFmtId="0" fontId="85" fillId="0" borderId="3" xfId="0" applyFont="1" applyFill="1" applyBorder="1" applyAlignment="1">
      <alignment horizontal="center" vertical="center" wrapText="1"/>
    </xf>
    <xf numFmtId="0" fontId="45" fillId="0" borderId="3" xfId="11" applyFont="1" applyFill="1" applyBorder="1" applyAlignment="1" applyProtection="1">
      <alignment horizontal="center" vertical="center" wrapText="1"/>
    </xf>
    <xf numFmtId="0" fontId="85" fillId="0" borderId="22"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9" xfId="13" applyFont="1" applyFill="1" applyBorder="1" applyAlignment="1" applyProtection="1">
      <alignment horizontal="center" vertical="center" wrapText="1"/>
      <protection locked="0"/>
    </xf>
    <xf numFmtId="0" fontId="99"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7" fillId="0" borderId="55" xfId="0" applyFont="1" applyBorder="1" applyAlignment="1">
      <alignment horizontal="center" vertical="center" wrapText="1"/>
    </xf>
    <xf numFmtId="0" fontId="87"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7" fillId="0" borderId="82" xfId="0" applyFont="1" applyBorder="1" applyAlignment="1">
      <alignment horizontal="center"/>
    </xf>
    <xf numFmtId="0" fontId="87"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cellXfs>
  <cellStyles count="20963">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FRM-BZB-MM-20170930(Worki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G1/PG1-BZB-QQ-20170930%20(Working%20Lin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2)"/>
      <sheetName val="RC"/>
      <sheetName val="RC-C"/>
      <sheetName val="RC-S"/>
      <sheetName val="RC-L"/>
      <sheetName val="RC-A"/>
      <sheetName val="RC-I"/>
      <sheetName val="RC-D"/>
      <sheetName val="RC-B"/>
      <sheetName val="RC-SD"/>
      <sheetName val="RC-O"/>
      <sheetName val="RC-P"/>
      <sheetName val="RI"/>
      <sheetName val="RI-C"/>
      <sheetName val="RI-AC"/>
      <sheetName val="RI-A"/>
      <sheetName val="A-L"/>
      <sheetName val="A-G"/>
      <sheetName val="A-CP"/>
      <sheetName val="A-D"/>
      <sheetName val="A-CAn"/>
      <sheetName val="A_CI"/>
      <sheetName val="A-CI (OLD)"/>
      <sheetName val="FXD"/>
      <sheetName val="FX"/>
      <sheetName val="A-LD"/>
      <sheetName val="A-LS"/>
      <sheetName val="A"/>
      <sheetName val="Capital"/>
      <sheetName val="Risk Weighted Risk Exposures"/>
      <sheetName val="CRM"/>
    </sheetNames>
    <sheetDataSet>
      <sheetData sheetId="0"/>
      <sheetData sheetId="1"/>
      <sheetData sheetId="2">
        <row r="7">
          <cell r="C7">
            <v>1621762</v>
          </cell>
        </row>
        <row r="12">
          <cell r="D12">
            <v>11149403</v>
          </cell>
          <cell r="E12">
            <v>19032468</v>
          </cell>
        </row>
        <row r="13">
          <cell r="E13">
            <v>-703379</v>
          </cell>
        </row>
        <row r="20">
          <cell r="D20">
            <v>42798195</v>
          </cell>
          <cell r="E20">
            <v>77176716</v>
          </cell>
        </row>
        <row r="31">
          <cell r="D31">
            <v>43479192</v>
          </cell>
          <cell r="E31">
            <v>54075254</v>
          </cell>
        </row>
      </sheetData>
      <sheetData sheetId="3"/>
      <sheetData sheetId="4"/>
      <sheetData sheetId="5"/>
      <sheetData sheetId="6"/>
      <sheetData sheetId="7"/>
      <sheetData sheetId="8">
        <row r="21">
          <cell r="E21">
            <v>39951836</v>
          </cell>
          <cell r="H21">
            <v>4105774</v>
          </cell>
        </row>
      </sheetData>
      <sheetData sheetId="9"/>
      <sheetData sheetId="10"/>
      <sheetData sheetId="11">
        <row r="9">
          <cell r="C9">
            <v>3437410</v>
          </cell>
        </row>
      </sheetData>
      <sheetData sheetId="12"/>
      <sheetData sheetId="13">
        <row r="8">
          <cell r="C8">
            <v>237124</v>
          </cell>
        </row>
      </sheetData>
      <sheetData sheetId="14"/>
      <sheetData sheetId="15">
        <row r="12">
          <cell r="E12">
            <v>17433473</v>
          </cell>
          <cell r="H12">
            <v>1155808</v>
          </cell>
          <cell r="K12">
            <v>275007</v>
          </cell>
          <cell r="N12">
            <v>23105</v>
          </cell>
          <cell r="Q12">
            <v>145075</v>
          </cell>
        </row>
      </sheetData>
      <sheetData sheetId="16"/>
      <sheetData sheetId="17"/>
      <sheetData sheetId="18"/>
      <sheetData sheetId="19"/>
      <sheetData sheetId="20"/>
      <sheetData sheetId="21">
        <row r="6">
          <cell r="I6">
            <v>0.42911196070669405</v>
          </cell>
        </row>
        <row r="7">
          <cell r="I7">
            <v>0.45597280888800357</v>
          </cell>
        </row>
        <row r="77">
          <cell r="J77">
            <v>51359547.200000003</v>
          </cell>
        </row>
      </sheetData>
      <sheetData sheetId="22"/>
      <sheetData sheetId="23"/>
      <sheetData sheetId="24"/>
      <sheetData sheetId="25"/>
      <sheetData sheetId="26">
        <row r="38">
          <cell r="Q38">
            <v>49333652.016651951</v>
          </cell>
          <cell r="AE38">
            <v>976424.48334804794</v>
          </cell>
        </row>
      </sheetData>
      <sheetData sheetId="27"/>
      <sheetData sheetId="28">
        <row r="9">
          <cell r="C9">
            <v>23418557</v>
          </cell>
        </row>
        <row r="38">
          <cell r="E38">
            <v>0.38400991571631687</v>
          </cell>
        </row>
        <row r="39">
          <cell r="E39">
            <v>0.38400991571631687</v>
          </cell>
        </row>
        <row r="40">
          <cell r="E40">
            <v>0.39326438994551088</v>
          </cell>
        </row>
      </sheetData>
      <sheetData sheetId="29">
        <row r="7">
          <cell r="C7">
            <v>22867461</v>
          </cell>
        </row>
      </sheetData>
      <sheetData sheetId="30">
        <row r="8">
          <cell r="C8">
            <v>36961005.200000003</v>
          </cell>
        </row>
        <row r="14">
          <cell r="C14">
            <v>59549141.998961002</v>
          </cell>
        </row>
      </sheetData>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s"/>
      <sheetName val="1. key ratios (W)"/>
      <sheetName val="2. RC(W)"/>
      <sheetName val="3. PL(W)"/>
      <sheetName val="06.16 OB"/>
      <sheetName val="06 OB"/>
      <sheetName val="4. Off-Balance(W)"/>
      <sheetName val="5. RWA(W)"/>
      <sheetName val="6. Administrators-shareholders"/>
      <sheetName val="7. LI1"/>
      <sheetName val="8. LI2"/>
      <sheetName val="9. Capital"/>
      <sheetName val="10. CC2"/>
      <sheetName val="11. CRWA"/>
      <sheetName val="12. CRM"/>
      <sheetName val="13. CRME"/>
      <sheetName val="14. CICR"/>
      <sheetName val="15. CCR"/>
      <sheetName val="OB Provision"/>
      <sheetName val="1W"/>
      <sheetName val="OB Sum 30.09"/>
      <sheetName val="OB 30.09"/>
      <sheetName val="1. key ratios (Jun Corr)"/>
      <sheetName val="7. LI1-30.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D2">
            <v>15467949</v>
          </cell>
        </row>
        <row r="4">
          <cell r="I4">
            <v>74878622.700000003</v>
          </cell>
          <cell r="K4">
            <v>2089388</v>
          </cell>
          <cell r="M4">
            <v>1218686.6666666667</v>
          </cell>
          <cell r="Q4">
            <v>2.9601149879768464E-3</v>
          </cell>
          <cell r="R4">
            <v>2.4943549965518619E-2</v>
          </cell>
          <cell r="S4">
            <v>1.4752141000584936E-2</v>
          </cell>
          <cell r="T4">
            <v>4.9432700002689525E-2</v>
          </cell>
        </row>
        <row r="9">
          <cell r="D9">
            <v>18801008</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workbookViewId="0">
      <selection activeCell="C19" sqref="C19"/>
    </sheetView>
  </sheetViews>
  <sheetFormatPr defaultColWidth="9.140625" defaultRowHeight="14.25"/>
  <cols>
    <col min="1" max="1" width="10.28515625" style="5" customWidth="1"/>
    <col min="2" max="2" width="134.7109375" style="6" bestFit="1" customWidth="1"/>
    <col min="3" max="3" width="39.42578125" style="6" customWidth="1"/>
    <col min="4" max="6" width="9.140625" style="6"/>
    <col min="7" max="7" width="25" style="6" customWidth="1"/>
    <col min="8" max="16384" width="9.140625" style="6"/>
  </cols>
  <sheetData>
    <row r="1" spans="1:3" ht="15">
      <c r="A1" s="176"/>
      <c r="B1" s="230" t="s">
        <v>377</v>
      </c>
      <c r="C1" s="176"/>
    </row>
    <row r="2" spans="1:3">
      <c r="A2" s="231">
        <v>1</v>
      </c>
      <c r="B2" s="232" t="s">
        <v>378</v>
      </c>
      <c r="C2" s="96" t="s">
        <v>426</v>
      </c>
    </row>
    <row r="3" spans="1:3">
      <c r="A3" s="231">
        <v>2</v>
      </c>
      <c r="B3" s="233" t="s">
        <v>374</v>
      </c>
      <c r="C3" s="176" t="s">
        <v>411</v>
      </c>
    </row>
    <row r="4" spans="1:3">
      <c r="A4" s="231">
        <v>3</v>
      </c>
      <c r="B4" s="234" t="s">
        <v>379</v>
      </c>
      <c r="C4" s="176" t="s">
        <v>412</v>
      </c>
    </row>
    <row r="5" spans="1:3" ht="15">
      <c r="A5" s="235">
        <v>4</v>
      </c>
      <c r="B5" s="236" t="s">
        <v>375</v>
      </c>
      <c r="C5" s="403" t="s">
        <v>427</v>
      </c>
    </row>
    <row r="6" spans="1:3" s="237" customFormat="1" ht="45.75" customHeight="1">
      <c r="A6" s="406" t="s">
        <v>407</v>
      </c>
      <c r="B6" s="407"/>
      <c r="C6" s="407"/>
    </row>
    <row r="7" spans="1:3" ht="15">
      <c r="A7" s="238" t="s">
        <v>38</v>
      </c>
      <c r="B7" s="230" t="s">
        <v>376</v>
      </c>
    </row>
    <row r="8" spans="1:3">
      <c r="A8" s="176">
        <v>1</v>
      </c>
      <c r="B8" s="289" t="s">
        <v>28</v>
      </c>
    </row>
    <row r="9" spans="1:3">
      <c r="A9" s="176">
        <v>2</v>
      </c>
      <c r="B9" s="290" t="s">
        <v>29</v>
      </c>
    </row>
    <row r="10" spans="1:3">
      <c r="A10" s="176">
        <v>3</v>
      </c>
      <c r="B10" s="290" t="s">
        <v>30</v>
      </c>
    </row>
    <row r="11" spans="1:3">
      <c r="A11" s="176">
        <v>4</v>
      </c>
      <c r="B11" s="290" t="s">
        <v>31</v>
      </c>
      <c r="C11" s="102"/>
    </row>
    <row r="12" spans="1:3">
      <c r="A12" s="176">
        <v>5</v>
      </c>
      <c r="B12" s="290" t="s">
        <v>32</v>
      </c>
    </row>
    <row r="13" spans="1:3">
      <c r="A13" s="176">
        <v>6</v>
      </c>
      <c r="B13" s="291" t="s">
        <v>386</v>
      </c>
    </row>
    <row r="14" spans="1:3">
      <c r="A14" s="176">
        <v>7</v>
      </c>
      <c r="B14" s="290" t="s">
        <v>380</v>
      </c>
    </row>
    <row r="15" spans="1:3">
      <c r="A15" s="176">
        <v>8</v>
      </c>
      <c r="B15" s="290" t="s">
        <v>381</v>
      </c>
    </row>
    <row r="16" spans="1:3">
      <c r="A16" s="176">
        <v>9</v>
      </c>
      <c r="B16" s="290" t="s">
        <v>33</v>
      </c>
    </row>
    <row r="17" spans="1:2">
      <c r="A17" s="176">
        <v>10</v>
      </c>
      <c r="B17" s="290" t="s">
        <v>34</v>
      </c>
    </row>
    <row r="18" spans="1:2">
      <c r="A18" s="176">
        <v>11</v>
      </c>
      <c r="B18" s="291" t="s">
        <v>382</v>
      </c>
    </row>
    <row r="19" spans="1:2">
      <c r="A19" s="176">
        <v>12</v>
      </c>
      <c r="B19" s="291" t="s">
        <v>35</v>
      </c>
    </row>
    <row r="20" spans="1:2">
      <c r="A20" s="176">
        <v>13</v>
      </c>
      <c r="B20" s="292" t="s">
        <v>383</v>
      </c>
    </row>
    <row r="21" spans="1:2">
      <c r="A21" s="176">
        <v>14</v>
      </c>
      <c r="B21" s="291" t="s">
        <v>36</v>
      </c>
    </row>
    <row r="22" spans="1:2">
      <c r="A22" s="239">
        <v>15</v>
      </c>
      <c r="B22" s="291" t="s">
        <v>37</v>
      </c>
    </row>
    <row r="23" spans="1:2">
      <c r="A23" s="105"/>
      <c r="B23" s="22"/>
    </row>
    <row r="24" spans="1:2">
      <c r="A24" s="105"/>
      <c r="B24" s="22"/>
    </row>
    <row r="25" spans="1:2">
      <c r="A25" s="105"/>
      <c r="B25" s="22"/>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7" location="'10. CC2'!A1" display="Reconciliation of regulatory capital to balance sheet "/>
    <hyperlink ref="B18" location="'11. CRWA '!A1" display="Credit risk weighted risk exposures"/>
    <hyperlink ref="B19" location="'12. CRM'!A1" display="Credit risk mitigation"/>
    <hyperlink ref="B20" location="'13. CRME '!A1" display="Standardized approach: Credit risk, effect of credit risk mitigation"/>
    <hyperlink ref="B21" location="'14. CICR'!A1" display="Currency induced credit risk (CICR)"/>
    <hyperlink ref="B22" location="'15. CCR '!A1" display="Counterparty credit risk"/>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C55"/>
  <sheetViews>
    <sheetView zoomScale="90" zoomScaleNormal="90" workbookViewId="0">
      <pane xSplit="1" ySplit="5" topLeftCell="B21" activePane="bottomRight" state="frozen"/>
      <selection activeCell="B9" sqref="B9"/>
      <selection pane="topRight" activeCell="B9" sqref="B9"/>
      <selection pane="bottomLeft" activeCell="B9" sqref="B9"/>
      <selection pane="bottomRight" activeCell="C6" sqref="C6"/>
    </sheetView>
  </sheetViews>
  <sheetFormatPr defaultColWidth="9.140625" defaultRowHeight="12.75"/>
  <cols>
    <col min="1" max="1" width="9.5703125" style="105" bestFit="1" customWidth="1"/>
    <col min="2" max="2" width="132.42578125" style="5" customWidth="1"/>
    <col min="3" max="3" width="18.42578125" style="5" customWidth="1"/>
    <col min="4" max="16384" width="9.140625" style="5"/>
  </cols>
  <sheetData>
    <row r="1" spans="1:3">
      <c r="A1" s="3" t="s">
        <v>39</v>
      </c>
      <c r="B1" s="25" t="s">
        <v>426</v>
      </c>
    </row>
    <row r="2" spans="1:3" s="91" customFormat="1" ht="15.75" customHeight="1">
      <c r="A2" s="91" t="s">
        <v>40</v>
      </c>
      <c r="B2" s="376">
        <v>43008</v>
      </c>
    </row>
    <row r="3" spans="1:3" s="91" customFormat="1" ht="15.75" customHeight="1"/>
    <row r="4" spans="1:3" ht="13.5" thickBot="1">
      <c r="A4" s="105" t="s">
        <v>272</v>
      </c>
      <c r="B4" s="157" t="s">
        <v>271</v>
      </c>
    </row>
    <row r="5" spans="1:3">
      <c r="A5" s="106" t="s">
        <v>12</v>
      </c>
      <c r="B5" s="107"/>
      <c r="C5" s="108" t="s">
        <v>82</v>
      </c>
    </row>
    <row r="6" spans="1:3">
      <c r="A6" s="109">
        <v>1</v>
      </c>
      <c r="B6" s="110" t="s">
        <v>270</v>
      </c>
      <c r="C6" s="111">
        <v>23101462</v>
      </c>
    </row>
    <row r="7" spans="1:3">
      <c r="A7" s="109">
        <v>2</v>
      </c>
      <c r="B7" s="112" t="s">
        <v>269</v>
      </c>
      <c r="C7" s="113">
        <v>22268000</v>
      </c>
    </row>
    <row r="8" spans="1:3">
      <c r="A8" s="109">
        <v>3</v>
      </c>
      <c r="B8" s="114" t="s">
        <v>268</v>
      </c>
      <c r="C8" s="113"/>
    </row>
    <row r="9" spans="1:3">
      <c r="A9" s="109">
        <v>4</v>
      </c>
      <c r="B9" s="114" t="s">
        <v>267</v>
      </c>
      <c r="C9" s="113">
        <v>4997</v>
      </c>
    </row>
    <row r="10" spans="1:3">
      <c r="A10" s="109">
        <v>5</v>
      </c>
      <c r="B10" s="114" t="s">
        <v>266</v>
      </c>
      <c r="C10" s="113">
        <v>0</v>
      </c>
    </row>
    <row r="11" spans="1:3">
      <c r="A11" s="109">
        <v>6</v>
      </c>
      <c r="B11" s="115" t="s">
        <v>265</v>
      </c>
      <c r="C11" s="113">
        <v>828465</v>
      </c>
    </row>
    <row r="12" spans="1:3" s="76" customFormat="1">
      <c r="A12" s="109">
        <v>7</v>
      </c>
      <c r="B12" s="110" t="s">
        <v>264</v>
      </c>
      <c r="C12" s="116">
        <v>234001</v>
      </c>
    </row>
    <row r="13" spans="1:3" s="76" customFormat="1">
      <c r="A13" s="109">
        <v>8</v>
      </c>
      <c r="B13" s="117" t="s">
        <v>263</v>
      </c>
      <c r="C13" s="118">
        <v>4997</v>
      </c>
    </row>
    <row r="14" spans="1:3" s="76" customFormat="1" ht="25.5">
      <c r="A14" s="109">
        <v>9</v>
      </c>
      <c r="B14" s="119" t="s">
        <v>262</v>
      </c>
      <c r="C14" s="118">
        <v>0</v>
      </c>
    </row>
    <row r="15" spans="1:3" s="76" customFormat="1">
      <c r="A15" s="109">
        <v>10</v>
      </c>
      <c r="B15" s="120" t="s">
        <v>261</v>
      </c>
      <c r="C15" s="118">
        <v>229004</v>
      </c>
    </row>
    <row r="16" spans="1:3" s="76" customFormat="1">
      <c r="A16" s="109">
        <v>11</v>
      </c>
      <c r="B16" s="121" t="s">
        <v>260</v>
      </c>
      <c r="C16" s="118">
        <v>0</v>
      </c>
    </row>
    <row r="17" spans="1:3" s="76" customFormat="1">
      <c r="A17" s="109">
        <v>12</v>
      </c>
      <c r="B17" s="120" t="s">
        <v>259</v>
      </c>
      <c r="C17" s="118">
        <v>0</v>
      </c>
    </row>
    <row r="18" spans="1:3" s="76" customFormat="1">
      <c r="A18" s="109">
        <v>13</v>
      </c>
      <c r="B18" s="120" t="s">
        <v>258</v>
      </c>
      <c r="C18" s="118">
        <v>0</v>
      </c>
    </row>
    <row r="19" spans="1:3" s="76" customFormat="1">
      <c r="A19" s="109">
        <v>14</v>
      </c>
      <c r="B19" s="120" t="s">
        <v>257</v>
      </c>
      <c r="C19" s="118">
        <v>0</v>
      </c>
    </row>
    <row r="20" spans="1:3" s="76" customFormat="1">
      <c r="A20" s="109">
        <v>15</v>
      </c>
      <c r="B20" s="120" t="s">
        <v>256</v>
      </c>
      <c r="C20" s="118">
        <v>0</v>
      </c>
    </row>
    <row r="21" spans="1:3" s="76" customFormat="1" ht="25.5">
      <c r="A21" s="109">
        <v>16</v>
      </c>
      <c r="B21" s="119" t="s">
        <v>255</v>
      </c>
      <c r="C21" s="118">
        <v>0</v>
      </c>
    </row>
    <row r="22" spans="1:3" s="76" customFormat="1">
      <c r="A22" s="109">
        <v>17</v>
      </c>
      <c r="B22" s="122" t="s">
        <v>254</v>
      </c>
      <c r="C22" s="118">
        <v>0</v>
      </c>
    </row>
    <row r="23" spans="1:3" s="76" customFormat="1">
      <c r="A23" s="109">
        <v>18</v>
      </c>
      <c r="B23" s="119" t="s">
        <v>253</v>
      </c>
      <c r="C23" s="118">
        <v>0</v>
      </c>
    </row>
    <row r="24" spans="1:3" s="76" customFormat="1" ht="25.5">
      <c r="A24" s="109">
        <v>19</v>
      </c>
      <c r="B24" s="119" t="s">
        <v>230</v>
      </c>
      <c r="C24" s="118">
        <v>0</v>
      </c>
    </row>
    <row r="25" spans="1:3" s="76" customFormat="1">
      <c r="A25" s="109">
        <v>20</v>
      </c>
      <c r="B25" s="123" t="s">
        <v>252</v>
      </c>
      <c r="C25" s="118">
        <v>0</v>
      </c>
    </row>
    <row r="26" spans="1:3" s="76" customFormat="1">
      <c r="A26" s="109">
        <v>21</v>
      </c>
      <c r="B26" s="123" t="s">
        <v>251</v>
      </c>
      <c r="C26" s="118">
        <v>0</v>
      </c>
    </row>
    <row r="27" spans="1:3" s="76" customFormat="1">
      <c r="A27" s="109">
        <v>22</v>
      </c>
      <c r="B27" s="123" t="s">
        <v>250</v>
      </c>
      <c r="C27" s="118">
        <v>0</v>
      </c>
    </row>
    <row r="28" spans="1:3" s="76" customFormat="1">
      <c r="A28" s="109">
        <v>23</v>
      </c>
      <c r="B28" s="124" t="s">
        <v>249</v>
      </c>
      <c r="C28" s="116">
        <v>22867461</v>
      </c>
    </row>
    <row r="29" spans="1:3" s="76" customFormat="1">
      <c r="A29" s="125"/>
      <c r="B29" s="126"/>
      <c r="C29" s="118"/>
    </row>
    <row r="30" spans="1:3" s="76" customFormat="1">
      <c r="A30" s="125">
        <v>24</v>
      </c>
      <c r="B30" s="124" t="s">
        <v>248</v>
      </c>
      <c r="C30" s="116">
        <v>0</v>
      </c>
    </row>
    <row r="31" spans="1:3" s="76" customFormat="1">
      <c r="A31" s="125">
        <v>25</v>
      </c>
      <c r="B31" s="114" t="s">
        <v>247</v>
      </c>
      <c r="C31" s="127">
        <v>0</v>
      </c>
    </row>
    <row r="32" spans="1:3" s="76" customFormat="1">
      <c r="A32" s="125">
        <v>26</v>
      </c>
      <c r="B32" s="128" t="s">
        <v>334</v>
      </c>
      <c r="C32" s="118">
        <v>0</v>
      </c>
    </row>
    <row r="33" spans="1:3" s="76" customFormat="1">
      <c r="A33" s="125">
        <v>27</v>
      </c>
      <c r="B33" s="128" t="s">
        <v>246</v>
      </c>
      <c r="C33" s="118">
        <v>0</v>
      </c>
    </row>
    <row r="34" spans="1:3" s="76" customFormat="1">
      <c r="A34" s="125">
        <v>28</v>
      </c>
      <c r="B34" s="114" t="s">
        <v>245</v>
      </c>
      <c r="C34" s="118">
        <v>0</v>
      </c>
    </row>
    <row r="35" spans="1:3" s="76" customFormat="1">
      <c r="A35" s="125">
        <v>29</v>
      </c>
      <c r="B35" s="124" t="s">
        <v>244</v>
      </c>
      <c r="C35" s="116">
        <v>0</v>
      </c>
    </row>
    <row r="36" spans="1:3" s="76" customFormat="1">
      <c r="A36" s="125">
        <v>30</v>
      </c>
      <c r="B36" s="119" t="s">
        <v>243</v>
      </c>
      <c r="C36" s="118">
        <v>0</v>
      </c>
    </row>
    <row r="37" spans="1:3" s="76" customFormat="1">
      <c r="A37" s="125">
        <v>31</v>
      </c>
      <c r="B37" s="120" t="s">
        <v>242</v>
      </c>
      <c r="C37" s="118">
        <v>0</v>
      </c>
    </row>
    <row r="38" spans="1:3" s="76" customFormat="1" ht="25.5">
      <c r="A38" s="125">
        <v>32</v>
      </c>
      <c r="B38" s="119" t="s">
        <v>241</v>
      </c>
      <c r="C38" s="118">
        <v>0</v>
      </c>
    </row>
    <row r="39" spans="1:3" s="76" customFormat="1" ht="25.5">
      <c r="A39" s="125">
        <v>33</v>
      </c>
      <c r="B39" s="119" t="s">
        <v>230</v>
      </c>
      <c r="C39" s="118">
        <v>0</v>
      </c>
    </row>
    <row r="40" spans="1:3" s="76" customFormat="1">
      <c r="A40" s="125">
        <v>34</v>
      </c>
      <c r="B40" s="123" t="s">
        <v>240</v>
      </c>
      <c r="C40" s="118">
        <v>0</v>
      </c>
    </row>
    <row r="41" spans="1:3" s="76" customFormat="1">
      <c r="A41" s="125">
        <v>35</v>
      </c>
      <c r="B41" s="124" t="s">
        <v>239</v>
      </c>
      <c r="C41" s="116">
        <v>0</v>
      </c>
    </row>
    <row r="42" spans="1:3" s="76" customFormat="1">
      <c r="A42" s="125"/>
      <c r="B42" s="126"/>
      <c r="C42" s="118"/>
    </row>
    <row r="43" spans="1:3" s="76" customFormat="1">
      <c r="A43" s="125">
        <v>36</v>
      </c>
      <c r="B43" s="129" t="s">
        <v>238</v>
      </c>
      <c r="C43" s="116">
        <v>551096</v>
      </c>
    </row>
    <row r="44" spans="1:3" s="76" customFormat="1">
      <c r="A44" s="125">
        <v>37</v>
      </c>
      <c r="B44" s="114" t="s">
        <v>237</v>
      </c>
      <c r="C44" s="118">
        <v>0</v>
      </c>
    </row>
    <row r="45" spans="1:3" s="76" customFormat="1">
      <c r="A45" s="125">
        <v>38</v>
      </c>
      <c r="B45" s="114" t="s">
        <v>236</v>
      </c>
      <c r="C45" s="118">
        <v>0</v>
      </c>
    </row>
    <row r="46" spans="1:3" s="76" customFormat="1">
      <c r="A46" s="125">
        <v>39</v>
      </c>
      <c r="B46" s="114" t="s">
        <v>235</v>
      </c>
      <c r="C46" s="118">
        <v>551096</v>
      </c>
    </row>
    <row r="47" spans="1:3" s="76" customFormat="1">
      <c r="A47" s="125">
        <v>40</v>
      </c>
      <c r="B47" s="129" t="s">
        <v>234</v>
      </c>
      <c r="C47" s="116">
        <v>0</v>
      </c>
    </row>
    <row r="48" spans="1:3" s="76" customFormat="1">
      <c r="A48" s="125">
        <v>41</v>
      </c>
      <c r="B48" s="119" t="s">
        <v>233</v>
      </c>
      <c r="C48" s="118">
        <v>0</v>
      </c>
    </row>
    <row r="49" spans="1:3" s="76" customFormat="1">
      <c r="A49" s="125">
        <v>42</v>
      </c>
      <c r="B49" s="120" t="s">
        <v>232</v>
      </c>
      <c r="C49" s="118">
        <v>0</v>
      </c>
    </row>
    <row r="50" spans="1:3" s="76" customFormat="1">
      <c r="A50" s="125">
        <v>43</v>
      </c>
      <c r="B50" s="119" t="s">
        <v>231</v>
      </c>
      <c r="C50" s="118">
        <v>0</v>
      </c>
    </row>
    <row r="51" spans="1:3" s="76" customFormat="1" ht="25.5">
      <c r="A51" s="125">
        <v>44</v>
      </c>
      <c r="B51" s="119" t="s">
        <v>230</v>
      </c>
      <c r="C51" s="118">
        <v>0</v>
      </c>
    </row>
    <row r="52" spans="1:3" s="76" customFormat="1" ht="13.5" thickBot="1">
      <c r="A52" s="130">
        <v>45</v>
      </c>
      <c r="B52" s="131" t="s">
        <v>229</v>
      </c>
      <c r="C52" s="132">
        <v>551096</v>
      </c>
    </row>
    <row r="55" spans="1:3">
      <c r="B55" s="5" t="s">
        <v>13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F44"/>
  <sheetViews>
    <sheetView zoomScaleNormal="100" workbookViewId="0">
      <pane xSplit="1" ySplit="5" topLeftCell="B6" activePane="bottomRight" state="frozen"/>
      <selection activeCell="B47" sqref="B47"/>
      <selection pane="topRight" activeCell="B47" sqref="B47"/>
      <selection pane="bottomLeft" activeCell="B47" sqref="B47"/>
      <selection pane="bottomRight" activeCell="F14" sqref="F14"/>
    </sheetView>
  </sheetViews>
  <sheetFormatPr defaultColWidth="23.5703125" defaultRowHeight="17.25" customHeight="1"/>
  <cols>
    <col min="1" max="4" width="23.5703125" style="5"/>
    <col min="5" max="16384" width="23.5703125" style="6"/>
  </cols>
  <sheetData>
    <row r="1" spans="1:6" ht="17.25" customHeight="1">
      <c r="A1" s="3" t="s">
        <v>39</v>
      </c>
      <c r="B1" s="25" t="s">
        <v>426</v>
      </c>
      <c r="E1" s="5"/>
      <c r="F1" s="5"/>
    </row>
    <row r="2" spans="1:6" s="91" customFormat="1" ht="17.25" customHeight="1">
      <c r="A2" s="3" t="s">
        <v>40</v>
      </c>
      <c r="B2" s="376">
        <v>43008</v>
      </c>
    </row>
    <row r="3" spans="1:6" s="91" customFormat="1" ht="17.25" customHeight="1">
      <c r="A3" s="133"/>
    </row>
    <row r="4" spans="1:6" s="91" customFormat="1" ht="17.25" customHeight="1" thickBot="1">
      <c r="A4" s="91" t="s">
        <v>95</v>
      </c>
      <c r="B4" s="258" t="s">
        <v>318</v>
      </c>
      <c r="D4" s="46" t="s">
        <v>82</v>
      </c>
    </row>
    <row r="5" spans="1:6" ht="17.25" customHeight="1">
      <c r="A5" s="134" t="s">
        <v>12</v>
      </c>
      <c r="B5" s="295" t="s">
        <v>373</v>
      </c>
      <c r="C5" s="135" t="s">
        <v>103</v>
      </c>
      <c r="D5" s="136" t="s">
        <v>104</v>
      </c>
    </row>
    <row r="6" spans="1:6" ht="17.25" customHeight="1">
      <c r="A6" s="98">
        <v>1</v>
      </c>
      <c r="B6" s="137" t="s">
        <v>44</v>
      </c>
      <c r="C6" s="377">
        <v>10659210</v>
      </c>
      <c r="D6" s="378"/>
      <c r="E6" s="138"/>
    </row>
    <row r="7" spans="1:6" ht="17.25" customHeight="1">
      <c r="A7" s="98">
        <v>2</v>
      </c>
      <c r="B7" s="139" t="s">
        <v>45</v>
      </c>
      <c r="C7" s="379">
        <v>10609753</v>
      </c>
      <c r="D7" s="380"/>
      <c r="E7" s="138"/>
    </row>
    <row r="8" spans="1:6" ht="17.25" customHeight="1">
      <c r="A8" s="98">
        <v>3</v>
      </c>
      <c r="B8" s="139" t="s">
        <v>46</v>
      </c>
      <c r="C8" s="379">
        <v>12326653</v>
      </c>
      <c r="D8" s="380"/>
      <c r="E8" s="138"/>
    </row>
    <row r="9" spans="1:6" ht="17.25" customHeight="1">
      <c r="A9" s="98">
        <v>4</v>
      </c>
      <c r="B9" s="139" t="s">
        <v>47</v>
      </c>
      <c r="C9" s="379">
        <v>0</v>
      </c>
      <c r="D9" s="380"/>
      <c r="E9" s="138"/>
    </row>
    <row r="10" spans="1:6" ht="17.25" customHeight="1">
      <c r="A10" s="98">
        <v>5</v>
      </c>
      <c r="B10" s="139" t="s">
        <v>48</v>
      </c>
      <c r="C10" s="379">
        <v>16741616</v>
      </c>
      <c r="D10" s="380"/>
      <c r="E10" s="138"/>
    </row>
    <row r="11" spans="1:6" ht="17.25" customHeight="1">
      <c r="A11" s="98">
        <v>6.1</v>
      </c>
      <c r="B11" s="259" t="s">
        <v>49</v>
      </c>
      <c r="C11" s="381">
        <v>19032468</v>
      </c>
      <c r="D11" s="382"/>
      <c r="E11" s="140"/>
    </row>
    <row r="12" spans="1:6" ht="17.25" customHeight="1">
      <c r="A12" s="98">
        <v>6.2</v>
      </c>
      <c r="B12" s="260" t="s">
        <v>50</v>
      </c>
      <c r="C12" s="381">
        <v>-703379</v>
      </c>
      <c r="D12" s="382"/>
      <c r="E12" s="140"/>
    </row>
    <row r="13" spans="1:6" ht="17.25" customHeight="1">
      <c r="A13" s="98" t="s">
        <v>417</v>
      </c>
      <c r="B13" s="383" t="s">
        <v>418</v>
      </c>
      <c r="C13" s="381">
        <v>551096</v>
      </c>
      <c r="D13" s="384" t="s">
        <v>419</v>
      </c>
      <c r="E13" s="140"/>
    </row>
    <row r="14" spans="1:6" ht="17.25" customHeight="1">
      <c r="A14" s="98">
        <v>6</v>
      </c>
      <c r="B14" s="139" t="s">
        <v>51</v>
      </c>
      <c r="C14" s="385">
        <v>18329089</v>
      </c>
      <c r="D14" s="382"/>
      <c r="E14" s="138"/>
    </row>
    <row r="15" spans="1:6" ht="17.25" customHeight="1">
      <c r="A15" s="98">
        <v>7</v>
      </c>
      <c r="B15" s="139" t="s">
        <v>52</v>
      </c>
      <c r="C15" s="379">
        <v>285115</v>
      </c>
      <c r="D15" s="380"/>
      <c r="E15" s="138"/>
    </row>
    <row r="16" spans="1:6" ht="17.25" customHeight="1">
      <c r="A16" s="98">
        <v>8</v>
      </c>
      <c r="B16" s="293" t="s">
        <v>224</v>
      </c>
      <c r="C16" s="379">
        <v>124341</v>
      </c>
      <c r="D16" s="380"/>
      <c r="E16" s="138"/>
    </row>
    <row r="17" spans="1:5" ht="17.25" customHeight="1">
      <c r="A17" s="98">
        <v>9</v>
      </c>
      <c r="B17" s="139" t="s">
        <v>53</v>
      </c>
      <c r="C17" s="379">
        <v>0</v>
      </c>
      <c r="D17" s="380"/>
      <c r="E17" s="138"/>
    </row>
    <row r="18" spans="1:5" ht="17.25" customHeight="1">
      <c r="A18" s="98">
        <v>9.1</v>
      </c>
      <c r="B18" s="141" t="s">
        <v>99</v>
      </c>
      <c r="C18" s="381"/>
      <c r="D18" s="380"/>
      <c r="E18" s="138"/>
    </row>
    <row r="19" spans="1:5" ht="17.25" customHeight="1">
      <c r="A19" s="98">
        <v>9.1999999999999993</v>
      </c>
      <c r="B19" s="141" t="s">
        <v>100</v>
      </c>
      <c r="C19" s="381"/>
      <c r="D19" s="380"/>
      <c r="E19" s="138"/>
    </row>
    <row r="20" spans="1:5" ht="17.25" customHeight="1">
      <c r="A20" s="98">
        <v>9.3000000000000007</v>
      </c>
      <c r="B20" s="261" t="s">
        <v>296</v>
      </c>
      <c r="C20" s="381"/>
      <c r="D20" s="380"/>
      <c r="E20" s="138"/>
    </row>
    <row r="21" spans="1:5" ht="17.25" customHeight="1">
      <c r="A21" s="98">
        <v>10</v>
      </c>
      <c r="B21" s="139" t="s">
        <v>54</v>
      </c>
      <c r="C21" s="379">
        <v>3789539</v>
      </c>
      <c r="D21" s="380"/>
      <c r="E21" s="138"/>
    </row>
    <row r="22" spans="1:5" ht="17.25" customHeight="1">
      <c r="A22" s="98">
        <v>10.1</v>
      </c>
      <c r="B22" s="141" t="s">
        <v>101</v>
      </c>
      <c r="C22" s="379">
        <v>229004</v>
      </c>
      <c r="D22" s="384" t="s">
        <v>420</v>
      </c>
      <c r="E22" s="138"/>
    </row>
    <row r="23" spans="1:5" ht="17.25" customHeight="1">
      <c r="A23" s="98">
        <v>11</v>
      </c>
      <c r="B23" s="142" t="s">
        <v>55</v>
      </c>
      <c r="C23" s="386">
        <v>4311400</v>
      </c>
      <c r="D23" s="387"/>
      <c r="E23" s="138"/>
    </row>
    <row r="24" spans="1:5" ht="17.25" customHeight="1">
      <c r="A24" s="98">
        <v>12</v>
      </c>
      <c r="B24" s="143" t="s">
        <v>56</v>
      </c>
      <c r="C24" s="388">
        <v>77176716</v>
      </c>
      <c r="D24" s="389"/>
      <c r="E24" s="144"/>
    </row>
    <row r="25" spans="1:5" ht="17.25" customHeight="1">
      <c r="A25" s="98">
        <v>13</v>
      </c>
      <c r="B25" s="139" t="s">
        <v>58</v>
      </c>
      <c r="C25" s="390">
        <v>2958071</v>
      </c>
      <c r="D25" s="391"/>
      <c r="E25" s="138"/>
    </row>
    <row r="26" spans="1:5" ht="17.25" customHeight="1">
      <c r="A26" s="98">
        <v>14</v>
      </c>
      <c r="B26" s="139" t="s">
        <v>59</v>
      </c>
      <c r="C26" s="379">
        <v>39951836</v>
      </c>
      <c r="D26" s="380"/>
      <c r="E26" s="138"/>
    </row>
    <row r="27" spans="1:5" ht="17.25" customHeight="1">
      <c r="A27" s="98">
        <v>15</v>
      </c>
      <c r="B27" s="139" t="s">
        <v>60</v>
      </c>
      <c r="C27" s="379">
        <v>4105774</v>
      </c>
      <c r="D27" s="380"/>
      <c r="E27" s="138"/>
    </row>
    <row r="28" spans="1:5" ht="17.25" customHeight="1">
      <c r="A28" s="98">
        <v>16</v>
      </c>
      <c r="B28" s="139" t="s">
        <v>61</v>
      </c>
      <c r="C28" s="379">
        <v>2361378</v>
      </c>
      <c r="D28" s="380"/>
      <c r="E28" s="138"/>
    </row>
    <row r="29" spans="1:5" ht="17.25" customHeight="1">
      <c r="A29" s="98">
        <v>17</v>
      </c>
      <c r="B29" s="139" t="s">
        <v>62</v>
      </c>
      <c r="C29" s="379">
        <v>0</v>
      </c>
      <c r="D29" s="380"/>
      <c r="E29" s="138"/>
    </row>
    <row r="30" spans="1:5" ht="17.25" customHeight="1">
      <c r="A30" s="98">
        <v>18</v>
      </c>
      <c r="B30" s="139" t="s">
        <v>63</v>
      </c>
      <c r="C30" s="379">
        <v>189023</v>
      </c>
      <c r="D30" s="380"/>
      <c r="E30" s="138"/>
    </row>
    <row r="31" spans="1:5" ht="17.25" customHeight="1">
      <c r="A31" s="98">
        <v>19</v>
      </c>
      <c r="B31" s="139" t="s">
        <v>64</v>
      </c>
      <c r="C31" s="379">
        <v>36175</v>
      </c>
      <c r="D31" s="380"/>
      <c r="E31" s="138"/>
    </row>
    <row r="32" spans="1:5" ht="17.25" customHeight="1">
      <c r="A32" s="98">
        <v>20</v>
      </c>
      <c r="B32" s="139" t="s">
        <v>65</v>
      </c>
      <c r="C32" s="379">
        <v>4472997</v>
      </c>
      <c r="D32" s="380"/>
      <c r="E32" s="138"/>
    </row>
    <row r="33" spans="1:5" ht="17.25" customHeight="1">
      <c r="A33" s="98">
        <v>20.100000000000001</v>
      </c>
      <c r="B33" s="392" t="s">
        <v>421</v>
      </c>
      <c r="C33" s="386">
        <v>95948.87999999999</v>
      </c>
      <c r="D33" s="387"/>
      <c r="E33" s="138"/>
    </row>
    <row r="34" spans="1:5" ht="17.25" customHeight="1">
      <c r="A34" s="98">
        <v>21</v>
      </c>
      <c r="B34" s="142" t="s">
        <v>66</v>
      </c>
      <c r="C34" s="386">
        <v>0</v>
      </c>
      <c r="D34" s="387"/>
      <c r="E34" s="138"/>
    </row>
    <row r="35" spans="1:5" ht="17.25" customHeight="1">
      <c r="A35" s="98">
        <v>21.1</v>
      </c>
      <c r="B35" s="145" t="s">
        <v>102</v>
      </c>
      <c r="C35" s="393">
        <v>0</v>
      </c>
      <c r="D35" s="394"/>
      <c r="E35" s="138"/>
    </row>
    <row r="36" spans="1:5" ht="17.25" customHeight="1">
      <c r="A36" s="98">
        <v>22</v>
      </c>
      <c r="B36" s="143" t="s">
        <v>67</v>
      </c>
      <c r="C36" s="388">
        <v>54075254</v>
      </c>
      <c r="D36" s="389"/>
      <c r="E36" s="144"/>
    </row>
    <row r="37" spans="1:5" ht="17.25" customHeight="1">
      <c r="A37" s="98">
        <v>23</v>
      </c>
      <c r="B37" s="142" t="s">
        <v>69</v>
      </c>
      <c r="C37" s="379">
        <v>22268000</v>
      </c>
      <c r="D37" s="384" t="s">
        <v>422</v>
      </c>
      <c r="E37" s="138"/>
    </row>
    <row r="38" spans="1:5" ht="17.25" customHeight="1">
      <c r="A38" s="98">
        <v>24</v>
      </c>
      <c r="B38" s="142" t="s">
        <v>70</v>
      </c>
      <c r="C38" s="379">
        <v>0</v>
      </c>
      <c r="D38" s="380"/>
      <c r="E38" s="138"/>
    </row>
    <row r="39" spans="1:5" ht="17.25" customHeight="1">
      <c r="A39" s="98">
        <v>25</v>
      </c>
      <c r="B39" s="142" t="s">
        <v>71</v>
      </c>
      <c r="C39" s="379">
        <v>0</v>
      </c>
      <c r="D39" s="380"/>
      <c r="E39" s="138"/>
    </row>
    <row r="40" spans="1:5" ht="17.25" customHeight="1">
      <c r="A40" s="98">
        <v>26</v>
      </c>
      <c r="B40" s="142" t="s">
        <v>72</v>
      </c>
      <c r="C40" s="379">
        <v>0</v>
      </c>
      <c r="D40" s="380"/>
      <c r="E40" s="138"/>
    </row>
    <row r="41" spans="1:5" ht="17.25" customHeight="1">
      <c r="A41" s="98">
        <v>27</v>
      </c>
      <c r="B41" s="142" t="s">
        <v>73</v>
      </c>
      <c r="C41" s="379">
        <v>0</v>
      </c>
      <c r="D41" s="380"/>
      <c r="E41" s="138"/>
    </row>
    <row r="42" spans="1:5" ht="17.25" customHeight="1">
      <c r="A42" s="98">
        <v>28</v>
      </c>
      <c r="B42" s="142" t="s">
        <v>74</v>
      </c>
      <c r="C42" s="379">
        <v>828465</v>
      </c>
      <c r="D42" s="384" t="s">
        <v>423</v>
      </c>
      <c r="E42" s="138"/>
    </row>
    <row r="43" spans="1:5" ht="17.25" customHeight="1">
      <c r="A43" s="98">
        <v>29</v>
      </c>
      <c r="B43" s="142" t="s">
        <v>75</v>
      </c>
      <c r="C43" s="379">
        <v>4997</v>
      </c>
      <c r="D43" s="384" t="s">
        <v>424</v>
      </c>
      <c r="E43" s="138"/>
    </row>
    <row r="44" spans="1:5" ht="17.25" customHeight="1" thickBot="1">
      <c r="A44" s="146">
        <v>30</v>
      </c>
      <c r="B44" s="147" t="s">
        <v>294</v>
      </c>
      <c r="C44" s="148">
        <v>23101462</v>
      </c>
      <c r="D44" s="149"/>
      <c r="E44" s="144"/>
    </row>
  </sheetData>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22"/>
  <sheetViews>
    <sheetView zoomScale="90" zoomScaleNormal="90" workbookViewId="0">
      <pane xSplit="1" ySplit="4" topLeftCell="B11" activePane="bottomRight" state="frozen"/>
      <selection activeCell="B9" sqref="B9"/>
      <selection pane="topRight" activeCell="B9" sqref="B9"/>
      <selection pane="bottomLeft" activeCell="B9" sqref="B9"/>
      <selection pane="bottomRight" activeCell="F5" sqref="F5"/>
    </sheetView>
  </sheetViews>
  <sheetFormatPr defaultColWidth="9.140625" defaultRowHeight="12.75"/>
  <cols>
    <col min="1" max="1" width="10.5703125" style="5" bestFit="1" customWidth="1"/>
    <col min="2" max="2" width="95" style="5" customWidth="1"/>
    <col min="3" max="3" width="13" style="5" bestFit="1" customWidth="1"/>
    <col min="4" max="4" width="16.42578125" style="5" bestFit="1" customWidth="1"/>
    <col min="5" max="5" width="13" style="5" bestFit="1" customWidth="1"/>
    <col min="6" max="6" width="16.42578125" style="5" bestFit="1" customWidth="1"/>
    <col min="7" max="7" width="13" style="5" bestFit="1" customWidth="1"/>
    <col min="8" max="8" width="13.28515625" style="5" bestFit="1" customWidth="1"/>
    <col min="9" max="9" width="13" style="5" bestFit="1" customWidth="1"/>
    <col min="10" max="10" width="13.28515625" style="5" bestFit="1" customWidth="1"/>
    <col min="11" max="11" width="13" style="5" bestFit="1" customWidth="1"/>
    <col min="12" max="16" width="13" style="44" bestFit="1" customWidth="1"/>
    <col min="17" max="17" width="14.7109375" style="44" customWidth="1"/>
    <col min="18" max="18" width="13" style="44" bestFit="1" customWidth="1"/>
    <col min="19" max="19" width="34.85546875" style="44" customWidth="1"/>
    <col min="20" max="16384" width="9.140625" style="44"/>
  </cols>
  <sheetData>
    <row r="1" spans="1:19">
      <c r="A1" s="3" t="s">
        <v>39</v>
      </c>
      <c r="C1" s="25" t="s">
        <v>426</v>
      </c>
      <c r="E1" s="25"/>
    </row>
    <row r="2" spans="1:19">
      <c r="A2" s="3" t="s">
        <v>40</v>
      </c>
      <c r="C2" s="376">
        <v>43008</v>
      </c>
      <c r="E2" s="376"/>
    </row>
    <row r="4" spans="1:19" ht="26.25" thickBot="1">
      <c r="A4" s="5" t="s">
        <v>275</v>
      </c>
      <c r="B4" s="316" t="s">
        <v>409</v>
      </c>
    </row>
    <row r="5" spans="1:19" s="303" customFormat="1">
      <c r="A5" s="298"/>
      <c r="B5" s="299"/>
      <c r="C5" s="300" t="s">
        <v>0</v>
      </c>
      <c r="D5" s="300" t="s">
        <v>1</v>
      </c>
      <c r="E5" s="300" t="s">
        <v>2</v>
      </c>
      <c r="F5" s="300" t="s">
        <v>3</v>
      </c>
      <c r="G5" s="300" t="s">
        <v>4</v>
      </c>
      <c r="H5" s="300" t="s">
        <v>11</v>
      </c>
      <c r="I5" s="300" t="s">
        <v>14</v>
      </c>
      <c r="J5" s="300" t="s">
        <v>15</v>
      </c>
      <c r="K5" s="300" t="s">
        <v>16</v>
      </c>
      <c r="L5" s="300" t="s">
        <v>17</v>
      </c>
      <c r="M5" s="300" t="s">
        <v>18</v>
      </c>
      <c r="N5" s="300" t="s">
        <v>19</v>
      </c>
      <c r="O5" s="300" t="s">
        <v>391</v>
      </c>
      <c r="P5" s="300" t="s">
        <v>392</v>
      </c>
      <c r="Q5" s="300" t="s">
        <v>393</v>
      </c>
      <c r="R5" s="301" t="s">
        <v>394</v>
      </c>
      <c r="S5" s="302" t="s">
        <v>395</v>
      </c>
    </row>
    <row r="6" spans="1:19" s="303" customFormat="1" ht="99" customHeight="1">
      <c r="A6" s="304"/>
      <c r="B6" s="432" t="s">
        <v>396</v>
      </c>
      <c r="C6" s="428">
        <v>0</v>
      </c>
      <c r="D6" s="429"/>
      <c r="E6" s="428">
        <v>0.2</v>
      </c>
      <c r="F6" s="429"/>
      <c r="G6" s="428">
        <v>0.35</v>
      </c>
      <c r="H6" s="429"/>
      <c r="I6" s="428">
        <v>0.5</v>
      </c>
      <c r="J6" s="429"/>
      <c r="K6" s="428">
        <v>0.75</v>
      </c>
      <c r="L6" s="429"/>
      <c r="M6" s="428">
        <v>1</v>
      </c>
      <c r="N6" s="429"/>
      <c r="O6" s="428">
        <v>1.5</v>
      </c>
      <c r="P6" s="429"/>
      <c r="Q6" s="428">
        <v>2.5</v>
      </c>
      <c r="R6" s="429"/>
      <c r="S6" s="430" t="s">
        <v>274</v>
      </c>
    </row>
    <row r="7" spans="1:19" s="303" customFormat="1" ht="30.75" customHeight="1">
      <c r="A7" s="304"/>
      <c r="B7" s="433"/>
      <c r="C7" s="294" t="s">
        <v>277</v>
      </c>
      <c r="D7" s="294" t="s">
        <v>276</v>
      </c>
      <c r="E7" s="294" t="s">
        <v>277</v>
      </c>
      <c r="F7" s="294" t="s">
        <v>276</v>
      </c>
      <c r="G7" s="294" t="s">
        <v>277</v>
      </c>
      <c r="H7" s="294" t="s">
        <v>276</v>
      </c>
      <c r="I7" s="294" t="s">
        <v>277</v>
      </c>
      <c r="J7" s="294" t="s">
        <v>276</v>
      </c>
      <c r="K7" s="294" t="s">
        <v>277</v>
      </c>
      <c r="L7" s="294" t="s">
        <v>276</v>
      </c>
      <c r="M7" s="294" t="s">
        <v>277</v>
      </c>
      <c r="N7" s="294" t="s">
        <v>276</v>
      </c>
      <c r="O7" s="294" t="s">
        <v>277</v>
      </c>
      <c r="P7" s="294" t="s">
        <v>276</v>
      </c>
      <c r="Q7" s="294" t="s">
        <v>277</v>
      </c>
      <c r="R7" s="294" t="s">
        <v>276</v>
      </c>
      <c r="S7" s="431"/>
    </row>
    <row r="8" spans="1:19" s="153" customFormat="1">
      <c r="A8" s="151">
        <v>1</v>
      </c>
      <c r="B8" s="1" t="s">
        <v>106</v>
      </c>
      <c r="C8" s="152">
        <v>20835573</v>
      </c>
      <c r="D8" s="152"/>
      <c r="E8" s="152">
        <v>0</v>
      </c>
      <c r="F8" s="152"/>
      <c r="G8" s="152">
        <v>0</v>
      </c>
      <c r="H8" s="152"/>
      <c r="I8" s="152">
        <v>0</v>
      </c>
      <c r="J8" s="152"/>
      <c r="K8" s="152">
        <v>0</v>
      </c>
      <c r="L8" s="152"/>
      <c r="M8" s="152">
        <v>6515796</v>
      </c>
      <c r="N8" s="152"/>
      <c r="O8" s="152">
        <v>0</v>
      </c>
      <c r="P8" s="152"/>
      <c r="Q8" s="152">
        <v>0</v>
      </c>
      <c r="R8" s="152"/>
      <c r="S8" s="404">
        <f>$C$6*SUM(C8:D8)+$E$6*SUM(E8:F8)+$G$6*SUM(G8:H8)+$I$6*SUM(I8:J8)+$K$6*SUM(K8:L8)+$M$6*SUM(M8:N8)+$O$6*SUM(O8:P8)+$Q$6*SUM(Q8:R8)</f>
        <v>6515796</v>
      </c>
    </row>
    <row r="9" spans="1:19" s="153" customFormat="1">
      <c r="A9" s="151">
        <v>2</v>
      </c>
      <c r="B9" s="1" t="s">
        <v>107</v>
      </c>
      <c r="C9" s="152">
        <v>0</v>
      </c>
      <c r="D9" s="152"/>
      <c r="E9" s="152">
        <v>0</v>
      </c>
      <c r="F9" s="152"/>
      <c r="G9" s="152">
        <v>0</v>
      </c>
      <c r="H9" s="152"/>
      <c r="I9" s="152">
        <v>0</v>
      </c>
      <c r="J9" s="152"/>
      <c r="K9" s="152">
        <v>0</v>
      </c>
      <c r="L9" s="152"/>
      <c r="M9" s="152">
        <v>0</v>
      </c>
      <c r="N9" s="152"/>
      <c r="O9" s="152">
        <v>0</v>
      </c>
      <c r="P9" s="152"/>
      <c r="Q9" s="152">
        <v>0</v>
      </c>
      <c r="R9" s="152"/>
      <c r="S9" s="404">
        <f t="shared" ref="S9:S21" si="0">$C$6*SUM(C9:D9)+$E$6*SUM(E9:F9)+$G$6*SUM(G9:H9)+$I$6*SUM(I9:J9)+$K$6*SUM(K9:L9)+$M$6*SUM(M9:N9)+$O$6*SUM(O9:P9)+$Q$6*SUM(Q9:R9)</f>
        <v>0</v>
      </c>
    </row>
    <row r="10" spans="1:19" s="153" customFormat="1">
      <c r="A10" s="151">
        <v>3</v>
      </c>
      <c r="B10" s="1" t="s">
        <v>297</v>
      </c>
      <c r="C10" s="152">
        <v>0</v>
      </c>
      <c r="D10" s="152"/>
      <c r="E10" s="152">
        <v>0</v>
      </c>
      <c r="F10" s="152"/>
      <c r="G10" s="152">
        <v>0</v>
      </c>
      <c r="H10" s="152"/>
      <c r="I10" s="152">
        <v>0</v>
      </c>
      <c r="J10" s="152"/>
      <c r="K10" s="152">
        <v>0</v>
      </c>
      <c r="L10" s="152"/>
      <c r="M10" s="152">
        <v>0</v>
      </c>
      <c r="N10" s="152"/>
      <c r="O10" s="152">
        <v>0</v>
      </c>
      <c r="P10" s="152"/>
      <c r="Q10" s="152">
        <v>0</v>
      </c>
      <c r="R10" s="152"/>
      <c r="S10" s="404">
        <f t="shared" si="0"/>
        <v>0</v>
      </c>
    </row>
    <row r="11" spans="1:19" s="153" customFormat="1">
      <c r="A11" s="151">
        <v>4</v>
      </c>
      <c r="B11" s="1" t="s">
        <v>108</v>
      </c>
      <c r="C11" s="152">
        <v>0</v>
      </c>
      <c r="D11" s="152"/>
      <c r="E11" s="152">
        <v>0</v>
      </c>
      <c r="F11" s="152"/>
      <c r="G11" s="152">
        <v>0</v>
      </c>
      <c r="H11" s="152"/>
      <c r="I11" s="152">
        <v>0</v>
      </c>
      <c r="J11" s="152"/>
      <c r="K11" s="152">
        <v>0</v>
      </c>
      <c r="L11" s="152"/>
      <c r="M11" s="152">
        <v>0</v>
      </c>
      <c r="N11" s="152"/>
      <c r="O11" s="152">
        <v>0</v>
      </c>
      <c r="P11" s="152"/>
      <c r="Q11" s="152">
        <v>0</v>
      </c>
      <c r="R11" s="152"/>
      <c r="S11" s="404">
        <f t="shared" si="0"/>
        <v>0</v>
      </c>
    </row>
    <row r="12" spans="1:19" s="153" customFormat="1">
      <c r="A12" s="151">
        <v>5</v>
      </c>
      <c r="B12" s="1" t="s">
        <v>109</v>
      </c>
      <c r="C12" s="152">
        <v>0</v>
      </c>
      <c r="D12" s="152"/>
      <c r="E12" s="152">
        <v>0</v>
      </c>
      <c r="F12" s="152"/>
      <c r="G12" s="152">
        <v>0</v>
      </c>
      <c r="H12" s="152"/>
      <c r="I12" s="152">
        <v>0</v>
      </c>
      <c r="J12" s="152"/>
      <c r="K12" s="152">
        <v>0</v>
      </c>
      <c r="L12" s="152"/>
      <c r="M12" s="152">
        <v>0</v>
      </c>
      <c r="N12" s="152"/>
      <c r="O12" s="152">
        <v>0</v>
      </c>
      <c r="P12" s="152"/>
      <c r="Q12" s="152">
        <v>0</v>
      </c>
      <c r="R12" s="152"/>
      <c r="S12" s="404">
        <f t="shared" si="0"/>
        <v>0</v>
      </c>
    </row>
    <row r="13" spans="1:19" s="153" customFormat="1">
      <c r="A13" s="151">
        <v>6</v>
      </c>
      <c r="B13" s="1" t="s">
        <v>110</v>
      </c>
      <c r="C13" s="152">
        <v>0</v>
      </c>
      <c r="D13" s="152"/>
      <c r="E13" s="152">
        <v>4149081</v>
      </c>
      <c r="F13" s="152"/>
      <c r="G13" s="152">
        <v>0</v>
      </c>
      <c r="H13" s="152"/>
      <c r="I13" s="152">
        <v>11178066</v>
      </c>
      <c r="J13" s="152"/>
      <c r="K13" s="152">
        <v>0</v>
      </c>
      <c r="L13" s="152"/>
      <c r="M13" s="152">
        <v>0</v>
      </c>
      <c r="N13" s="152"/>
      <c r="O13" s="152">
        <v>0</v>
      </c>
      <c r="P13" s="152"/>
      <c r="Q13" s="152">
        <v>0</v>
      </c>
      <c r="R13" s="152"/>
      <c r="S13" s="404">
        <f t="shared" si="0"/>
        <v>6418849.2000000002</v>
      </c>
    </row>
    <row r="14" spans="1:19" s="153" customFormat="1">
      <c r="A14" s="151">
        <v>7</v>
      </c>
      <c r="B14" s="1" t="s">
        <v>111</v>
      </c>
      <c r="C14" s="152">
        <v>0</v>
      </c>
      <c r="D14" s="152"/>
      <c r="E14" s="152">
        <v>0</v>
      </c>
      <c r="F14" s="152"/>
      <c r="G14" s="152">
        <v>0</v>
      </c>
      <c r="H14" s="152"/>
      <c r="I14" s="152">
        <v>0</v>
      </c>
      <c r="J14" s="152"/>
      <c r="K14" s="152">
        <v>0</v>
      </c>
      <c r="L14" s="152"/>
      <c r="M14" s="152">
        <v>5328157</v>
      </c>
      <c r="N14" s="152">
        <v>467138.90090000001</v>
      </c>
      <c r="O14" s="152">
        <v>0</v>
      </c>
      <c r="P14" s="152"/>
      <c r="Q14" s="152">
        <v>0</v>
      </c>
      <c r="R14" s="152"/>
      <c r="S14" s="404">
        <f t="shared" si="0"/>
        <v>5795295.9008999998</v>
      </c>
    </row>
    <row r="15" spans="1:19" s="153" customFormat="1">
      <c r="A15" s="151">
        <v>8</v>
      </c>
      <c r="B15" s="1" t="s">
        <v>112</v>
      </c>
      <c r="C15" s="152">
        <v>0</v>
      </c>
      <c r="D15" s="152"/>
      <c r="E15" s="152">
        <v>0</v>
      </c>
      <c r="F15" s="152"/>
      <c r="G15" s="152">
        <v>0</v>
      </c>
      <c r="H15" s="152"/>
      <c r="I15" s="152">
        <v>0</v>
      </c>
      <c r="J15" s="152"/>
      <c r="K15" s="152">
        <v>0</v>
      </c>
      <c r="L15" s="152"/>
      <c r="M15" s="152">
        <v>13629702</v>
      </c>
      <c r="N15" s="152">
        <v>9005845.1977500003</v>
      </c>
      <c r="O15" s="152">
        <v>0</v>
      </c>
      <c r="P15" s="152"/>
      <c r="Q15" s="152">
        <v>0</v>
      </c>
      <c r="R15" s="152"/>
      <c r="S15" s="404">
        <f t="shared" si="0"/>
        <v>22635547.197750002</v>
      </c>
    </row>
    <row r="16" spans="1:19" s="153" customFormat="1">
      <c r="A16" s="151">
        <v>9</v>
      </c>
      <c r="B16" s="1" t="s">
        <v>113</v>
      </c>
      <c r="C16" s="152">
        <v>0</v>
      </c>
      <c r="D16" s="152"/>
      <c r="E16" s="152">
        <v>0</v>
      </c>
      <c r="F16" s="152"/>
      <c r="G16" s="152">
        <v>0</v>
      </c>
      <c r="H16" s="152"/>
      <c r="I16" s="152">
        <v>0</v>
      </c>
      <c r="J16" s="152"/>
      <c r="K16" s="152">
        <v>0</v>
      </c>
      <c r="L16" s="152"/>
      <c r="M16" s="152">
        <v>0</v>
      </c>
      <c r="N16" s="152"/>
      <c r="O16" s="152">
        <v>0</v>
      </c>
      <c r="P16" s="152"/>
      <c r="Q16" s="152">
        <v>0</v>
      </c>
      <c r="R16" s="152"/>
      <c r="S16" s="404">
        <f t="shared" si="0"/>
        <v>0</v>
      </c>
    </row>
    <row r="17" spans="1:19" s="153" customFormat="1">
      <c r="A17" s="151">
        <v>10</v>
      </c>
      <c r="B17" s="1" t="s">
        <v>114</v>
      </c>
      <c r="C17" s="152">
        <v>0</v>
      </c>
      <c r="D17" s="152"/>
      <c r="E17" s="152">
        <v>0</v>
      </c>
      <c r="F17" s="152"/>
      <c r="G17" s="152">
        <v>0</v>
      </c>
      <c r="H17" s="152"/>
      <c r="I17" s="152">
        <v>0</v>
      </c>
      <c r="J17" s="152"/>
      <c r="K17" s="152">
        <v>0</v>
      </c>
      <c r="L17" s="152"/>
      <c r="M17" s="152">
        <v>0</v>
      </c>
      <c r="N17" s="152"/>
      <c r="O17" s="152">
        <v>0</v>
      </c>
      <c r="P17" s="152"/>
      <c r="Q17" s="152">
        <v>0</v>
      </c>
      <c r="R17" s="152"/>
      <c r="S17" s="404">
        <f t="shared" si="0"/>
        <v>0</v>
      </c>
    </row>
    <row r="18" spans="1:19" s="153" customFormat="1">
      <c r="A18" s="151">
        <v>11</v>
      </c>
      <c r="B18" s="1" t="s">
        <v>115</v>
      </c>
      <c r="C18" s="152">
        <v>0</v>
      </c>
      <c r="D18" s="152"/>
      <c r="E18" s="152">
        <v>0</v>
      </c>
      <c r="F18" s="152"/>
      <c r="G18" s="152">
        <v>0</v>
      </c>
      <c r="H18" s="152"/>
      <c r="I18" s="152">
        <v>0</v>
      </c>
      <c r="J18" s="152"/>
      <c r="K18" s="152">
        <v>0</v>
      </c>
      <c r="L18" s="152"/>
      <c r="M18" s="152">
        <v>0</v>
      </c>
      <c r="N18" s="152"/>
      <c r="O18" s="152">
        <v>0</v>
      </c>
      <c r="P18" s="152"/>
      <c r="Q18" s="152">
        <v>0</v>
      </c>
      <c r="R18" s="152"/>
      <c r="S18" s="404">
        <f t="shared" si="0"/>
        <v>0</v>
      </c>
    </row>
    <row r="19" spans="1:19" s="153" customFormat="1">
      <c r="A19" s="151">
        <v>12</v>
      </c>
      <c r="B19" s="1" t="s">
        <v>116</v>
      </c>
      <c r="C19" s="152">
        <v>0</v>
      </c>
      <c r="D19" s="152"/>
      <c r="E19" s="152">
        <v>0</v>
      </c>
      <c r="F19" s="152"/>
      <c r="G19" s="152">
        <v>0</v>
      </c>
      <c r="H19" s="152"/>
      <c r="I19" s="152">
        <v>0</v>
      </c>
      <c r="J19" s="152"/>
      <c r="K19" s="152">
        <v>0</v>
      </c>
      <c r="L19" s="152"/>
      <c r="M19" s="152">
        <v>0</v>
      </c>
      <c r="N19" s="152"/>
      <c r="O19" s="152">
        <v>0</v>
      </c>
      <c r="P19" s="152"/>
      <c r="Q19" s="152">
        <v>0</v>
      </c>
      <c r="R19" s="152"/>
      <c r="S19" s="404">
        <f t="shared" si="0"/>
        <v>0</v>
      </c>
    </row>
    <row r="20" spans="1:19" s="153" customFormat="1">
      <c r="A20" s="151">
        <v>13</v>
      </c>
      <c r="B20" s="1" t="s">
        <v>273</v>
      </c>
      <c r="C20" s="152">
        <v>0</v>
      </c>
      <c r="D20" s="152"/>
      <c r="E20" s="152">
        <v>0</v>
      </c>
      <c r="F20" s="152"/>
      <c r="G20" s="152">
        <v>0</v>
      </c>
      <c r="H20" s="152"/>
      <c r="I20" s="152">
        <v>0</v>
      </c>
      <c r="J20" s="152"/>
      <c r="K20" s="152">
        <v>0</v>
      </c>
      <c r="L20" s="152"/>
      <c r="M20" s="152">
        <v>0</v>
      </c>
      <c r="N20" s="152"/>
      <c r="O20" s="152">
        <v>0</v>
      </c>
      <c r="P20" s="152"/>
      <c r="Q20" s="152">
        <v>0</v>
      </c>
      <c r="R20" s="152"/>
      <c r="S20" s="404">
        <f t="shared" si="0"/>
        <v>0</v>
      </c>
    </row>
    <row r="21" spans="1:19" s="153" customFormat="1">
      <c r="A21" s="151">
        <v>14</v>
      </c>
      <c r="B21" s="1" t="s">
        <v>118</v>
      </c>
      <c r="C21" s="152">
        <v>10320680</v>
      </c>
      <c r="D21" s="152"/>
      <c r="E21" s="152">
        <v>338530</v>
      </c>
      <c r="F21" s="152"/>
      <c r="G21" s="152">
        <v>0</v>
      </c>
      <c r="H21" s="152"/>
      <c r="I21" s="152">
        <v>0</v>
      </c>
      <c r="J21" s="152"/>
      <c r="K21" s="152">
        <v>0</v>
      </c>
      <c r="L21" s="152"/>
      <c r="M21" s="152">
        <v>5000795</v>
      </c>
      <c r="N21" s="152"/>
      <c r="O21" s="152">
        <v>0</v>
      </c>
      <c r="P21" s="152"/>
      <c r="Q21" s="152">
        <v>0</v>
      </c>
      <c r="R21" s="152"/>
      <c r="S21" s="404">
        <f t="shared" si="0"/>
        <v>5068501</v>
      </c>
    </row>
    <row r="22" spans="1:19" ht="13.5" thickBot="1">
      <c r="A22" s="154"/>
      <c r="B22" s="155" t="s">
        <v>119</v>
      </c>
      <c r="C22" s="156">
        <v>31156253</v>
      </c>
      <c r="D22" s="156">
        <v>0</v>
      </c>
      <c r="E22" s="156">
        <v>4487611</v>
      </c>
      <c r="F22" s="156">
        <v>0</v>
      </c>
      <c r="G22" s="156">
        <v>0</v>
      </c>
      <c r="H22" s="156">
        <v>0</v>
      </c>
      <c r="I22" s="156">
        <v>11178066</v>
      </c>
      <c r="J22" s="156">
        <v>0</v>
      </c>
      <c r="K22" s="156">
        <v>0</v>
      </c>
      <c r="L22" s="156">
        <v>0</v>
      </c>
      <c r="M22" s="156">
        <v>30474450</v>
      </c>
      <c r="N22" s="156">
        <v>9472984.098650001</v>
      </c>
      <c r="O22" s="156">
        <v>0</v>
      </c>
      <c r="P22" s="156">
        <v>0</v>
      </c>
      <c r="Q22" s="156">
        <v>0</v>
      </c>
      <c r="R22" s="156">
        <v>0</v>
      </c>
      <c r="S22" s="314">
        <f t="shared" ref="S22" si="1">SUM(S8:S21)</f>
        <v>46433989.298649997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5" bestFit="1" customWidth="1"/>
    <col min="2" max="2" width="63.7109375" style="5" bestFit="1" customWidth="1"/>
    <col min="3" max="3" width="19" style="5" customWidth="1"/>
    <col min="4" max="4" width="19.5703125" style="5" customWidth="1"/>
    <col min="5" max="5" width="31.140625" style="5" customWidth="1"/>
    <col min="6" max="6" width="29.140625" style="5" customWidth="1"/>
    <col min="7" max="7" width="28.5703125" style="5" customWidth="1"/>
    <col min="8" max="8" width="26.42578125" style="5" customWidth="1"/>
    <col min="9" max="9" width="23.7109375" style="5" customWidth="1"/>
    <col min="10" max="10" width="21.5703125" style="5" customWidth="1"/>
    <col min="11" max="11" width="15.7109375" style="5" customWidth="1"/>
    <col min="12" max="12" width="13.28515625" style="5" customWidth="1"/>
    <col min="13" max="13" width="20.85546875" style="5" customWidth="1"/>
    <col min="14" max="14" width="19.28515625" style="5" customWidth="1"/>
    <col min="15" max="15" width="18.42578125" style="5" customWidth="1"/>
    <col min="16" max="16" width="19" style="5" customWidth="1"/>
    <col min="17" max="17" width="20.28515625" style="5" customWidth="1"/>
    <col min="18" max="18" width="18" style="5" customWidth="1"/>
    <col min="19" max="19" width="36" style="5" customWidth="1"/>
    <col min="20" max="20" width="26.140625" style="5" customWidth="1"/>
    <col min="21" max="21" width="24.85546875" style="5" customWidth="1"/>
    <col min="22" max="22" width="20" style="5" customWidth="1"/>
    <col min="23" max="16384" width="9.140625" style="44"/>
  </cols>
  <sheetData>
    <row r="1" spans="1:22">
      <c r="A1" s="3" t="s">
        <v>39</v>
      </c>
      <c r="B1" s="25" t="s">
        <v>426</v>
      </c>
    </row>
    <row r="2" spans="1:22">
      <c r="A2" s="3" t="s">
        <v>40</v>
      </c>
      <c r="B2" s="376">
        <v>43008</v>
      </c>
    </row>
    <row r="4" spans="1:22" ht="13.5" thickBot="1">
      <c r="A4" s="5" t="s">
        <v>399</v>
      </c>
      <c r="B4" s="157" t="s">
        <v>105</v>
      </c>
      <c r="V4" s="46" t="s">
        <v>82</v>
      </c>
    </row>
    <row r="5" spans="1:22" ht="12.75" customHeight="1">
      <c r="A5" s="158"/>
      <c r="B5" s="159"/>
      <c r="C5" s="434" t="s">
        <v>309</v>
      </c>
      <c r="D5" s="435"/>
      <c r="E5" s="435"/>
      <c r="F5" s="435"/>
      <c r="G5" s="435"/>
      <c r="H5" s="435"/>
      <c r="I5" s="435"/>
      <c r="J5" s="435"/>
      <c r="K5" s="435"/>
      <c r="L5" s="436"/>
      <c r="M5" s="437" t="s">
        <v>310</v>
      </c>
      <c r="N5" s="438"/>
      <c r="O5" s="438"/>
      <c r="P5" s="438"/>
      <c r="Q5" s="438"/>
      <c r="R5" s="438"/>
      <c r="S5" s="439"/>
      <c r="T5" s="442" t="s">
        <v>397</v>
      </c>
      <c r="U5" s="442" t="s">
        <v>398</v>
      </c>
      <c r="V5" s="440" t="s">
        <v>131</v>
      </c>
    </row>
    <row r="6" spans="1:22" s="104" customFormat="1" ht="102">
      <c r="A6" s="101"/>
      <c r="B6" s="160"/>
      <c r="C6" s="161" t="s">
        <v>120</v>
      </c>
      <c r="D6" s="265" t="s">
        <v>121</v>
      </c>
      <c r="E6" s="198" t="s">
        <v>312</v>
      </c>
      <c r="F6" s="198" t="s">
        <v>313</v>
      </c>
      <c r="G6" s="265" t="s">
        <v>316</v>
      </c>
      <c r="H6" s="265" t="s">
        <v>311</v>
      </c>
      <c r="I6" s="265" t="s">
        <v>122</v>
      </c>
      <c r="J6" s="265" t="s">
        <v>123</v>
      </c>
      <c r="K6" s="162" t="s">
        <v>124</v>
      </c>
      <c r="L6" s="163" t="s">
        <v>125</v>
      </c>
      <c r="M6" s="161" t="s">
        <v>314</v>
      </c>
      <c r="N6" s="162" t="s">
        <v>126</v>
      </c>
      <c r="O6" s="162" t="s">
        <v>127</v>
      </c>
      <c r="P6" s="162" t="s">
        <v>128</v>
      </c>
      <c r="Q6" s="162" t="s">
        <v>129</v>
      </c>
      <c r="R6" s="162" t="s">
        <v>130</v>
      </c>
      <c r="S6" s="296" t="s">
        <v>315</v>
      </c>
      <c r="T6" s="443"/>
      <c r="U6" s="443"/>
      <c r="V6" s="441"/>
    </row>
    <row r="7" spans="1:22" s="153" customFormat="1">
      <c r="A7" s="164">
        <v>1</v>
      </c>
      <c r="B7" s="1" t="s">
        <v>106</v>
      </c>
      <c r="C7" s="165"/>
      <c r="D7" s="152"/>
      <c r="E7" s="152"/>
      <c r="F7" s="152"/>
      <c r="G7" s="152"/>
      <c r="H7" s="152"/>
      <c r="I7" s="152"/>
      <c r="J7" s="152"/>
      <c r="K7" s="152"/>
      <c r="L7" s="166"/>
      <c r="M7" s="165"/>
      <c r="N7" s="152"/>
      <c r="O7" s="152"/>
      <c r="P7" s="152"/>
      <c r="Q7" s="152"/>
      <c r="R7" s="152"/>
      <c r="S7" s="166"/>
      <c r="T7" s="305"/>
      <c r="U7" s="305"/>
      <c r="V7" s="167">
        <f>SUM(C7:S7)</f>
        <v>0</v>
      </c>
    </row>
    <row r="8" spans="1:22" s="153" customFormat="1">
      <c r="A8" s="164">
        <v>2</v>
      </c>
      <c r="B8" s="1" t="s">
        <v>107</v>
      </c>
      <c r="C8" s="165"/>
      <c r="D8" s="152"/>
      <c r="E8" s="152"/>
      <c r="F8" s="152"/>
      <c r="G8" s="152"/>
      <c r="H8" s="152"/>
      <c r="I8" s="152"/>
      <c r="J8" s="152"/>
      <c r="K8" s="152"/>
      <c r="L8" s="166"/>
      <c r="M8" s="165"/>
      <c r="N8" s="152"/>
      <c r="O8" s="152"/>
      <c r="P8" s="152"/>
      <c r="Q8" s="152"/>
      <c r="R8" s="152"/>
      <c r="S8" s="166"/>
      <c r="T8" s="305"/>
      <c r="U8" s="305"/>
      <c r="V8" s="167">
        <f t="shared" ref="V8:V20" si="0">SUM(C8:S8)</f>
        <v>0</v>
      </c>
    </row>
    <row r="9" spans="1:22" s="153" customFormat="1">
      <c r="A9" s="164">
        <v>3</v>
      </c>
      <c r="B9" s="1" t="s">
        <v>298</v>
      </c>
      <c r="C9" s="165"/>
      <c r="D9" s="152"/>
      <c r="E9" s="152"/>
      <c r="F9" s="152"/>
      <c r="G9" s="152"/>
      <c r="H9" s="152"/>
      <c r="I9" s="152"/>
      <c r="J9" s="152"/>
      <c r="K9" s="152"/>
      <c r="L9" s="166"/>
      <c r="M9" s="165"/>
      <c r="N9" s="152"/>
      <c r="O9" s="152"/>
      <c r="P9" s="152"/>
      <c r="Q9" s="152"/>
      <c r="R9" s="152"/>
      <c r="S9" s="166"/>
      <c r="T9" s="305"/>
      <c r="U9" s="305"/>
      <c r="V9" s="167">
        <f t="shared" si="0"/>
        <v>0</v>
      </c>
    </row>
    <row r="10" spans="1:22" s="153" customFormat="1">
      <c r="A10" s="164">
        <v>4</v>
      </c>
      <c r="B10" s="1" t="s">
        <v>108</v>
      </c>
      <c r="C10" s="165"/>
      <c r="D10" s="152"/>
      <c r="E10" s="152"/>
      <c r="F10" s="152"/>
      <c r="G10" s="152"/>
      <c r="H10" s="152"/>
      <c r="I10" s="152"/>
      <c r="J10" s="152"/>
      <c r="K10" s="152"/>
      <c r="L10" s="166"/>
      <c r="M10" s="165"/>
      <c r="N10" s="152"/>
      <c r="O10" s="152"/>
      <c r="P10" s="152"/>
      <c r="Q10" s="152"/>
      <c r="R10" s="152"/>
      <c r="S10" s="166"/>
      <c r="T10" s="305"/>
      <c r="U10" s="305"/>
      <c r="V10" s="167">
        <f t="shared" si="0"/>
        <v>0</v>
      </c>
    </row>
    <row r="11" spans="1:22" s="153" customFormat="1">
      <c r="A11" s="164">
        <v>5</v>
      </c>
      <c r="B11" s="1" t="s">
        <v>109</v>
      </c>
      <c r="C11" s="165"/>
      <c r="D11" s="152"/>
      <c r="E11" s="152"/>
      <c r="F11" s="152"/>
      <c r="G11" s="152"/>
      <c r="H11" s="152"/>
      <c r="I11" s="152"/>
      <c r="J11" s="152"/>
      <c r="K11" s="152"/>
      <c r="L11" s="166"/>
      <c r="M11" s="165"/>
      <c r="N11" s="152"/>
      <c r="O11" s="152"/>
      <c r="P11" s="152"/>
      <c r="Q11" s="152"/>
      <c r="R11" s="152"/>
      <c r="S11" s="166"/>
      <c r="T11" s="305"/>
      <c r="U11" s="305"/>
      <c r="V11" s="167">
        <f t="shared" si="0"/>
        <v>0</v>
      </c>
    </row>
    <row r="12" spans="1:22" s="153" customFormat="1">
      <c r="A12" s="164">
        <v>6</v>
      </c>
      <c r="B12" s="1" t="s">
        <v>110</v>
      </c>
      <c r="C12" s="165"/>
      <c r="D12" s="152"/>
      <c r="E12" s="152"/>
      <c r="F12" s="152"/>
      <c r="G12" s="152"/>
      <c r="H12" s="152"/>
      <c r="I12" s="152"/>
      <c r="J12" s="152"/>
      <c r="K12" s="152"/>
      <c r="L12" s="166"/>
      <c r="M12" s="165"/>
      <c r="N12" s="152"/>
      <c r="O12" s="152"/>
      <c r="P12" s="152"/>
      <c r="Q12" s="152"/>
      <c r="R12" s="152"/>
      <c r="S12" s="166"/>
      <c r="T12" s="305"/>
      <c r="U12" s="305"/>
      <c r="V12" s="167">
        <f t="shared" si="0"/>
        <v>0</v>
      </c>
    </row>
    <row r="13" spans="1:22" s="153" customFormat="1">
      <c r="A13" s="164">
        <v>7</v>
      </c>
      <c r="B13" s="1" t="s">
        <v>111</v>
      </c>
      <c r="C13" s="165"/>
      <c r="D13" s="152"/>
      <c r="E13" s="152"/>
      <c r="F13" s="152"/>
      <c r="G13" s="152"/>
      <c r="H13" s="152"/>
      <c r="I13" s="152"/>
      <c r="J13" s="152"/>
      <c r="K13" s="152"/>
      <c r="L13" s="166"/>
      <c r="M13" s="165"/>
      <c r="N13" s="152"/>
      <c r="O13" s="152"/>
      <c r="P13" s="152"/>
      <c r="Q13" s="152"/>
      <c r="R13" s="152"/>
      <c r="S13" s="166"/>
      <c r="T13" s="305"/>
      <c r="U13" s="305"/>
      <c r="V13" s="167">
        <f t="shared" si="0"/>
        <v>0</v>
      </c>
    </row>
    <row r="14" spans="1:22" s="153" customFormat="1">
      <c r="A14" s="164">
        <v>8</v>
      </c>
      <c r="B14" s="1" t="s">
        <v>112</v>
      </c>
      <c r="C14" s="165"/>
      <c r="D14" s="152"/>
      <c r="E14" s="152"/>
      <c r="F14" s="152"/>
      <c r="G14" s="152"/>
      <c r="H14" s="152"/>
      <c r="I14" s="152"/>
      <c r="J14" s="152"/>
      <c r="K14" s="152"/>
      <c r="L14" s="166"/>
      <c r="M14" s="165"/>
      <c r="N14" s="152"/>
      <c r="O14" s="152"/>
      <c r="P14" s="152"/>
      <c r="Q14" s="152"/>
      <c r="R14" s="152"/>
      <c r="S14" s="166"/>
      <c r="T14" s="305"/>
      <c r="U14" s="305"/>
      <c r="V14" s="167">
        <f t="shared" si="0"/>
        <v>0</v>
      </c>
    </row>
    <row r="15" spans="1:22" s="153" customFormat="1">
      <c r="A15" s="164">
        <v>9</v>
      </c>
      <c r="B15" s="1" t="s">
        <v>113</v>
      </c>
      <c r="C15" s="165"/>
      <c r="D15" s="152"/>
      <c r="E15" s="152"/>
      <c r="F15" s="152"/>
      <c r="G15" s="152"/>
      <c r="H15" s="152"/>
      <c r="I15" s="152"/>
      <c r="J15" s="152"/>
      <c r="K15" s="152"/>
      <c r="L15" s="166"/>
      <c r="M15" s="165"/>
      <c r="N15" s="152"/>
      <c r="O15" s="152"/>
      <c r="P15" s="152"/>
      <c r="Q15" s="152"/>
      <c r="R15" s="152"/>
      <c r="S15" s="166"/>
      <c r="T15" s="305"/>
      <c r="U15" s="305"/>
      <c r="V15" s="167">
        <f t="shared" si="0"/>
        <v>0</v>
      </c>
    </row>
    <row r="16" spans="1:22" s="153" customFormat="1">
      <c r="A16" s="164">
        <v>10</v>
      </c>
      <c r="B16" s="1" t="s">
        <v>114</v>
      </c>
      <c r="C16" s="165"/>
      <c r="D16" s="152"/>
      <c r="E16" s="152"/>
      <c r="F16" s="152"/>
      <c r="G16" s="152"/>
      <c r="H16" s="152"/>
      <c r="I16" s="152"/>
      <c r="J16" s="152"/>
      <c r="K16" s="152"/>
      <c r="L16" s="166"/>
      <c r="M16" s="165"/>
      <c r="N16" s="152"/>
      <c r="O16" s="152"/>
      <c r="P16" s="152"/>
      <c r="Q16" s="152"/>
      <c r="R16" s="152"/>
      <c r="S16" s="166"/>
      <c r="T16" s="305"/>
      <c r="U16" s="305"/>
      <c r="V16" s="167">
        <f t="shared" si="0"/>
        <v>0</v>
      </c>
    </row>
    <row r="17" spans="1:22" s="153" customFormat="1">
      <c r="A17" s="164">
        <v>11</v>
      </c>
      <c r="B17" s="1" t="s">
        <v>115</v>
      </c>
      <c r="C17" s="165"/>
      <c r="D17" s="152"/>
      <c r="E17" s="152"/>
      <c r="F17" s="152"/>
      <c r="G17" s="152"/>
      <c r="H17" s="152"/>
      <c r="I17" s="152"/>
      <c r="J17" s="152"/>
      <c r="K17" s="152"/>
      <c r="L17" s="166"/>
      <c r="M17" s="165"/>
      <c r="N17" s="152"/>
      <c r="O17" s="152"/>
      <c r="P17" s="152"/>
      <c r="Q17" s="152"/>
      <c r="R17" s="152"/>
      <c r="S17" s="166"/>
      <c r="T17" s="305"/>
      <c r="U17" s="305"/>
      <c r="V17" s="167">
        <f t="shared" si="0"/>
        <v>0</v>
      </c>
    </row>
    <row r="18" spans="1:22" s="153" customFormat="1">
      <c r="A18" s="164">
        <v>12</v>
      </c>
      <c r="B18" s="1" t="s">
        <v>116</v>
      </c>
      <c r="C18" s="165"/>
      <c r="D18" s="152"/>
      <c r="E18" s="152"/>
      <c r="F18" s="152"/>
      <c r="G18" s="152"/>
      <c r="H18" s="152"/>
      <c r="I18" s="152"/>
      <c r="J18" s="152"/>
      <c r="K18" s="152"/>
      <c r="L18" s="166"/>
      <c r="M18" s="165"/>
      <c r="N18" s="152"/>
      <c r="O18" s="152"/>
      <c r="P18" s="152"/>
      <c r="Q18" s="152"/>
      <c r="R18" s="152"/>
      <c r="S18" s="166"/>
      <c r="T18" s="305"/>
      <c r="U18" s="305"/>
      <c r="V18" s="167">
        <f t="shared" si="0"/>
        <v>0</v>
      </c>
    </row>
    <row r="19" spans="1:22" s="153" customFormat="1">
      <c r="A19" s="164">
        <v>13</v>
      </c>
      <c r="B19" s="1" t="s">
        <v>117</v>
      </c>
      <c r="C19" s="165"/>
      <c r="D19" s="152"/>
      <c r="E19" s="152"/>
      <c r="F19" s="152"/>
      <c r="G19" s="152"/>
      <c r="H19" s="152"/>
      <c r="I19" s="152"/>
      <c r="J19" s="152"/>
      <c r="K19" s="152"/>
      <c r="L19" s="166"/>
      <c r="M19" s="165"/>
      <c r="N19" s="152"/>
      <c r="O19" s="152"/>
      <c r="P19" s="152"/>
      <c r="Q19" s="152"/>
      <c r="R19" s="152"/>
      <c r="S19" s="166"/>
      <c r="T19" s="305"/>
      <c r="U19" s="305"/>
      <c r="V19" s="167">
        <f t="shared" si="0"/>
        <v>0</v>
      </c>
    </row>
    <row r="20" spans="1:22" s="153" customFormat="1">
      <c r="A20" s="164">
        <v>14</v>
      </c>
      <c r="B20" s="1" t="s">
        <v>118</v>
      </c>
      <c r="C20" s="165"/>
      <c r="D20" s="152"/>
      <c r="E20" s="152"/>
      <c r="F20" s="152"/>
      <c r="G20" s="152"/>
      <c r="H20" s="152"/>
      <c r="I20" s="152"/>
      <c r="J20" s="152"/>
      <c r="K20" s="152"/>
      <c r="L20" s="166"/>
      <c r="M20" s="165"/>
      <c r="N20" s="152"/>
      <c r="O20" s="152"/>
      <c r="P20" s="152"/>
      <c r="Q20" s="152"/>
      <c r="R20" s="152"/>
      <c r="S20" s="166"/>
      <c r="T20" s="305"/>
      <c r="U20" s="305"/>
      <c r="V20" s="167">
        <f t="shared" si="0"/>
        <v>0</v>
      </c>
    </row>
    <row r="21" spans="1:22" ht="13.5" thickBot="1">
      <c r="A21" s="154"/>
      <c r="B21" s="168" t="s">
        <v>119</v>
      </c>
      <c r="C21" s="169">
        <f>SUM(C7:C20)</f>
        <v>0</v>
      </c>
      <c r="D21" s="156">
        <f t="shared" ref="D21:V21" si="1">SUM(D7:D20)</f>
        <v>0</v>
      </c>
      <c r="E21" s="156">
        <f t="shared" si="1"/>
        <v>0</v>
      </c>
      <c r="F21" s="156">
        <f t="shared" si="1"/>
        <v>0</v>
      </c>
      <c r="G21" s="156">
        <f t="shared" si="1"/>
        <v>0</v>
      </c>
      <c r="H21" s="156">
        <f t="shared" si="1"/>
        <v>0</v>
      </c>
      <c r="I21" s="156">
        <f t="shared" si="1"/>
        <v>0</v>
      </c>
      <c r="J21" s="156">
        <f t="shared" si="1"/>
        <v>0</v>
      </c>
      <c r="K21" s="156">
        <f t="shared" si="1"/>
        <v>0</v>
      </c>
      <c r="L21" s="170">
        <f t="shared" si="1"/>
        <v>0</v>
      </c>
      <c r="M21" s="169">
        <f t="shared" si="1"/>
        <v>0</v>
      </c>
      <c r="N21" s="156">
        <f t="shared" si="1"/>
        <v>0</v>
      </c>
      <c r="O21" s="156">
        <f t="shared" si="1"/>
        <v>0</v>
      </c>
      <c r="P21" s="156">
        <f t="shared" si="1"/>
        <v>0</v>
      </c>
      <c r="Q21" s="156">
        <f t="shared" si="1"/>
        <v>0</v>
      </c>
      <c r="R21" s="156">
        <f t="shared" si="1"/>
        <v>0</v>
      </c>
      <c r="S21" s="170">
        <f>SUM(S7:S20)</f>
        <v>0</v>
      </c>
      <c r="T21" s="170">
        <f>SUM(T7:T20)</f>
        <v>0</v>
      </c>
      <c r="U21" s="170">
        <f t="shared" ref="U21" si="2">SUM(U7:U20)</f>
        <v>0</v>
      </c>
      <c r="V21" s="171">
        <f t="shared" si="1"/>
        <v>0</v>
      </c>
    </row>
    <row r="24" spans="1:22">
      <c r="A24" s="8"/>
      <c r="B24" s="8"/>
      <c r="C24" s="74"/>
      <c r="D24" s="74"/>
      <c r="E24" s="74"/>
    </row>
    <row r="25" spans="1:22">
      <c r="A25" s="172"/>
      <c r="B25" s="172"/>
      <c r="C25" s="8"/>
      <c r="D25" s="74"/>
      <c r="E25" s="74"/>
    </row>
    <row r="26" spans="1:22">
      <c r="A26" s="172"/>
      <c r="B26" s="75"/>
      <c r="C26" s="8"/>
      <c r="D26" s="74"/>
      <c r="E26" s="74"/>
    </row>
    <row r="27" spans="1:22">
      <c r="A27" s="172"/>
      <c r="B27" s="172"/>
      <c r="C27" s="8"/>
      <c r="D27" s="74"/>
      <c r="E27" s="74"/>
    </row>
    <row r="28" spans="1:22">
      <c r="A28" s="172"/>
      <c r="B28" s="75"/>
      <c r="C28" s="8"/>
      <c r="D28" s="74"/>
      <c r="E28" s="7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tabSelected="1" zoomScaleNormal="100" workbookViewId="0">
      <pane xSplit="1" ySplit="7" topLeftCell="B8" activePane="bottomRight" state="frozen"/>
      <selection activeCell="B9" sqref="B9"/>
      <selection pane="topRight" activeCell="B9" sqref="B9"/>
      <selection pane="bottomLeft" activeCell="B9" sqref="B9"/>
      <selection pane="bottomRight" activeCell="G17" sqref="G17"/>
    </sheetView>
  </sheetViews>
  <sheetFormatPr defaultColWidth="9.140625" defaultRowHeight="12.75"/>
  <cols>
    <col min="1" max="1" width="10.5703125" style="5" bestFit="1" customWidth="1"/>
    <col min="2" max="2" width="64.140625" style="5" customWidth="1"/>
    <col min="3" max="3" width="13.7109375" style="306" customWidth="1"/>
    <col min="4" max="4" width="14.85546875" style="306" bestFit="1" customWidth="1"/>
    <col min="5" max="5" width="17.7109375" style="306" customWidth="1"/>
    <col min="6" max="6" width="15.85546875" style="306" customWidth="1"/>
    <col min="7" max="7" width="17.42578125" style="306" customWidth="1"/>
    <col min="8" max="8" width="15.28515625" style="306" customWidth="1"/>
    <col min="9" max="16384" width="9.140625" style="44"/>
  </cols>
  <sheetData>
    <row r="1" spans="1:9">
      <c r="A1" s="3" t="s">
        <v>39</v>
      </c>
      <c r="C1" s="25" t="s">
        <v>426</v>
      </c>
    </row>
    <row r="2" spans="1:9">
      <c r="A2" s="3" t="s">
        <v>40</v>
      </c>
      <c r="C2" s="376">
        <v>43008</v>
      </c>
    </row>
    <row r="4" spans="1:9" ht="13.5" thickBot="1">
      <c r="A4" s="3" t="s">
        <v>279</v>
      </c>
      <c r="B4" s="157" t="s">
        <v>410</v>
      </c>
    </row>
    <row r="5" spans="1:9">
      <c r="A5" s="158"/>
      <c r="B5" s="173"/>
      <c r="C5" s="307" t="s">
        <v>0</v>
      </c>
      <c r="D5" s="307" t="s">
        <v>1</v>
      </c>
      <c r="E5" s="307" t="s">
        <v>2</v>
      </c>
      <c r="F5" s="307" t="s">
        <v>3</v>
      </c>
      <c r="G5" s="308" t="s">
        <v>4</v>
      </c>
      <c r="H5" s="309" t="s">
        <v>11</v>
      </c>
      <c r="I5" s="174"/>
    </row>
    <row r="6" spans="1:9" s="174" customFormat="1" ht="12.75" customHeight="1">
      <c r="A6" s="175"/>
      <c r="B6" s="446" t="s">
        <v>278</v>
      </c>
      <c r="C6" s="448" t="s">
        <v>401</v>
      </c>
      <c r="D6" s="450" t="s">
        <v>400</v>
      </c>
      <c r="E6" s="451"/>
      <c r="F6" s="448" t="s">
        <v>405</v>
      </c>
      <c r="G6" s="448" t="s">
        <v>406</v>
      </c>
      <c r="H6" s="444" t="s">
        <v>404</v>
      </c>
    </row>
    <row r="7" spans="1:9" ht="38.25">
      <c r="A7" s="177"/>
      <c r="B7" s="447"/>
      <c r="C7" s="449"/>
      <c r="D7" s="310" t="s">
        <v>403</v>
      </c>
      <c r="E7" s="310" t="s">
        <v>402</v>
      </c>
      <c r="F7" s="449"/>
      <c r="G7" s="449"/>
      <c r="H7" s="445"/>
      <c r="I7" s="174"/>
    </row>
    <row r="8" spans="1:9">
      <c r="A8" s="175">
        <v>1</v>
      </c>
      <c r="B8" s="1" t="s">
        <v>106</v>
      </c>
      <c r="C8" s="311">
        <v>27351369</v>
      </c>
      <c r="D8" s="312">
        <v>0</v>
      </c>
      <c r="E8" s="311">
        <v>0</v>
      </c>
      <c r="F8" s="311">
        <v>6515796</v>
      </c>
      <c r="G8" s="313">
        <v>6515796</v>
      </c>
      <c r="H8" s="315">
        <f>G8/(C8+E8)</f>
        <v>0.23822558936629462</v>
      </c>
    </row>
    <row r="9" spans="1:9" ht="15" customHeight="1">
      <c r="A9" s="175">
        <v>2</v>
      </c>
      <c r="B9" s="1" t="s">
        <v>107</v>
      </c>
      <c r="C9" s="311">
        <v>0</v>
      </c>
      <c r="D9" s="312">
        <v>0</v>
      </c>
      <c r="E9" s="311">
        <v>0</v>
      </c>
      <c r="F9" s="311">
        <v>0</v>
      </c>
      <c r="G9" s="313">
        <v>0</v>
      </c>
      <c r="H9" s="315"/>
    </row>
    <row r="10" spans="1:9">
      <c r="A10" s="175">
        <v>3</v>
      </c>
      <c r="B10" s="1" t="s">
        <v>298</v>
      </c>
      <c r="C10" s="311">
        <v>0</v>
      </c>
      <c r="D10" s="312">
        <v>0</v>
      </c>
      <c r="E10" s="311">
        <v>0</v>
      </c>
      <c r="F10" s="311">
        <v>0</v>
      </c>
      <c r="G10" s="313">
        <v>0</v>
      </c>
      <c r="H10" s="315"/>
    </row>
    <row r="11" spans="1:9">
      <c r="A11" s="175">
        <v>4</v>
      </c>
      <c r="B11" s="1" t="s">
        <v>108</v>
      </c>
      <c r="C11" s="311">
        <v>0</v>
      </c>
      <c r="D11" s="312">
        <v>0</v>
      </c>
      <c r="E11" s="311">
        <v>0</v>
      </c>
      <c r="F11" s="311">
        <v>0</v>
      </c>
      <c r="G11" s="313">
        <v>0</v>
      </c>
      <c r="H11" s="315"/>
    </row>
    <row r="12" spans="1:9">
      <c r="A12" s="175">
        <v>5</v>
      </c>
      <c r="B12" s="1" t="s">
        <v>109</v>
      </c>
      <c r="C12" s="311">
        <v>0</v>
      </c>
      <c r="D12" s="312">
        <v>0</v>
      </c>
      <c r="E12" s="311">
        <v>0</v>
      </c>
      <c r="F12" s="311">
        <v>0</v>
      </c>
      <c r="G12" s="313">
        <v>0</v>
      </c>
      <c r="H12" s="315"/>
    </row>
    <row r="13" spans="1:9">
      <c r="A13" s="175">
        <v>6</v>
      </c>
      <c r="B13" s="1" t="s">
        <v>110</v>
      </c>
      <c r="C13" s="311">
        <v>15327147</v>
      </c>
      <c r="D13" s="312">
        <v>0</v>
      </c>
      <c r="E13" s="311">
        <v>0</v>
      </c>
      <c r="F13" s="311">
        <v>6418849.2000000002</v>
      </c>
      <c r="G13" s="313">
        <v>6418849.2000000002</v>
      </c>
      <c r="H13" s="315">
        <f t="shared" ref="H13:H22" si="0">G13/(C13+E13)</f>
        <v>0.41878956338058221</v>
      </c>
    </row>
    <row r="14" spans="1:9">
      <c r="A14" s="175">
        <v>7</v>
      </c>
      <c r="B14" s="1" t="s">
        <v>111</v>
      </c>
      <c r="C14" s="311">
        <v>5328157</v>
      </c>
      <c r="D14" s="312">
        <v>467138.90090000001</v>
      </c>
      <c r="E14" s="311">
        <v>467138.90090000001</v>
      </c>
      <c r="F14" s="311">
        <v>7317551.4008999998</v>
      </c>
      <c r="G14" s="313">
        <v>7317551.4008999998</v>
      </c>
      <c r="H14" s="315">
        <f t="shared" si="0"/>
        <v>1.2626708844605494</v>
      </c>
    </row>
    <row r="15" spans="1:9">
      <c r="A15" s="175">
        <v>8</v>
      </c>
      <c r="B15" s="1" t="s">
        <v>112</v>
      </c>
      <c r="C15" s="311">
        <v>13629702</v>
      </c>
      <c r="D15" s="312">
        <v>9708798.1344999988</v>
      </c>
      <c r="E15" s="311">
        <v>9005845.1977500003</v>
      </c>
      <c r="F15" s="311">
        <v>27362085.447750002</v>
      </c>
      <c r="G15" s="313">
        <v>27362085.447750002</v>
      </c>
      <c r="H15" s="315">
        <f t="shared" si="0"/>
        <v>1.2088104258628138</v>
      </c>
    </row>
    <row r="16" spans="1:9">
      <c r="A16" s="175">
        <v>9</v>
      </c>
      <c r="B16" s="1" t="s">
        <v>113</v>
      </c>
      <c r="C16" s="311">
        <v>0</v>
      </c>
      <c r="D16" s="312">
        <v>0</v>
      </c>
      <c r="E16" s="311">
        <v>0</v>
      </c>
      <c r="F16" s="311">
        <v>0</v>
      </c>
      <c r="G16" s="313">
        <v>0</v>
      </c>
      <c r="H16" s="315"/>
    </row>
    <row r="17" spans="1:8">
      <c r="A17" s="175">
        <v>10</v>
      </c>
      <c r="B17" s="1" t="s">
        <v>114</v>
      </c>
      <c r="C17" s="311">
        <v>0</v>
      </c>
      <c r="D17" s="312">
        <v>0</v>
      </c>
      <c r="E17" s="311">
        <v>0</v>
      </c>
      <c r="F17" s="311">
        <v>0</v>
      </c>
      <c r="G17" s="313">
        <v>0</v>
      </c>
      <c r="H17" s="315"/>
    </row>
    <row r="18" spans="1:8">
      <c r="A18" s="175">
        <v>11</v>
      </c>
      <c r="B18" s="1" t="s">
        <v>115</v>
      </c>
      <c r="C18" s="311">
        <v>0</v>
      </c>
      <c r="D18" s="312">
        <v>0</v>
      </c>
      <c r="E18" s="311">
        <v>0</v>
      </c>
      <c r="F18" s="311">
        <v>0</v>
      </c>
      <c r="G18" s="313">
        <v>0</v>
      </c>
      <c r="H18" s="315"/>
    </row>
    <row r="19" spans="1:8">
      <c r="A19" s="175">
        <v>12</v>
      </c>
      <c r="B19" s="1" t="s">
        <v>116</v>
      </c>
      <c r="C19" s="311">
        <v>0</v>
      </c>
      <c r="D19" s="312">
        <v>0</v>
      </c>
      <c r="E19" s="311">
        <v>0</v>
      </c>
      <c r="F19" s="311">
        <v>0</v>
      </c>
      <c r="G19" s="313">
        <v>0</v>
      </c>
      <c r="H19" s="315"/>
    </row>
    <row r="20" spans="1:8">
      <c r="A20" s="175">
        <v>13</v>
      </c>
      <c r="B20" s="1" t="s">
        <v>273</v>
      </c>
      <c r="C20" s="311">
        <v>0</v>
      </c>
      <c r="D20" s="312">
        <v>0</v>
      </c>
      <c r="E20" s="311">
        <v>0</v>
      </c>
      <c r="F20" s="311">
        <v>0</v>
      </c>
      <c r="G20" s="313">
        <v>0</v>
      </c>
      <c r="H20" s="315"/>
    </row>
    <row r="21" spans="1:8">
      <c r="A21" s="175">
        <v>14</v>
      </c>
      <c r="B21" s="1" t="s">
        <v>118</v>
      </c>
      <c r="C21" s="311">
        <v>15660005</v>
      </c>
      <c r="D21" s="312">
        <v>0</v>
      </c>
      <c r="E21" s="311">
        <v>0</v>
      </c>
      <c r="F21" s="311">
        <v>5068501</v>
      </c>
      <c r="G21" s="313">
        <v>5068501</v>
      </c>
      <c r="H21" s="315">
        <f t="shared" si="0"/>
        <v>0.32365896434898966</v>
      </c>
    </row>
    <row r="22" spans="1:8" ht="13.5" thickBot="1">
      <c r="A22" s="178"/>
      <c r="B22" s="179" t="s">
        <v>119</v>
      </c>
      <c r="C22" s="314">
        <v>77296380</v>
      </c>
      <c r="D22" s="314">
        <v>10175937.035399999</v>
      </c>
      <c r="E22" s="314">
        <v>9472984.098650001</v>
      </c>
      <c r="F22" s="314">
        <v>52682783.048649997</v>
      </c>
      <c r="G22" s="314">
        <v>52682783.048649997</v>
      </c>
      <c r="H22" s="405">
        <f t="shared" si="0"/>
        <v>0.60715880075776252</v>
      </c>
    </row>
  </sheetData>
  <mergeCells count="6">
    <mergeCell ref="H6:H7"/>
    <mergeCell ref="B6:B7"/>
    <mergeCell ref="C6:C7"/>
    <mergeCell ref="D6:E6"/>
    <mergeCell ref="F6:F7"/>
    <mergeCell ref="G6:G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17"/>
  <sheetViews>
    <sheetView workbookViewId="0">
      <pane xSplit="1" ySplit="6" topLeftCell="B7" activePane="bottomRight" state="frozen"/>
      <selection activeCell="B9" sqref="B9"/>
      <selection pane="topRight" activeCell="B9" sqref="B9"/>
      <selection pane="bottomLeft" activeCell="B9" sqref="B9"/>
      <selection pane="bottomRight" activeCell="G9" sqref="G9"/>
    </sheetView>
  </sheetViews>
  <sheetFormatPr defaultColWidth="9.140625" defaultRowHeight="12.75"/>
  <cols>
    <col min="1" max="1" width="10.5703125" style="5" bestFit="1" customWidth="1"/>
    <col min="2" max="2" width="61.85546875" style="5" customWidth="1"/>
    <col min="3" max="3" width="24.85546875" style="5" customWidth="1"/>
    <col min="4" max="4" width="24.28515625" style="5" customWidth="1"/>
    <col min="5" max="16384" width="9.140625" style="44"/>
  </cols>
  <sheetData>
    <row r="1" spans="1:4">
      <c r="A1" s="5" t="s">
        <v>133</v>
      </c>
      <c r="B1" s="25" t="s">
        <v>426</v>
      </c>
    </row>
    <row r="2" spans="1:4">
      <c r="A2" s="5" t="s">
        <v>134</v>
      </c>
      <c r="B2" s="376">
        <v>43008</v>
      </c>
      <c r="C2" s="105"/>
      <c r="D2" s="105"/>
    </row>
    <row r="3" spans="1:4">
      <c r="B3" s="105"/>
      <c r="C3" s="105"/>
      <c r="D3" s="105"/>
    </row>
    <row r="4" spans="1:4" ht="13.5" thickBot="1">
      <c r="A4" s="5" t="s">
        <v>96</v>
      </c>
      <c r="B4" s="264" t="s">
        <v>137</v>
      </c>
      <c r="C4" s="180"/>
      <c r="D4" s="181"/>
    </row>
    <row r="5" spans="1:4">
      <c r="A5" s="182"/>
      <c r="B5" s="150"/>
      <c r="C5" s="183" t="s">
        <v>0</v>
      </c>
      <c r="D5" s="184" t="s">
        <v>1</v>
      </c>
    </row>
    <row r="6" spans="1:4" ht="63.75">
      <c r="A6" s="185"/>
      <c r="B6" s="263" t="s">
        <v>132</v>
      </c>
      <c r="C6" s="287" t="s">
        <v>335</v>
      </c>
      <c r="D6" s="288" t="s">
        <v>308</v>
      </c>
    </row>
    <row r="7" spans="1:4">
      <c r="A7" s="186">
        <v>1</v>
      </c>
      <c r="B7" s="119" t="s">
        <v>111</v>
      </c>
      <c r="C7" s="395">
        <v>2029674</v>
      </c>
      <c r="D7" s="396">
        <v>1522255.5</v>
      </c>
    </row>
    <row r="8" spans="1:4">
      <c r="A8" s="186">
        <v>2</v>
      </c>
      <c r="B8" s="119" t="s">
        <v>112</v>
      </c>
      <c r="C8" s="395">
        <v>6302051</v>
      </c>
      <c r="D8" s="396">
        <v>4726538.25</v>
      </c>
    </row>
    <row r="9" spans="1:4" ht="25.5">
      <c r="A9" s="186">
        <v>3</v>
      </c>
      <c r="B9" s="119" t="s">
        <v>113</v>
      </c>
      <c r="C9" s="395"/>
      <c r="D9" s="396"/>
    </row>
    <row r="10" spans="1:4">
      <c r="A10" s="186">
        <v>4</v>
      </c>
      <c r="B10" s="1" t="s">
        <v>114</v>
      </c>
      <c r="C10" s="395"/>
      <c r="D10" s="396"/>
    </row>
    <row r="11" spans="1:4">
      <c r="A11" s="186">
        <v>5</v>
      </c>
      <c r="B11" s="1" t="s">
        <v>115</v>
      </c>
      <c r="C11" s="397"/>
      <c r="D11" s="396"/>
    </row>
    <row r="12" spans="1:4">
      <c r="A12" s="186">
        <v>6</v>
      </c>
      <c r="B12" s="2" t="s">
        <v>136</v>
      </c>
      <c r="C12" s="398"/>
      <c r="D12" s="396"/>
    </row>
    <row r="13" spans="1:4">
      <c r="A13" s="186">
        <v>7</v>
      </c>
      <c r="B13" s="187" t="s">
        <v>135</v>
      </c>
      <c r="C13" s="398"/>
      <c r="D13" s="396"/>
    </row>
    <row r="14" spans="1:4">
      <c r="A14" s="186">
        <v>8</v>
      </c>
      <c r="B14" s="187" t="s">
        <v>306</v>
      </c>
      <c r="C14" s="395"/>
      <c r="D14" s="396"/>
    </row>
    <row r="15" spans="1:4" ht="13.5" thickBot="1">
      <c r="A15" s="188">
        <v>9</v>
      </c>
      <c r="B15" s="155" t="s">
        <v>119</v>
      </c>
      <c r="C15" s="189">
        <f>SUM(C7:C14)</f>
        <v>8331725</v>
      </c>
      <c r="D15" s="190">
        <f>SUM(D7:D14)</f>
        <v>6248793.75</v>
      </c>
    </row>
    <row r="17" spans="2:2">
      <c r="B17" s="5" t="s">
        <v>10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2"/>
  <sheetViews>
    <sheetView workbookViewId="0">
      <pane xSplit="1" ySplit="5" topLeftCell="B15" activePane="bottomRight" state="frozen"/>
      <selection pane="topRight" activeCell="B1" sqref="B1"/>
      <selection pane="bottomLeft" activeCell="A5" sqref="A5"/>
      <selection pane="bottomRight" activeCell="E12" sqref="E12"/>
    </sheetView>
  </sheetViews>
  <sheetFormatPr defaultColWidth="9.140625" defaultRowHeight="12.75"/>
  <cols>
    <col min="1" max="1" width="10.5703125" style="5" bestFit="1" customWidth="1"/>
    <col min="2" max="2" width="42.7109375" style="5" customWidth="1"/>
    <col min="3" max="3" width="12.5703125" style="5" bestFit="1" customWidth="1"/>
    <col min="4" max="4" width="11.42578125" style="5" customWidth="1"/>
    <col min="5" max="5" width="18.28515625" style="5" bestFit="1" customWidth="1"/>
    <col min="6" max="13" width="12.7109375" style="5" customWidth="1"/>
    <col min="14" max="14" width="31" style="5" bestFit="1" customWidth="1"/>
    <col min="15" max="16384" width="9.140625" style="44"/>
  </cols>
  <sheetData>
    <row r="1" spans="1:14">
      <c r="A1" s="5" t="s">
        <v>39</v>
      </c>
      <c r="B1" s="25" t="s">
        <v>426</v>
      </c>
    </row>
    <row r="2" spans="1:14" ht="14.25" customHeight="1">
      <c r="A2" s="5" t="s">
        <v>40</v>
      </c>
      <c r="B2" s="376">
        <v>43008</v>
      </c>
    </row>
    <row r="3" spans="1:14" ht="14.25" customHeight="1"/>
    <row r="4" spans="1:14" ht="13.5" thickBot="1">
      <c r="A4" s="5" t="s">
        <v>291</v>
      </c>
      <c r="B4" s="264" t="s">
        <v>37</v>
      </c>
    </row>
    <row r="5" spans="1:14" s="195" customFormat="1">
      <c r="A5" s="191"/>
      <c r="B5" s="192"/>
      <c r="C5" s="193" t="s">
        <v>0</v>
      </c>
      <c r="D5" s="193" t="s">
        <v>1</v>
      </c>
      <c r="E5" s="193" t="s">
        <v>2</v>
      </c>
      <c r="F5" s="193" t="s">
        <v>3</v>
      </c>
      <c r="G5" s="193" t="s">
        <v>4</v>
      </c>
      <c r="H5" s="193" t="s">
        <v>11</v>
      </c>
      <c r="I5" s="193" t="s">
        <v>14</v>
      </c>
      <c r="J5" s="193" t="s">
        <v>15</v>
      </c>
      <c r="K5" s="193" t="s">
        <v>16</v>
      </c>
      <c r="L5" s="193" t="s">
        <v>17</v>
      </c>
      <c r="M5" s="193" t="s">
        <v>18</v>
      </c>
      <c r="N5" s="194" t="s">
        <v>19</v>
      </c>
    </row>
    <row r="6" spans="1:14" ht="25.5">
      <c r="A6" s="196"/>
      <c r="B6" s="197"/>
      <c r="C6" s="198" t="s">
        <v>290</v>
      </c>
      <c r="D6" s="199" t="s">
        <v>289</v>
      </c>
      <c r="E6" s="200" t="s">
        <v>288</v>
      </c>
      <c r="F6" s="201">
        <v>0</v>
      </c>
      <c r="G6" s="201">
        <v>0.2</v>
      </c>
      <c r="H6" s="201">
        <v>0.35</v>
      </c>
      <c r="I6" s="201">
        <v>0.5</v>
      </c>
      <c r="J6" s="201">
        <v>0.75</v>
      </c>
      <c r="K6" s="201">
        <v>1</v>
      </c>
      <c r="L6" s="201">
        <v>1.5</v>
      </c>
      <c r="M6" s="201">
        <v>2.5</v>
      </c>
      <c r="N6" s="262" t="s">
        <v>307</v>
      </c>
    </row>
    <row r="7" spans="1:14" ht="15">
      <c r="A7" s="202">
        <v>1</v>
      </c>
      <c r="B7" s="203" t="s">
        <v>287</v>
      </c>
      <c r="C7" s="204">
        <f>SUM(C8:C13)</f>
        <v>0</v>
      </c>
      <c r="D7" s="197"/>
      <c r="E7" s="205">
        <f>SUM(E8:E13)</f>
        <v>0</v>
      </c>
      <c r="F7" s="206"/>
      <c r="G7" s="206"/>
      <c r="H7" s="206"/>
      <c r="I7" s="206"/>
      <c r="J7" s="206"/>
      <c r="K7" s="206"/>
      <c r="L7" s="206"/>
      <c r="M7" s="206"/>
      <c r="N7" s="207"/>
    </row>
    <row r="8" spans="1:14" ht="14.25">
      <c r="A8" s="202">
        <v>1.1000000000000001</v>
      </c>
      <c r="B8" s="208" t="s">
        <v>285</v>
      </c>
      <c r="C8" s="206"/>
      <c r="D8" s="209">
        <v>0.02</v>
      </c>
      <c r="E8" s="205">
        <f>C8*D8</f>
        <v>0</v>
      </c>
      <c r="F8" s="206"/>
      <c r="G8" s="206"/>
      <c r="H8" s="206"/>
      <c r="I8" s="206"/>
      <c r="J8" s="206"/>
      <c r="K8" s="206"/>
      <c r="L8" s="206"/>
      <c r="M8" s="206"/>
      <c r="N8" s="207"/>
    </row>
    <row r="9" spans="1:14" ht="14.25">
      <c r="A9" s="202">
        <v>1.2</v>
      </c>
      <c r="B9" s="208" t="s">
        <v>284</v>
      </c>
      <c r="C9" s="206"/>
      <c r="D9" s="209">
        <v>0.05</v>
      </c>
      <c r="E9" s="205">
        <f>C9*D9</f>
        <v>0</v>
      </c>
      <c r="F9" s="206"/>
      <c r="G9" s="206"/>
      <c r="H9" s="206"/>
      <c r="I9" s="206"/>
      <c r="J9" s="206"/>
      <c r="K9" s="206"/>
      <c r="L9" s="206"/>
      <c r="M9" s="206"/>
      <c r="N9" s="207"/>
    </row>
    <row r="10" spans="1:14" ht="14.25">
      <c r="A10" s="202">
        <v>1.3</v>
      </c>
      <c r="B10" s="208" t="s">
        <v>283</v>
      </c>
      <c r="C10" s="206"/>
      <c r="D10" s="209">
        <v>0.08</v>
      </c>
      <c r="E10" s="205">
        <f>C10*D10</f>
        <v>0</v>
      </c>
      <c r="F10" s="206"/>
      <c r="G10" s="206"/>
      <c r="H10" s="206"/>
      <c r="I10" s="206"/>
      <c r="J10" s="206"/>
      <c r="K10" s="206"/>
      <c r="L10" s="206"/>
      <c r="M10" s="206"/>
      <c r="N10" s="207"/>
    </row>
    <row r="11" spans="1:14" ht="14.25">
      <c r="A11" s="202">
        <v>1.4</v>
      </c>
      <c r="B11" s="208" t="s">
        <v>282</v>
      </c>
      <c r="C11" s="206"/>
      <c r="D11" s="209">
        <v>0.11</v>
      </c>
      <c r="E11" s="205">
        <f>C11*D11</f>
        <v>0</v>
      </c>
      <c r="F11" s="206"/>
      <c r="G11" s="206"/>
      <c r="H11" s="206"/>
      <c r="I11" s="206"/>
      <c r="J11" s="206"/>
      <c r="K11" s="206"/>
      <c r="L11" s="206"/>
      <c r="M11" s="206"/>
      <c r="N11" s="207"/>
    </row>
    <row r="12" spans="1:14" ht="14.25">
      <c r="A12" s="202">
        <v>1.5</v>
      </c>
      <c r="B12" s="208" t="s">
        <v>281</v>
      </c>
      <c r="C12" s="206"/>
      <c r="D12" s="209">
        <v>0.14000000000000001</v>
      </c>
      <c r="E12" s="205">
        <f>C12*D12</f>
        <v>0</v>
      </c>
      <c r="F12" s="206"/>
      <c r="G12" s="206"/>
      <c r="H12" s="206"/>
      <c r="I12" s="206"/>
      <c r="J12" s="206"/>
      <c r="K12" s="206"/>
      <c r="L12" s="206"/>
      <c r="M12" s="206"/>
      <c r="N12" s="207"/>
    </row>
    <row r="13" spans="1:14" ht="14.25">
      <c r="A13" s="202">
        <v>1.6</v>
      </c>
      <c r="B13" s="210" t="s">
        <v>280</v>
      </c>
      <c r="C13" s="206"/>
      <c r="D13" s="211"/>
      <c r="E13" s="206"/>
      <c r="F13" s="206"/>
      <c r="G13" s="206"/>
      <c r="H13" s="206"/>
      <c r="I13" s="206"/>
      <c r="J13" s="206"/>
      <c r="K13" s="206"/>
      <c r="L13" s="206"/>
      <c r="M13" s="206"/>
      <c r="N13" s="207"/>
    </row>
    <row r="14" spans="1:14" ht="15">
      <c r="A14" s="202">
        <v>2</v>
      </c>
      <c r="B14" s="212" t="s">
        <v>286</v>
      </c>
      <c r="C14" s="204">
        <f>SUM(C15:C20)</f>
        <v>0</v>
      </c>
      <c r="D14" s="197"/>
      <c r="E14" s="205">
        <f>SUM(E15:E20)</f>
        <v>0</v>
      </c>
      <c r="F14" s="206"/>
      <c r="G14" s="206"/>
      <c r="H14" s="206"/>
      <c r="I14" s="206"/>
      <c r="J14" s="206"/>
      <c r="K14" s="206"/>
      <c r="L14" s="206"/>
      <c r="M14" s="206"/>
      <c r="N14" s="207"/>
    </row>
    <row r="15" spans="1:14" ht="14.25">
      <c r="A15" s="202">
        <v>2.1</v>
      </c>
      <c r="B15" s="210" t="s">
        <v>285</v>
      </c>
      <c r="C15" s="206"/>
      <c r="D15" s="209">
        <v>5.0000000000000001E-3</v>
      </c>
      <c r="E15" s="205">
        <f>D15*C15</f>
        <v>0</v>
      </c>
      <c r="F15" s="206"/>
      <c r="G15" s="206"/>
      <c r="H15" s="206"/>
      <c r="I15" s="206"/>
      <c r="J15" s="206"/>
      <c r="K15" s="206"/>
      <c r="L15" s="206"/>
      <c r="M15" s="206"/>
      <c r="N15" s="207"/>
    </row>
    <row r="16" spans="1:14" ht="14.25">
      <c r="A16" s="202">
        <v>2.2000000000000002</v>
      </c>
      <c r="B16" s="210" t="s">
        <v>284</v>
      </c>
      <c r="C16" s="206"/>
      <c r="D16" s="209">
        <v>0.01</v>
      </c>
      <c r="E16" s="205">
        <f>D16*C16</f>
        <v>0</v>
      </c>
      <c r="F16" s="206"/>
      <c r="G16" s="206"/>
      <c r="H16" s="206"/>
      <c r="I16" s="206"/>
      <c r="J16" s="206"/>
      <c r="K16" s="206"/>
      <c r="L16" s="206"/>
      <c r="M16" s="206"/>
      <c r="N16" s="207"/>
    </row>
    <row r="17" spans="1:14" ht="14.25">
      <c r="A17" s="202">
        <v>2.2999999999999998</v>
      </c>
      <c r="B17" s="210" t="s">
        <v>283</v>
      </c>
      <c r="C17" s="206"/>
      <c r="D17" s="209">
        <v>0.02</v>
      </c>
      <c r="E17" s="205">
        <f>D17*C17</f>
        <v>0</v>
      </c>
      <c r="F17" s="206"/>
      <c r="G17" s="206"/>
      <c r="H17" s="206"/>
      <c r="I17" s="206"/>
      <c r="J17" s="206"/>
      <c r="K17" s="206"/>
      <c r="L17" s="206"/>
      <c r="M17" s="206"/>
      <c r="N17" s="207"/>
    </row>
    <row r="18" spans="1:14" ht="14.25">
      <c r="A18" s="202">
        <v>2.4</v>
      </c>
      <c r="B18" s="210" t="s">
        <v>282</v>
      </c>
      <c r="C18" s="206"/>
      <c r="D18" s="209">
        <v>0.03</v>
      </c>
      <c r="E18" s="205">
        <f>D18*C18</f>
        <v>0</v>
      </c>
      <c r="F18" s="206"/>
      <c r="G18" s="206"/>
      <c r="H18" s="206"/>
      <c r="I18" s="206"/>
      <c r="J18" s="206"/>
      <c r="K18" s="206"/>
      <c r="L18" s="206"/>
      <c r="M18" s="206"/>
      <c r="N18" s="207"/>
    </row>
    <row r="19" spans="1:14" ht="14.25">
      <c r="A19" s="202">
        <v>2.5</v>
      </c>
      <c r="B19" s="210" t="s">
        <v>281</v>
      </c>
      <c r="C19" s="206"/>
      <c r="D19" s="209">
        <v>0.04</v>
      </c>
      <c r="E19" s="205">
        <f>D19*C19</f>
        <v>0</v>
      </c>
      <c r="F19" s="206"/>
      <c r="G19" s="206"/>
      <c r="H19" s="206"/>
      <c r="I19" s="206"/>
      <c r="J19" s="206"/>
      <c r="K19" s="206"/>
      <c r="L19" s="206"/>
      <c r="M19" s="206"/>
      <c r="N19" s="207"/>
    </row>
    <row r="20" spans="1:14" ht="14.25">
      <c r="A20" s="202">
        <v>2.6</v>
      </c>
      <c r="B20" s="210" t="s">
        <v>280</v>
      </c>
      <c r="C20" s="206"/>
      <c r="D20" s="211"/>
      <c r="E20" s="213"/>
      <c r="F20" s="206"/>
      <c r="G20" s="206"/>
      <c r="H20" s="206"/>
      <c r="I20" s="206"/>
      <c r="J20" s="206"/>
      <c r="K20" s="206"/>
      <c r="L20" s="206"/>
      <c r="M20" s="206"/>
      <c r="N20" s="207"/>
    </row>
    <row r="21" spans="1:14" ht="15.75" thickBot="1">
      <c r="A21" s="214"/>
      <c r="B21" s="215" t="s">
        <v>119</v>
      </c>
      <c r="C21" s="189">
        <f>C7+C14</f>
        <v>0</v>
      </c>
      <c r="D21" s="216"/>
      <c r="E21" s="217">
        <f>SUM(E7+E14)</f>
        <v>0</v>
      </c>
      <c r="F21" s="218"/>
      <c r="G21" s="218"/>
      <c r="H21" s="218"/>
      <c r="I21" s="218"/>
      <c r="J21" s="218"/>
      <c r="K21" s="218"/>
      <c r="L21" s="218"/>
      <c r="M21" s="218"/>
      <c r="N21" s="219"/>
    </row>
    <row r="22" spans="1:14">
      <c r="E22" s="220"/>
      <c r="F22" s="220"/>
      <c r="G22" s="220"/>
      <c r="H22" s="220"/>
      <c r="I22" s="220"/>
      <c r="J22" s="220"/>
      <c r="K22" s="220"/>
      <c r="L22" s="220"/>
      <c r="M22" s="220"/>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39"/>
  <sheetViews>
    <sheetView zoomScaleNormal="100" workbookViewId="0">
      <pane xSplit="1" ySplit="5" topLeftCell="B15" activePane="bottomRight" state="frozen"/>
      <selection activeCell="B9" sqref="B9"/>
      <selection pane="topRight" activeCell="B9" sqref="B9"/>
      <selection pane="bottomLeft" activeCell="B9" sqref="B9"/>
      <selection pane="bottomRight" activeCell="B18" sqref="B18"/>
    </sheetView>
  </sheetViews>
  <sheetFormatPr defaultColWidth="9.140625" defaultRowHeight="14.25"/>
  <cols>
    <col min="1" max="1" width="9.5703125" style="4" bestFit="1" customWidth="1"/>
    <col min="2" max="2" width="64.85546875" style="4" customWidth="1"/>
    <col min="3" max="3" width="12.7109375" style="4" customWidth="1"/>
    <col min="4" max="7" width="12.7109375" style="5" customWidth="1"/>
    <col min="8" max="13" width="6.7109375" style="6" customWidth="1"/>
    <col min="14" max="16384" width="9.140625" style="6"/>
  </cols>
  <sheetData>
    <row r="1" spans="1:8">
      <c r="A1" s="3" t="s">
        <v>39</v>
      </c>
      <c r="B1" s="25" t="s">
        <v>426</v>
      </c>
    </row>
    <row r="2" spans="1:8">
      <c r="A2" s="3" t="s">
        <v>40</v>
      </c>
      <c r="B2" s="376">
        <v>43008</v>
      </c>
      <c r="C2" s="7"/>
      <c r="D2" s="8"/>
      <c r="E2" s="8"/>
      <c r="F2" s="8"/>
      <c r="G2" s="8"/>
      <c r="H2" s="9"/>
    </row>
    <row r="3" spans="1:8">
      <c r="A3" s="3"/>
      <c r="B3" s="7"/>
      <c r="C3" s="7"/>
      <c r="D3" s="8"/>
      <c r="E3" s="8"/>
      <c r="F3" s="8"/>
      <c r="G3" s="8"/>
      <c r="H3" s="9"/>
    </row>
    <row r="4" spans="1:8" ht="15" thickBot="1">
      <c r="A4" s="10" t="s">
        <v>164</v>
      </c>
      <c r="B4" s="11" t="s">
        <v>163</v>
      </c>
      <c r="C4" s="11"/>
      <c r="D4" s="11"/>
      <c r="E4" s="11"/>
      <c r="F4" s="11"/>
      <c r="G4" s="11"/>
      <c r="H4" s="9"/>
    </row>
    <row r="5" spans="1:8">
      <c r="A5" s="12" t="s">
        <v>12</v>
      </c>
      <c r="B5" s="13"/>
      <c r="C5" s="14" t="s">
        <v>5</v>
      </c>
      <c r="D5" s="97" t="s">
        <v>6</v>
      </c>
      <c r="E5" s="97" t="s">
        <v>7</v>
      </c>
      <c r="F5" s="97" t="s">
        <v>8</v>
      </c>
      <c r="G5" s="15" t="s">
        <v>9</v>
      </c>
    </row>
    <row r="6" spans="1:8">
      <c r="B6" s="240" t="s">
        <v>162</v>
      </c>
      <c r="C6" s="16"/>
      <c r="D6" s="17"/>
      <c r="E6" s="17"/>
      <c r="F6" s="17"/>
      <c r="G6" s="18"/>
    </row>
    <row r="7" spans="1:8">
      <c r="A7" s="19"/>
      <c r="B7" s="241" t="s">
        <v>156</v>
      </c>
      <c r="C7" s="16"/>
      <c r="D7" s="17"/>
      <c r="E7" s="17"/>
      <c r="F7" s="17"/>
      <c r="G7" s="18"/>
    </row>
    <row r="8" spans="1:8">
      <c r="A8" s="12">
        <v>1</v>
      </c>
      <c r="B8" s="20" t="s">
        <v>161</v>
      </c>
      <c r="C8" s="330">
        <f>[4]Capital!$C$7</f>
        <v>22867461</v>
      </c>
      <c r="D8" s="330">
        <v>22394780</v>
      </c>
      <c r="E8" s="330">
        <v>21851067</v>
      </c>
      <c r="F8" s="330">
        <v>21357827</v>
      </c>
      <c r="G8" s="330">
        <v>21069206</v>
      </c>
    </row>
    <row r="9" spans="1:8">
      <c r="A9" s="12">
        <v>2</v>
      </c>
      <c r="B9" s="20" t="s">
        <v>160</v>
      </c>
      <c r="C9" s="330">
        <f>C8</f>
        <v>22867461</v>
      </c>
      <c r="D9" s="330">
        <v>22394780</v>
      </c>
      <c r="E9" s="330">
        <v>21851067</v>
      </c>
      <c r="F9" s="330">
        <v>21357827</v>
      </c>
      <c r="G9" s="330">
        <v>21069206</v>
      </c>
    </row>
    <row r="10" spans="1:8">
      <c r="A10" s="12">
        <v>3</v>
      </c>
      <c r="B10" s="20" t="s">
        <v>159</v>
      </c>
      <c r="C10" s="330">
        <f>[4]A!$C$9</f>
        <v>23418557</v>
      </c>
      <c r="D10" s="330">
        <v>22755625</v>
      </c>
      <c r="E10" s="330">
        <v>22157989</v>
      </c>
      <c r="F10" s="330">
        <v>21650944</v>
      </c>
      <c r="G10" s="330">
        <v>21323794</v>
      </c>
    </row>
    <row r="11" spans="1:8">
      <c r="A11" s="19"/>
      <c r="B11" s="240" t="s">
        <v>158</v>
      </c>
      <c r="C11" s="331"/>
      <c r="D11" s="331"/>
      <c r="E11" s="331"/>
      <c r="F11" s="331"/>
      <c r="G11" s="331"/>
    </row>
    <row r="12" spans="1:8" ht="15" customHeight="1">
      <c r="A12" s="12">
        <v>4</v>
      </c>
      <c r="B12" s="20" t="s">
        <v>292</v>
      </c>
      <c r="C12" s="330">
        <f>'[4]Risk Weighted Risk Exposures'!$C$14</f>
        <v>59549141.998961002</v>
      </c>
      <c r="D12" s="330">
        <v>66287504.441961996</v>
      </c>
      <c r="E12" s="330">
        <v>78627535</v>
      </c>
      <c r="F12" s="330">
        <v>51502529</v>
      </c>
      <c r="G12" s="330">
        <v>53318354</v>
      </c>
    </row>
    <row r="13" spans="1:8" ht="15" customHeight="1">
      <c r="A13" s="12">
        <v>5</v>
      </c>
      <c r="B13" s="20" t="s">
        <v>293</v>
      </c>
      <c r="C13" s="330">
        <f>'[4]A-CAn'!$J$77</f>
        <v>51359547.200000003</v>
      </c>
      <c r="D13" s="330">
        <v>54478856.100000001</v>
      </c>
      <c r="E13" s="330">
        <v>46096735</v>
      </c>
      <c r="F13" s="330">
        <v>36391387</v>
      </c>
      <c r="G13" s="330">
        <v>42598900</v>
      </c>
    </row>
    <row r="14" spans="1:8">
      <c r="A14" s="19"/>
      <c r="B14" s="240" t="s">
        <v>157</v>
      </c>
      <c r="C14" s="331"/>
      <c r="D14" s="331"/>
      <c r="E14" s="331"/>
      <c r="F14" s="331"/>
      <c r="G14" s="331"/>
    </row>
    <row r="15" spans="1:8" s="22" customFormat="1">
      <c r="A15" s="21"/>
      <c r="B15" s="241" t="s">
        <v>156</v>
      </c>
      <c r="C15" s="332"/>
      <c r="D15" s="332"/>
      <c r="E15" s="332"/>
      <c r="F15" s="332"/>
      <c r="G15" s="332"/>
    </row>
    <row r="16" spans="1:8">
      <c r="A16" s="12">
        <v>6</v>
      </c>
      <c r="B16" s="20" t="s">
        <v>299</v>
      </c>
      <c r="C16" s="333">
        <f>[4]A!$E$38</f>
        <v>0.38400991571631687</v>
      </c>
      <c r="D16" s="333">
        <v>0.33779999999999999</v>
      </c>
      <c r="E16" s="333">
        <v>0.27789999999999998</v>
      </c>
      <c r="F16" s="333">
        <v>0.41470000000000001</v>
      </c>
      <c r="G16" s="333">
        <v>0.3952</v>
      </c>
    </row>
    <row r="17" spans="1:7" ht="15" customHeight="1">
      <c r="A17" s="12">
        <v>7</v>
      </c>
      <c r="B17" s="20" t="s">
        <v>155</v>
      </c>
      <c r="C17" s="333">
        <f>[4]A!$E$39</f>
        <v>0.38400991571631687</v>
      </c>
      <c r="D17" s="333">
        <v>0.33779999999999999</v>
      </c>
      <c r="E17" s="333">
        <v>0.27789999999999998</v>
      </c>
      <c r="F17" s="333">
        <v>0.41470000000000001</v>
      </c>
      <c r="G17" s="333">
        <v>0.3952</v>
      </c>
    </row>
    <row r="18" spans="1:7">
      <c r="A18" s="12">
        <v>8</v>
      </c>
      <c r="B18" s="20" t="s">
        <v>154</v>
      </c>
      <c r="C18" s="333">
        <f>[4]A!$E$40</f>
        <v>0.39326438994551088</v>
      </c>
      <c r="D18" s="333">
        <v>0.34329999999999999</v>
      </c>
      <c r="E18" s="333">
        <v>0.28179999999999999</v>
      </c>
      <c r="F18" s="333">
        <v>0.4204</v>
      </c>
      <c r="G18" s="333">
        <v>0.39989999999999998</v>
      </c>
    </row>
    <row r="19" spans="1:7" s="22" customFormat="1">
      <c r="A19" s="21"/>
      <c r="B19" s="241" t="s">
        <v>300</v>
      </c>
      <c r="C19" s="334"/>
      <c r="D19" s="334"/>
      <c r="E19" s="334"/>
      <c r="F19" s="334"/>
      <c r="G19" s="334"/>
    </row>
    <row r="20" spans="1:7">
      <c r="A20" s="12">
        <v>9</v>
      </c>
      <c r="B20" s="20" t="s">
        <v>153</v>
      </c>
      <c r="C20" s="333">
        <f>'[4]A-CAn'!$I$6</f>
        <v>0.42911196070669405</v>
      </c>
      <c r="D20" s="333">
        <v>0.40429999999999999</v>
      </c>
      <c r="E20" s="333">
        <v>0.46360000000000001</v>
      </c>
      <c r="F20" s="333">
        <v>0.53169999999999995</v>
      </c>
      <c r="G20" s="333">
        <v>0.45390000000000003</v>
      </c>
    </row>
    <row r="21" spans="1:7">
      <c r="A21" s="12">
        <v>10</v>
      </c>
      <c r="B21" s="20" t="s">
        <v>152</v>
      </c>
      <c r="C21" s="333">
        <f>'[4]A-CAn'!$I$7</f>
        <v>0.45597280888800357</v>
      </c>
      <c r="D21" s="333">
        <v>0.41770000000000002</v>
      </c>
      <c r="E21" s="333">
        <v>0.48070000000000002</v>
      </c>
      <c r="F21" s="333">
        <v>0.59489999999999998</v>
      </c>
      <c r="G21" s="333">
        <v>0.50060000000000004</v>
      </c>
    </row>
    <row r="22" spans="1:7">
      <c r="A22" s="19"/>
      <c r="B22" s="242" t="s">
        <v>151</v>
      </c>
      <c r="C22" s="335"/>
      <c r="D22" s="335"/>
      <c r="E22" s="335"/>
      <c r="F22" s="335"/>
      <c r="G22" s="335"/>
    </row>
    <row r="23" spans="1:7" ht="15" customHeight="1">
      <c r="A23" s="23">
        <v>11</v>
      </c>
      <c r="B23" s="20" t="s">
        <v>150</v>
      </c>
      <c r="C23" s="336">
        <f>'[5]1W'!K4/'[5]1W'!I4</f>
        <v>2.7903664953495465E-2</v>
      </c>
      <c r="D23" s="336">
        <v>1.7999999999999999E-2</v>
      </c>
      <c r="E23" s="336">
        <v>5.0999999999999997E-2</v>
      </c>
      <c r="F23" s="336">
        <v>4.5600000000000002E-2</v>
      </c>
      <c r="G23" s="336">
        <v>4.7600000000000003E-2</v>
      </c>
    </row>
    <row r="24" spans="1:7" ht="15">
      <c r="A24" s="23">
        <v>12</v>
      </c>
      <c r="B24" s="20" t="s">
        <v>149</v>
      </c>
      <c r="C24" s="336">
        <f>'[5]1W'!Q4</f>
        <v>2.9601149879768464E-3</v>
      </c>
      <c r="D24" s="336">
        <v>2E-3</v>
      </c>
      <c r="E24" s="336">
        <v>4.7999999999999996E-3</v>
      </c>
      <c r="F24" s="336">
        <v>3.2000000000000002E-3</v>
      </c>
      <c r="G24" s="336">
        <v>3.3E-3</v>
      </c>
    </row>
    <row r="25" spans="1:7" ht="15">
      <c r="A25" s="23">
        <v>13</v>
      </c>
      <c r="B25" s="20" t="s">
        <v>148</v>
      </c>
      <c r="C25" s="336">
        <f>'[5]1W'!M4/'[5]1W'!I4</f>
        <v>1.6275495231119774E-2</v>
      </c>
      <c r="D25" s="336">
        <v>9.5999999999999992E-3</v>
      </c>
      <c r="E25" s="336">
        <v>3.5900000000000001E-2</v>
      </c>
      <c r="F25" s="336">
        <v>3.6799999999999999E-2</v>
      </c>
      <c r="G25" s="336">
        <v>3.8100000000000002E-2</v>
      </c>
    </row>
    <row r="26" spans="1:7" ht="15">
      <c r="A26" s="23">
        <v>14</v>
      </c>
      <c r="B26" s="20" t="s">
        <v>147</v>
      </c>
      <c r="C26" s="336">
        <f>'[5]1W'!R4</f>
        <v>2.4943549965518619E-2</v>
      </c>
      <c r="D26" s="336">
        <v>1.6E-2</v>
      </c>
      <c r="E26" s="336">
        <v>4.6199999999999998E-2</v>
      </c>
      <c r="F26" s="336">
        <v>4.24E-2</v>
      </c>
      <c r="G26" s="336">
        <v>4.4200000000000003E-2</v>
      </c>
    </row>
    <row r="27" spans="1:7" ht="15">
      <c r="A27" s="23">
        <v>15</v>
      </c>
      <c r="B27" s="20" t="s">
        <v>301</v>
      </c>
      <c r="C27" s="336">
        <f>'[5]1W'!S4</f>
        <v>1.4752141000584936E-2</v>
      </c>
      <c r="D27" s="336">
        <v>1.04E-2</v>
      </c>
      <c r="E27" s="336">
        <v>2.9600000000000001E-2</v>
      </c>
      <c r="F27" s="336">
        <v>2.7900000000000001E-2</v>
      </c>
      <c r="G27" s="336">
        <v>3.3000000000000002E-2</v>
      </c>
    </row>
    <row r="28" spans="1:7" ht="15">
      <c r="A28" s="23">
        <v>16</v>
      </c>
      <c r="B28" s="20" t="s">
        <v>302</v>
      </c>
      <c r="C28" s="336">
        <f>'[5]1W'!T4</f>
        <v>4.9432700002689525E-2</v>
      </c>
      <c r="D28" s="336">
        <v>3.3700000000000001E-2</v>
      </c>
      <c r="E28" s="336">
        <v>9.0499999999999997E-2</v>
      </c>
      <c r="F28" s="336">
        <v>9.7199999999999995E-2</v>
      </c>
      <c r="G28" s="336">
        <v>0.1134</v>
      </c>
    </row>
    <row r="29" spans="1:7">
      <c r="A29" s="19"/>
      <c r="B29" s="242" t="s">
        <v>384</v>
      </c>
      <c r="C29" s="335"/>
      <c r="D29" s="335"/>
      <c r="E29" s="335"/>
      <c r="F29" s="335"/>
      <c r="G29" s="335"/>
    </row>
    <row r="30" spans="1:7" ht="15">
      <c r="A30" s="23">
        <v>17</v>
      </c>
      <c r="B30" s="20" t="s">
        <v>146</v>
      </c>
      <c r="C30" s="336">
        <f>(SUM('[4]RI-AC'!$K$12,'[4]RI-AC'!$N$12,'[4]RI-AC'!$Q$12))/SUM('[4]RI-AC'!$E$12,'[4]RI-AC'!$H$12,'[4]RI-AC'!$K$12,'[4]RI-AC'!$N$12,'[4]RI-AC'!$Q$12)</f>
        <v>2.3285839755516732E-2</v>
      </c>
      <c r="D30" s="336">
        <v>3.3399999999999999E-2</v>
      </c>
      <c r="E30" s="336">
        <v>4.1700000000000001E-2</v>
      </c>
      <c r="F30" s="336">
        <v>4.3900000000000002E-2</v>
      </c>
      <c r="G30" s="336">
        <v>3.32E-2</v>
      </c>
    </row>
    <row r="31" spans="1:7" ht="15" customHeight="1">
      <c r="A31" s="23">
        <v>18</v>
      </c>
      <c r="B31" s="20" t="s">
        <v>145</v>
      </c>
      <c r="C31" s="336">
        <f>([4]RC!$E$13/[4]RC!$E$12)*-1</f>
        <v>3.695679404268537E-2</v>
      </c>
      <c r="D31" s="336">
        <v>4.1599999999999998E-2</v>
      </c>
      <c r="E31" s="336">
        <v>4.3700000000000003E-2</v>
      </c>
      <c r="F31" s="336">
        <v>4.3099999999999999E-2</v>
      </c>
      <c r="G31" s="336">
        <v>3.9600000000000003E-2</v>
      </c>
    </row>
    <row r="32" spans="1:7" ht="15">
      <c r="A32" s="23">
        <v>19</v>
      </c>
      <c r="B32" s="20" t="s">
        <v>144</v>
      </c>
      <c r="C32" s="336">
        <f>[4]RC!$D$12/[4]RC!$E$12</f>
        <v>0.58580962805244174</v>
      </c>
      <c r="D32" s="336">
        <v>0.59470000000000001</v>
      </c>
      <c r="E32" s="336">
        <v>0.62019999999999997</v>
      </c>
      <c r="F32" s="336">
        <v>0.63</v>
      </c>
      <c r="G32" s="336">
        <v>0.61760000000000004</v>
      </c>
    </row>
    <row r="33" spans="1:7" ht="15" customHeight="1">
      <c r="A33" s="23">
        <v>20</v>
      </c>
      <c r="B33" s="20" t="s">
        <v>143</v>
      </c>
      <c r="C33" s="336">
        <f>[4]RC!$D$20/[4]RC!$E$20</f>
        <v>0.55454801937931641</v>
      </c>
      <c r="D33" s="336">
        <v>0.59519999999999995</v>
      </c>
      <c r="E33" s="336">
        <v>0.60819999999999996</v>
      </c>
      <c r="F33" s="336">
        <v>0.52080000000000004</v>
      </c>
      <c r="G33" s="336">
        <v>0.66479999999999995</v>
      </c>
    </row>
    <row r="34" spans="1:7" ht="15">
      <c r="A34" s="23">
        <v>21</v>
      </c>
      <c r="B34" s="20" t="s">
        <v>142</v>
      </c>
      <c r="C34" s="336">
        <f>('[5]1W'!D9-'[5]1W'!D2)/'[5]1W'!D2</f>
        <v>0.21548163883912469</v>
      </c>
      <c r="D34" s="336">
        <v>0.22320000000000001</v>
      </c>
      <c r="E34" s="336">
        <v>5.7099999999999998E-2</v>
      </c>
      <c r="F34" s="336">
        <v>0.12839999999999999</v>
      </c>
      <c r="G34" s="336">
        <v>-3.2500000000000001E-2</v>
      </c>
    </row>
    <row r="35" spans="1:7" ht="15" customHeight="1">
      <c r="A35" s="19"/>
      <c r="B35" s="242" t="s">
        <v>385</v>
      </c>
      <c r="C35" s="335"/>
      <c r="D35" s="335"/>
      <c r="E35" s="335"/>
      <c r="F35" s="335"/>
      <c r="G35" s="335"/>
    </row>
    <row r="36" spans="1:7" ht="15">
      <c r="A36" s="23">
        <v>22</v>
      </c>
      <c r="B36" s="20" t="s">
        <v>141</v>
      </c>
      <c r="C36" s="336">
        <f>('[4]A-LD'!$Q$38+'[4]A-LD'!$AE$38)/[4]RC!$E$20</f>
        <v>0.65188154028217526</v>
      </c>
      <c r="D36" s="336">
        <v>0.75060000000000004</v>
      </c>
      <c r="E36" s="336">
        <v>0.749</v>
      </c>
      <c r="F36" s="336">
        <v>0.69089999999999996</v>
      </c>
      <c r="G36" s="336">
        <v>0.78249999999999997</v>
      </c>
    </row>
    <row r="37" spans="1:7" ht="15" customHeight="1">
      <c r="A37" s="23">
        <v>23</v>
      </c>
      <c r="B37" s="20" t="s">
        <v>140</v>
      </c>
      <c r="C37" s="336">
        <f>[4]RC!$D$31/[4]RC!$E$31</f>
        <v>0.80404970450994095</v>
      </c>
      <c r="D37" s="336">
        <v>0.79620000000000002</v>
      </c>
      <c r="E37" s="336">
        <v>0.82789999999999997</v>
      </c>
      <c r="F37" s="336">
        <v>0.7772</v>
      </c>
      <c r="G37" s="336">
        <v>0.84899999999999998</v>
      </c>
    </row>
    <row r="38" spans="1:7" ht="15.75" thickBot="1">
      <c r="A38" s="24">
        <v>24</v>
      </c>
      <c r="B38" s="243" t="s">
        <v>139</v>
      </c>
      <c r="C38" s="337">
        <f>SUM('[4]RC-D'!$E$21,'[4]RC-D'!$H$21)/[4]RC!$E$20</f>
        <v>0.57086660696990532</v>
      </c>
      <c r="D38" s="337">
        <v>0.69930000000000003</v>
      </c>
      <c r="E38" s="337">
        <v>0.67959999999999998</v>
      </c>
      <c r="F38" s="337">
        <v>0.62860000000000005</v>
      </c>
      <c r="G38" s="337">
        <v>0.71740000000000004</v>
      </c>
    </row>
    <row r="39" spans="1:7">
      <c r="A39"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43"/>
  <sheetViews>
    <sheetView workbookViewId="0">
      <pane xSplit="1" ySplit="5" topLeftCell="B6" activePane="bottomRight" state="frozen"/>
      <selection activeCell="B9" sqref="B9"/>
      <selection pane="topRight" activeCell="B9" sqref="B9"/>
      <selection pane="bottomLeft" activeCell="B9" sqref="B9"/>
      <selection pane="bottomRight" activeCell="E41" sqref="E41"/>
    </sheetView>
  </sheetViews>
  <sheetFormatPr defaultColWidth="9.140625" defaultRowHeight="14.25"/>
  <cols>
    <col min="1" max="1" width="9.5703125" style="5" bestFit="1" customWidth="1"/>
    <col min="2" max="2" width="55.140625" style="5" bestFit="1" customWidth="1"/>
    <col min="3" max="3" width="11.7109375" style="5" customWidth="1"/>
    <col min="4" max="4" width="13.28515625" style="5" customWidth="1"/>
    <col min="5" max="5" width="14.5703125" style="5" customWidth="1"/>
    <col min="6" max="6" width="11.7109375" style="5" customWidth="1"/>
    <col min="7" max="7" width="13.7109375" style="5" customWidth="1"/>
    <col min="8" max="8" width="14.5703125" style="5" customWidth="1"/>
    <col min="9" max="16384" width="9.140625" style="6"/>
  </cols>
  <sheetData>
    <row r="1" spans="1:8">
      <c r="A1" s="3" t="s">
        <v>39</v>
      </c>
      <c r="B1" s="25" t="s">
        <v>426</v>
      </c>
    </row>
    <row r="2" spans="1:8">
      <c r="A2" s="3" t="s">
        <v>40</v>
      </c>
      <c r="B2" s="376">
        <v>43008</v>
      </c>
    </row>
    <row r="3" spans="1:8">
      <c r="A3" s="3"/>
    </row>
    <row r="4" spans="1:8" ht="15" thickBot="1">
      <c r="A4" s="26" t="s">
        <v>41</v>
      </c>
      <c r="B4" s="27" t="s">
        <v>42</v>
      </c>
      <c r="C4" s="26"/>
      <c r="D4" s="28"/>
      <c r="E4" s="28"/>
      <c r="F4" s="29"/>
      <c r="G4" s="29"/>
      <c r="H4" s="30" t="s">
        <v>82</v>
      </c>
    </row>
    <row r="5" spans="1:8">
      <c r="A5" s="31"/>
      <c r="B5" s="32"/>
      <c r="C5" s="408" t="s">
        <v>77</v>
      </c>
      <c r="D5" s="409"/>
      <c r="E5" s="410"/>
      <c r="F5" s="408" t="s">
        <v>81</v>
      </c>
      <c r="G5" s="409"/>
      <c r="H5" s="411"/>
    </row>
    <row r="6" spans="1:8">
      <c r="A6" s="33" t="s">
        <v>12</v>
      </c>
      <c r="B6" s="34" t="s">
        <v>43</v>
      </c>
      <c r="C6" s="35" t="s">
        <v>78</v>
      </c>
      <c r="D6" s="35" t="s">
        <v>79</v>
      </c>
      <c r="E6" s="35" t="s">
        <v>80</v>
      </c>
      <c r="F6" s="35" t="s">
        <v>78</v>
      </c>
      <c r="G6" s="35" t="s">
        <v>79</v>
      </c>
      <c r="H6" s="36" t="s">
        <v>80</v>
      </c>
    </row>
    <row r="7" spans="1:8" ht="15.75">
      <c r="A7" s="33">
        <v>1</v>
      </c>
      <c r="B7" s="37" t="s">
        <v>44</v>
      </c>
      <c r="C7" s="338">
        <v>1621762</v>
      </c>
      <c r="D7" s="338">
        <v>9037448</v>
      </c>
      <c r="E7" s="339">
        <v>10659210</v>
      </c>
      <c r="F7" s="340">
        <v>673939</v>
      </c>
      <c r="G7" s="341">
        <v>3125750</v>
      </c>
      <c r="H7" s="339">
        <v>3799689</v>
      </c>
    </row>
    <row r="8" spans="1:8" ht="15.75">
      <c r="A8" s="33">
        <v>2</v>
      </c>
      <c r="B8" s="37" t="s">
        <v>45</v>
      </c>
      <c r="C8" s="338">
        <v>4093957</v>
      </c>
      <c r="D8" s="338">
        <v>6515796</v>
      </c>
      <c r="E8" s="339">
        <v>10609753</v>
      </c>
      <c r="F8" s="340">
        <v>249527</v>
      </c>
      <c r="G8" s="341">
        <v>7283671</v>
      </c>
      <c r="H8" s="339">
        <v>7533198</v>
      </c>
    </row>
    <row r="9" spans="1:8" ht="15.75">
      <c r="A9" s="33">
        <v>3</v>
      </c>
      <c r="B9" s="37" t="s">
        <v>46</v>
      </c>
      <c r="C9" s="338">
        <v>20161</v>
      </c>
      <c r="D9" s="338">
        <v>12306492</v>
      </c>
      <c r="E9" s="339">
        <v>12326653</v>
      </c>
      <c r="F9" s="340">
        <v>8023972</v>
      </c>
      <c r="G9" s="341">
        <v>46836304</v>
      </c>
      <c r="H9" s="339">
        <v>54860276</v>
      </c>
    </row>
    <row r="10" spans="1:8" ht="15.75">
      <c r="A10" s="33">
        <v>4</v>
      </c>
      <c r="B10" s="37" t="s">
        <v>47</v>
      </c>
      <c r="C10" s="338">
        <v>0</v>
      </c>
      <c r="D10" s="338">
        <v>0</v>
      </c>
      <c r="E10" s="339">
        <v>0</v>
      </c>
      <c r="F10" s="340">
        <v>0</v>
      </c>
      <c r="G10" s="341">
        <v>0</v>
      </c>
      <c r="H10" s="339">
        <v>0</v>
      </c>
    </row>
    <row r="11" spans="1:8" ht="15.75">
      <c r="A11" s="33">
        <v>5</v>
      </c>
      <c r="B11" s="37" t="s">
        <v>48</v>
      </c>
      <c r="C11" s="338">
        <v>16741616</v>
      </c>
      <c r="D11" s="338">
        <v>0</v>
      </c>
      <c r="E11" s="339">
        <v>16741616</v>
      </c>
      <c r="F11" s="340">
        <v>15222049</v>
      </c>
      <c r="G11" s="341">
        <v>0</v>
      </c>
      <c r="H11" s="339">
        <v>15222049</v>
      </c>
    </row>
    <row r="12" spans="1:8" ht="15.75">
      <c r="A12" s="33">
        <v>6.1</v>
      </c>
      <c r="B12" s="38" t="s">
        <v>49</v>
      </c>
      <c r="C12" s="338">
        <v>7883065</v>
      </c>
      <c r="D12" s="338">
        <v>11149403</v>
      </c>
      <c r="E12" s="339">
        <v>19032468</v>
      </c>
      <c r="F12" s="340">
        <v>5071807</v>
      </c>
      <c r="G12" s="341">
        <v>8190902</v>
      </c>
      <c r="H12" s="339">
        <v>13262709</v>
      </c>
    </row>
    <row r="13" spans="1:8" ht="15.75">
      <c r="A13" s="33">
        <v>6.2</v>
      </c>
      <c r="B13" s="38" t="s">
        <v>50</v>
      </c>
      <c r="C13" s="338">
        <v>219902</v>
      </c>
      <c r="D13" s="338">
        <v>483477</v>
      </c>
      <c r="E13" s="339">
        <v>703379</v>
      </c>
      <c r="F13" s="340">
        <v>178567</v>
      </c>
      <c r="G13" s="341">
        <v>346694</v>
      </c>
      <c r="H13" s="339">
        <v>525261</v>
      </c>
    </row>
    <row r="14" spans="1:8" ht="15.75">
      <c r="A14" s="33">
        <v>6</v>
      </c>
      <c r="B14" s="37" t="s">
        <v>51</v>
      </c>
      <c r="C14" s="339">
        <v>7663163</v>
      </c>
      <c r="D14" s="339">
        <v>10665926</v>
      </c>
      <c r="E14" s="339">
        <v>18329089</v>
      </c>
      <c r="F14" s="339">
        <v>4893240</v>
      </c>
      <c r="G14" s="339">
        <v>7844208</v>
      </c>
      <c r="H14" s="339">
        <v>12737448</v>
      </c>
    </row>
    <row r="15" spans="1:8" ht="15.75">
      <c r="A15" s="33">
        <v>7</v>
      </c>
      <c r="B15" s="37" t="s">
        <v>52</v>
      </c>
      <c r="C15" s="338">
        <v>225383</v>
      </c>
      <c r="D15" s="338">
        <v>59732</v>
      </c>
      <c r="E15" s="339">
        <v>285115</v>
      </c>
      <c r="F15" s="340">
        <v>36137</v>
      </c>
      <c r="G15" s="341">
        <v>59897</v>
      </c>
      <c r="H15" s="339">
        <v>96034</v>
      </c>
    </row>
    <row r="16" spans="1:8" ht="15.75">
      <c r="A16" s="33">
        <v>8</v>
      </c>
      <c r="B16" s="37" t="s">
        <v>224</v>
      </c>
      <c r="C16" s="338">
        <v>124341</v>
      </c>
      <c r="D16" s="338"/>
      <c r="E16" s="339">
        <v>124341</v>
      </c>
      <c r="F16" s="340">
        <v>0</v>
      </c>
      <c r="G16" s="341"/>
      <c r="H16" s="339">
        <v>0</v>
      </c>
    </row>
    <row r="17" spans="1:8" ht="15.75">
      <c r="A17" s="33">
        <v>9</v>
      </c>
      <c r="B17" s="37" t="s">
        <v>53</v>
      </c>
      <c r="C17" s="338">
        <v>0</v>
      </c>
      <c r="D17" s="338">
        <v>0</v>
      </c>
      <c r="E17" s="339">
        <v>0</v>
      </c>
      <c r="F17" s="340">
        <v>0</v>
      </c>
      <c r="G17" s="341">
        <v>0</v>
      </c>
      <c r="H17" s="339">
        <v>0</v>
      </c>
    </row>
    <row r="18" spans="1:8" ht="15.75">
      <c r="A18" s="33">
        <v>10</v>
      </c>
      <c r="B18" s="37" t="s">
        <v>54</v>
      </c>
      <c r="C18" s="338">
        <v>3789539</v>
      </c>
      <c r="D18" s="338"/>
      <c r="E18" s="339">
        <v>3789539</v>
      </c>
      <c r="F18" s="340">
        <v>2383982</v>
      </c>
      <c r="G18" s="341"/>
      <c r="H18" s="339">
        <v>2383982</v>
      </c>
    </row>
    <row r="19" spans="1:8" ht="15.75">
      <c r="A19" s="33">
        <v>11</v>
      </c>
      <c r="B19" s="37" t="s">
        <v>55</v>
      </c>
      <c r="C19" s="338">
        <v>98599</v>
      </c>
      <c r="D19" s="338">
        <v>4212801</v>
      </c>
      <c r="E19" s="339">
        <v>4311400</v>
      </c>
      <c r="F19" s="340">
        <v>2177893</v>
      </c>
      <c r="G19" s="341">
        <v>1605657</v>
      </c>
      <c r="H19" s="339">
        <v>3783550</v>
      </c>
    </row>
    <row r="20" spans="1:8" ht="15.75">
      <c r="A20" s="33">
        <v>12</v>
      </c>
      <c r="B20" s="40" t="s">
        <v>56</v>
      </c>
      <c r="C20" s="339">
        <v>34378521</v>
      </c>
      <c r="D20" s="339">
        <v>42798195</v>
      </c>
      <c r="E20" s="339">
        <v>77176716</v>
      </c>
      <c r="F20" s="339">
        <v>33660739</v>
      </c>
      <c r="G20" s="339">
        <v>66755487</v>
      </c>
      <c r="H20" s="339">
        <v>100416226</v>
      </c>
    </row>
    <row r="21" spans="1:8" ht="15.75">
      <c r="A21" s="33"/>
      <c r="B21" s="34" t="s">
        <v>57</v>
      </c>
      <c r="C21" s="342">
        <v>0</v>
      </c>
      <c r="D21" s="342">
        <v>0</v>
      </c>
      <c r="E21" s="342"/>
      <c r="F21" s="343">
        <v>0</v>
      </c>
      <c r="G21" s="344">
        <v>0</v>
      </c>
      <c r="H21" s="342"/>
    </row>
    <row r="22" spans="1:8" ht="15.75">
      <c r="A22" s="33">
        <v>13</v>
      </c>
      <c r="B22" s="37" t="s">
        <v>58</v>
      </c>
      <c r="C22" s="338">
        <v>0</v>
      </c>
      <c r="D22" s="338">
        <v>2958071</v>
      </c>
      <c r="E22" s="339">
        <v>2958071</v>
      </c>
      <c r="F22" s="340">
        <v>0</v>
      </c>
      <c r="G22" s="341">
        <v>2329700</v>
      </c>
      <c r="H22" s="339">
        <v>2329700</v>
      </c>
    </row>
    <row r="23" spans="1:8" ht="15.75">
      <c r="A23" s="33">
        <v>14</v>
      </c>
      <c r="B23" s="37" t="s">
        <v>59</v>
      </c>
      <c r="C23" s="338">
        <v>7761815</v>
      </c>
      <c r="D23" s="338">
        <v>32190021</v>
      </c>
      <c r="E23" s="339">
        <v>39951836</v>
      </c>
      <c r="F23" s="340">
        <v>10064792</v>
      </c>
      <c r="G23" s="341">
        <v>24245371</v>
      </c>
      <c r="H23" s="339">
        <v>34310163</v>
      </c>
    </row>
    <row r="24" spans="1:8" ht="15.75">
      <c r="A24" s="33">
        <v>15</v>
      </c>
      <c r="B24" s="37" t="s">
        <v>60</v>
      </c>
      <c r="C24" s="338">
        <v>1926949</v>
      </c>
      <c r="D24" s="338">
        <v>2178825</v>
      </c>
      <c r="E24" s="339">
        <v>4105774</v>
      </c>
      <c r="F24" s="340">
        <v>1615499</v>
      </c>
      <c r="G24" s="341">
        <v>36110182</v>
      </c>
      <c r="H24" s="339">
        <v>37725681</v>
      </c>
    </row>
    <row r="25" spans="1:8" ht="15.75">
      <c r="A25" s="33">
        <v>16</v>
      </c>
      <c r="B25" s="37" t="s">
        <v>61</v>
      </c>
      <c r="C25" s="338">
        <v>153200</v>
      </c>
      <c r="D25" s="338">
        <v>2208178</v>
      </c>
      <c r="E25" s="339">
        <v>2361378</v>
      </c>
      <c r="F25" s="340">
        <v>185244</v>
      </c>
      <c r="G25" s="341">
        <v>2645323</v>
      </c>
      <c r="H25" s="339">
        <v>2830567</v>
      </c>
    </row>
    <row r="26" spans="1:8" ht="15.75">
      <c r="A26" s="33">
        <v>17</v>
      </c>
      <c r="B26" s="37" t="s">
        <v>62</v>
      </c>
      <c r="C26" s="338">
        <v>0</v>
      </c>
      <c r="D26" s="338">
        <v>0</v>
      </c>
      <c r="E26" s="339">
        <v>0</v>
      </c>
      <c r="F26" s="343">
        <v>0</v>
      </c>
      <c r="G26" s="344">
        <v>0</v>
      </c>
      <c r="H26" s="339">
        <v>0</v>
      </c>
    </row>
    <row r="27" spans="1:8" ht="15.75">
      <c r="A27" s="33">
        <v>18</v>
      </c>
      <c r="B27" s="37" t="s">
        <v>63</v>
      </c>
      <c r="C27" s="338">
        <v>3270</v>
      </c>
      <c r="D27" s="338">
        <v>185753</v>
      </c>
      <c r="E27" s="339">
        <v>189023</v>
      </c>
      <c r="F27" s="340">
        <v>0</v>
      </c>
      <c r="G27" s="341">
        <v>0</v>
      </c>
      <c r="H27" s="339">
        <v>0</v>
      </c>
    </row>
    <row r="28" spans="1:8" ht="15.75">
      <c r="A28" s="33">
        <v>19</v>
      </c>
      <c r="B28" s="37" t="s">
        <v>64</v>
      </c>
      <c r="C28" s="338">
        <v>0</v>
      </c>
      <c r="D28" s="338">
        <v>36175</v>
      </c>
      <c r="E28" s="339">
        <v>36175</v>
      </c>
      <c r="F28" s="340">
        <v>5</v>
      </c>
      <c r="G28" s="341">
        <v>43987</v>
      </c>
      <c r="H28" s="339">
        <v>43992</v>
      </c>
    </row>
    <row r="29" spans="1:8" ht="15.75">
      <c r="A29" s="33">
        <v>20</v>
      </c>
      <c r="B29" s="37" t="s">
        <v>65</v>
      </c>
      <c r="C29" s="338">
        <v>750828</v>
      </c>
      <c r="D29" s="338">
        <v>3722169</v>
      </c>
      <c r="E29" s="339">
        <v>4472997</v>
      </c>
      <c r="F29" s="340">
        <v>69544</v>
      </c>
      <c r="G29" s="341">
        <v>1752420</v>
      </c>
      <c r="H29" s="339">
        <v>1821964</v>
      </c>
    </row>
    <row r="30" spans="1:8" ht="15.75">
      <c r="A30" s="33">
        <v>21</v>
      </c>
      <c r="B30" s="37" t="s">
        <v>66</v>
      </c>
      <c r="C30" s="338">
        <v>0</v>
      </c>
      <c r="D30" s="338">
        <v>0</v>
      </c>
      <c r="E30" s="339">
        <v>0</v>
      </c>
      <c r="F30" s="340">
        <v>0</v>
      </c>
      <c r="G30" s="341">
        <v>0</v>
      </c>
      <c r="H30" s="339">
        <v>0</v>
      </c>
    </row>
    <row r="31" spans="1:8" ht="15.75">
      <c r="A31" s="33">
        <v>22</v>
      </c>
      <c r="B31" s="40" t="s">
        <v>67</v>
      </c>
      <c r="C31" s="339">
        <v>10596062</v>
      </c>
      <c r="D31" s="339">
        <v>43479192</v>
      </c>
      <c r="E31" s="339">
        <v>54075254</v>
      </c>
      <c r="F31" s="339">
        <v>11935084</v>
      </c>
      <c r="G31" s="339">
        <v>67126983</v>
      </c>
      <c r="H31" s="339">
        <v>79062067</v>
      </c>
    </row>
    <row r="32" spans="1:8" ht="15.75">
      <c r="A32" s="33"/>
      <c r="B32" s="34" t="s">
        <v>68</v>
      </c>
      <c r="C32" s="342">
        <v>0</v>
      </c>
      <c r="D32" s="342">
        <v>0</v>
      </c>
      <c r="E32" s="338"/>
      <c r="F32" s="343">
        <v>0</v>
      </c>
      <c r="G32" s="344">
        <v>0</v>
      </c>
      <c r="H32" s="338"/>
    </row>
    <row r="33" spans="1:8" ht="15.75">
      <c r="A33" s="33">
        <v>23</v>
      </c>
      <c r="B33" s="37" t="s">
        <v>69</v>
      </c>
      <c r="C33" s="338">
        <v>22268000</v>
      </c>
      <c r="D33" s="338"/>
      <c r="E33" s="339">
        <v>22268000</v>
      </c>
      <c r="F33" s="340">
        <v>0</v>
      </c>
      <c r="G33" s="344"/>
      <c r="H33" s="339">
        <v>0</v>
      </c>
    </row>
    <row r="34" spans="1:8" ht="15.75">
      <c r="A34" s="33">
        <v>24</v>
      </c>
      <c r="B34" s="37" t="s">
        <v>70</v>
      </c>
      <c r="C34" s="338">
        <v>0</v>
      </c>
      <c r="D34" s="338"/>
      <c r="E34" s="339">
        <v>0</v>
      </c>
      <c r="F34" s="340">
        <v>0</v>
      </c>
      <c r="G34" s="344"/>
      <c r="H34" s="339">
        <v>0</v>
      </c>
    </row>
    <row r="35" spans="1:8" ht="15.75">
      <c r="A35" s="33">
        <v>25</v>
      </c>
      <c r="B35" s="39" t="s">
        <v>71</v>
      </c>
      <c r="C35" s="338">
        <v>0</v>
      </c>
      <c r="D35" s="338"/>
      <c r="E35" s="339">
        <v>0</v>
      </c>
      <c r="F35" s="340">
        <v>0</v>
      </c>
      <c r="G35" s="344"/>
      <c r="H35" s="339">
        <v>0</v>
      </c>
    </row>
    <row r="36" spans="1:8" ht="15.75">
      <c r="A36" s="33">
        <v>26</v>
      </c>
      <c r="B36" s="37" t="s">
        <v>72</v>
      </c>
      <c r="C36" s="338">
        <v>0</v>
      </c>
      <c r="D36" s="338"/>
      <c r="E36" s="339">
        <v>0</v>
      </c>
      <c r="F36" s="340">
        <v>0</v>
      </c>
      <c r="G36" s="344"/>
      <c r="H36" s="339">
        <v>0</v>
      </c>
    </row>
    <row r="37" spans="1:8" ht="15.75">
      <c r="A37" s="33">
        <v>27</v>
      </c>
      <c r="B37" s="37" t="s">
        <v>73</v>
      </c>
      <c r="C37" s="338">
        <v>0</v>
      </c>
      <c r="D37" s="338"/>
      <c r="E37" s="339">
        <v>0</v>
      </c>
      <c r="F37" s="340">
        <v>15204182</v>
      </c>
      <c r="G37" s="344"/>
      <c r="H37" s="339">
        <v>15204182</v>
      </c>
    </row>
    <row r="38" spans="1:8" ht="15.75">
      <c r="A38" s="33">
        <v>28</v>
      </c>
      <c r="B38" s="37" t="s">
        <v>74</v>
      </c>
      <c r="C38" s="338">
        <v>828465</v>
      </c>
      <c r="D38" s="338"/>
      <c r="E38" s="339">
        <v>828465</v>
      </c>
      <c r="F38" s="340">
        <v>6140980</v>
      </c>
      <c r="G38" s="344"/>
      <c r="H38" s="339">
        <v>6140980</v>
      </c>
    </row>
    <row r="39" spans="1:8" ht="15.75">
      <c r="A39" s="33">
        <v>29</v>
      </c>
      <c r="B39" s="37" t="s">
        <v>75</v>
      </c>
      <c r="C39" s="338">
        <v>4997</v>
      </c>
      <c r="D39" s="338"/>
      <c r="E39" s="339">
        <v>4997</v>
      </c>
      <c r="F39" s="340">
        <v>8997</v>
      </c>
      <c r="G39" s="344"/>
      <c r="H39" s="339">
        <v>8997</v>
      </c>
    </row>
    <row r="40" spans="1:8" ht="15.75">
      <c r="A40" s="33">
        <v>30</v>
      </c>
      <c r="B40" s="297" t="s">
        <v>294</v>
      </c>
      <c r="C40" s="339">
        <v>23101462</v>
      </c>
      <c r="D40" s="339">
        <v>0</v>
      </c>
      <c r="E40" s="339">
        <v>23101462</v>
      </c>
      <c r="F40" s="339">
        <v>21354159</v>
      </c>
      <c r="G40" s="339">
        <v>0</v>
      </c>
      <c r="H40" s="339">
        <v>21354159</v>
      </c>
    </row>
    <row r="41" spans="1:8" ht="16.5" thickBot="1">
      <c r="A41" s="41">
        <v>31</v>
      </c>
      <c r="B41" s="42" t="s">
        <v>76</v>
      </c>
      <c r="C41" s="345">
        <v>33697524</v>
      </c>
      <c r="D41" s="345">
        <v>43479192</v>
      </c>
      <c r="E41" s="345">
        <v>77176716</v>
      </c>
      <c r="F41" s="345">
        <v>33289243</v>
      </c>
      <c r="G41" s="345">
        <v>67126983</v>
      </c>
      <c r="H41" s="345">
        <v>100416226</v>
      </c>
    </row>
    <row r="43" spans="1:8">
      <c r="B43" s="4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67"/>
  <sheetViews>
    <sheetView workbookViewId="0">
      <pane xSplit="1" ySplit="6" topLeftCell="B7" activePane="bottomRight" state="frozen"/>
      <selection activeCell="B9" sqref="B9"/>
      <selection pane="topRight" activeCell="B9" sqref="B9"/>
      <selection pane="bottomLeft" activeCell="B9" sqref="B9"/>
      <selection pane="bottomRight" activeCell="C8" sqref="C8:E67"/>
    </sheetView>
  </sheetViews>
  <sheetFormatPr defaultColWidth="9.140625" defaultRowHeight="12.75"/>
  <cols>
    <col min="1" max="1" width="9.5703125" style="5" bestFit="1" customWidth="1"/>
    <col min="2" max="2" width="89.140625" style="5" customWidth="1"/>
    <col min="3" max="8" width="12.7109375" style="5" customWidth="1"/>
    <col min="9" max="9" width="8.85546875" style="5" customWidth="1"/>
    <col min="10" max="16384" width="9.140625" style="5"/>
  </cols>
  <sheetData>
    <row r="1" spans="1:8">
      <c r="A1" s="3" t="s">
        <v>39</v>
      </c>
      <c r="B1" s="25" t="s">
        <v>426</v>
      </c>
      <c r="C1" s="4"/>
    </row>
    <row r="2" spans="1:8">
      <c r="A2" s="3" t="s">
        <v>40</v>
      </c>
      <c r="B2" s="376">
        <v>43008</v>
      </c>
      <c r="C2" s="7"/>
      <c r="D2" s="8"/>
      <c r="E2" s="8"/>
      <c r="F2" s="8"/>
      <c r="G2" s="8"/>
      <c r="H2" s="8"/>
    </row>
    <row r="3" spans="1:8">
      <c r="A3" s="3"/>
      <c r="B3" s="4"/>
      <c r="C3" s="7"/>
      <c r="D3" s="8"/>
      <c r="E3" s="8"/>
      <c r="F3" s="8"/>
      <c r="G3" s="8"/>
      <c r="H3" s="8"/>
    </row>
    <row r="4" spans="1:8" ht="13.5" thickBot="1">
      <c r="A4" s="45" t="s">
        <v>219</v>
      </c>
      <c r="B4" s="244" t="s">
        <v>30</v>
      </c>
      <c r="C4" s="26"/>
      <c r="D4" s="28"/>
      <c r="E4" s="28"/>
      <c r="F4" s="29"/>
      <c r="G4" s="29"/>
      <c r="H4" s="46" t="s">
        <v>82</v>
      </c>
    </row>
    <row r="5" spans="1:8">
      <c r="A5" s="47" t="s">
        <v>12</v>
      </c>
      <c r="B5" s="48"/>
      <c r="C5" s="408" t="s">
        <v>77</v>
      </c>
      <c r="D5" s="409"/>
      <c r="E5" s="410"/>
      <c r="F5" s="408" t="s">
        <v>81</v>
      </c>
      <c r="G5" s="409"/>
      <c r="H5" s="411"/>
    </row>
    <row r="6" spans="1:8">
      <c r="A6" s="49" t="s">
        <v>12</v>
      </c>
      <c r="B6" s="50"/>
      <c r="C6" s="51" t="s">
        <v>78</v>
      </c>
      <c r="D6" s="51" t="s">
        <v>79</v>
      </c>
      <c r="E6" s="51" t="s">
        <v>80</v>
      </c>
      <c r="F6" s="51" t="s">
        <v>78</v>
      </c>
      <c r="G6" s="51" t="s">
        <v>79</v>
      </c>
      <c r="H6" s="52" t="s">
        <v>80</v>
      </c>
    </row>
    <row r="7" spans="1:8">
      <c r="A7" s="53"/>
      <c r="B7" s="244" t="s">
        <v>218</v>
      </c>
      <c r="C7" s="54"/>
      <c r="D7" s="54"/>
      <c r="E7" s="54"/>
      <c r="F7" s="54"/>
      <c r="G7" s="54"/>
      <c r="H7" s="55"/>
    </row>
    <row r="8" spans="1:8" ht="15">
      <c r="A8" s="53">
        <v>1</v>
      </c>
      <c r="B8" s="56" t="s">
        <v>217</v>
      </c>
      <c r="C8" s="346">
        <v>237124</v>
      </c>
      <c r="D8" s="346">
        <v>49531</v>
      </c>
      <c r="E8" s="339">
        <v>286655</v>
      </c>
      <c r="F8" s="346">
        <v>521598</v>
      </c>
      <c r="G8" s="346">
        <v>81574</v>
      </c>
      <c r="H8" s="339">
        <v>603172</v>
      </c>
    </row>
    <row r="9" spans="1:8" ht="15">
      <c r="A9" s="53">
        <v>2</v>
      </c>
      <c r="B9" s="56" t="s">
        <v>216</v>
      </c>
      <c r="C9" s="346">
        <v>403655</v>
      </c>
      <c r="D9" s="346">
        <v>392676</v>
      </c>
      <c r="E9" s="339">
        <v>796331</v>
      </c>
      <c r="F9" s="346">
        <v>524801</v>
      </c>
      <c r="G9" s="346">
        <v>564949</v>
      </c>
      <c r="H9" s="339">
        <v>1089750</v>
      </c>
    </row>
    <row r="10" spans="1:8" ht="15">
      <c r="A10" s="53">
        <v>2.1</v>
      </c>
      <c r="B10" s="57" t="s">
        <v>215</v>
      </c>
      <c r="C10" s="346">
        <v>0</v>
      </c>
      <c r="D10" s="346">
        <v>0</v>
      </c>
      <c r="E10" s="339">
        <v>0</v>
      </c>
      <c r="F10" s="346">
        <v>0</v>
      </c>
      <c r="G10" s="346">
        <v>0</v>
      </c>
      <c r="H10" s="339">
        <v>0</v>
      </c>
    </row>
    <row r="11" spans="1:8" ht="15">
      <c r="A11" s="53">
        <v>2.2000000000000002</v>
      </c>
      <c r="B11" s="57" t="s">
        <v>214</v>
      </c>
      <c r="C11" s="346">
        <v>279361</v>
      </c>
      <c r="D11" s="346">
        <v>99636</v>
      </c>
      <c r="E11" s="339">
        <v>378997</v>
      </c>
      <c r="F11" s="346">
        <v>354317</v>
      </c>
      <c r="G11" s="346">
        <v>96416</v>
      </c>
      <c r="H11" s="339">
        <v>450733</v>
      </c>
    </row>
    <row r="12" spans="1:8" ht="15">
      <c r="A12" s="53">
        <v>2.2999999999999998</v>
      </c>
      <c r="B12" s="57" t="s">
        <v>213</v>
      </c>
      <c r="C12" s="346">
        <v>0</v>
      </c>
      <c r="D12" s="346">
        <v>0</v>
      </c>
      <c r="E12" s="339">
        <v>0</v>
      </c>
      <c r="F12" s="346">
        <v>0</v>
      </c>
      <c r="G12" s="346">
        <v>0</v>
      </c>
      <c r="H12" s="339">
        <v>0</v>
      </c>
    </row>
    <row r="13" spans="1:8" ht="15">
      <c r="A13" s="53">
        <v>2.4</v>
      </c>
      <c r="B13" s="57" t="s">
        <v>212</v>
      </c>
      <c r="C13" s="346">
        <v>0</v>
      </c>
      <c r="D13" s="346">
        <v>0</v>
      </c>
      <c r="E13" s="339">
        <v>0</v>
      </c>
      <c r="F13" s="346">
        <v>0</v>
      </c>
      <c r="G13" s="346">
        <v>0</v>
      </c>
      <c r="H13" s="339">
        <v>0</v>
      </c>
    </row>
    <row r="14" spans="1:8" ht="15">
      <c r="A14" s="53">
        <v>2.5</v>
      </c>
      <c r="B14" s="57" t="s">
        <v>211</v>
      </c>
      <c r="C14" s="346">
        <v>0</v>
      </c>
      <c r="D14" s="346">
        <v>0</v>
      </c>
      <c r="E14" s="339">
        <v>0</v>
      </c>
      <c r="F14" s="346">
        <v>0</v>
      </c>
      <c r="G14" s="346">
        <v>0</v>
      </c>
      <c r="H14" s="339">
        <v>0</v>
      </c>
    </row>
    <row r="15" spans="1:8" ht="15">
      <c r="A15" s="53">
        <v>2.6</v>
      </c>
      <c r="B15" s="57" t="s">
        <v>210</v>
      </c>
      <c r="C15" s="346">
        <v>0</v>
      </c>
      <c r="D15" s="346">
        <v>0</v>
      </c>
      <c r="E15" s="339">
        <v>0</v>
      </c>
      <c r="F15" s="346">
        <v>0</v>
      </c>
      <c r="G15" s="346">
        <v>0</v>
      </c>
      <c r="H15" s="339">
        <v>0</v>
      </c>
    </row>
    <row r="16" spans="1:8" ht="15">
      <c r="A16" s="53">
        <v>2.7</v>
      </c>
      <c r="B16" s="57" t="s">
        <v>209</v>
      </c>
      <c r="C16" s="346">
        <v>0</v>
      </c>
      <c r="D16" s="346">
        <v>0</v>
      </c>
      <c r="E16" s="339">
        <v>0</v>
      </c>
      <c r="F16" s="346">
        <v>0</v>
      </c>
      <c r="G16" s="346">
        <v>0</v>
      </c>
      <c r="H16" s="339">
        <v>0</v>
      </c>
    </row>
    <row r="17" spans="1:8" ht="15">
      <c r="A17" s="53">
        <v>2.8</v>
      </c>
      <c r="B17" s="57" t="s">
        <v>208</v>
      </c>
      <c r="C17" s="346">
        <v>124294</v>
      </c>
      <c r="D17" s="346">
        <v>293040</v>
      </c>
      <c r="E17" s="339">
        <v>417334</v>
      </c>
      <c r="F17" s="346">
        <v>170484</v>
      </c>
      <c r="G17" s="346">
        <v>468533</v>
      </c>
      <c r="H17" s="339">
        <v>639017</v>
      </c>
    </row>
    <row r="18" spans="1:8" ht="15">
      <c r="A18" s="53">
        <v>2.9</v>
      </c>
      <c r="B18" s="57" t="s">
        <v>207</v>
      </c>
      <c r="C18" s="346">
        <v>0</v>
      </c>
      <c r="D18" s="346">
        <v>0</v>
      </c>
      <c r="E18" s="339">
        <v>0</v>
      </c>
      <c r="F18" s="346">
        <v>0</v>
      </c>
      <c r="G18" s="346">
        <v>0</v>
      </c>
      <c r="H18" s="339">
        <v>0</v>
      </c>
    </row>
    <row r="19" spans="1:8" ht="15">
      <c r="A19" s="53">
        <v>3</v>
      </c>
      <c r="B19" s="56" t="s">
        <v>206</v>
      </c>
      <c r="C19" s="346">
        <v>12954</v>
      </c>
      <c r="D19" s="346">
        <v>19027</v>
      </c>
      <c r="E19" s="339">
        <v>31981</v>
      </c>
      <c r="F19" s="346">
        <v>26091</v>
      </c>
      <c r="G19" s="346">
        <v>18397</v>
      </c>
      <c r="H19" s="339">
        <v>44488</v>
      </c>
    </row>
    <row r="20" spans="1:8" ht="15">
      <c r="A20" s="53">
        <v>4</v>
      </c>
      <c r="B20" s="56" t="s">
        <v>205</v>
      </c>
      <c r="C20" s="346">
        <v>386581</v>
      </c>
      <c r="D20" s="346">
        <v>0</v>
      </c>
      <c r="E20" s="339">
        <v>386581</v>
      </c>
      <c r="F20" s="346">
        <v>619482</v>
      </c>
      <c r="G20" s="346">
        <v>0</v>
      </c>
      <c r="H20" s="339">
        <v>619482</v>
      </c>
    </row>
    <row r="21" spans="1:8" ht="15">
      <c r="A21" s="53">
        <v>5</v>
      </c>
      <c r="B21" s="56" t="s">
        <v>204</v>
      </c>
      <c r="C21" s="346">
        <v>17337</v>
      </c>
      <c r="D21" s="346">
        <v>48156</v>
      </c>
      <c r="E21" s="339">
        <v>65493</v>
      </c>
      <c r="F21" s="346">
        <v>47908</v>
      </c>
      <c r="G21" s="346">
        <v>91829</v>
      </c>
      <c r="H21" s="339">
        <v>139737</v>
      </c>
    </row>
    <row r="22" spans="1:8" ht="15">
      <c r="A22" s="53">
        <v>6</v>
      </c>
      <c r="B22" s="58" t="s">
        <v>203</v>
      </c>
      <c r="C22" s="347">
        <v>1057651</v>
      </c>
      <c r="D22" s="347">
        <v>509390</v>
      </c>
      <c r="E22" s="339">
        <v>1567041</v>
      </c>
      <c r="F22" s="347">
        <v>1739880</v>
      </c>
      <c r="G22" s="347">
        <v>756749</v>
      </c>
      <c r="H22" s="339">
        <v>2496629</v>
      </c>
    </row>
    <row r="23" spans="1:8" ht="15">
      <c r="A23" s="53"/>
      <c r="B23" s="244" t="s">
        <v>202</v>
      </c>
      <c r="C23" s="346"/>
      <c r="D23" s="346"/>
      <c r="E23" s="338"/>
      <c r="F23" s="346"/>
      <c r="G23" s="346"/>
      <c r="H23" s="338"/>
    </row>
    <row r="24" spans="1:8" ht="15">
      <c r="A24" s="53">
        <v>7</v>
      </c>
      <c r="B24" s="56" t="s">
        <v>201</v>
      </c>
      <c r="C24" s="346">
        <v>0</v>
      </c>
      <c r="D24" s="346">
        <v>0</v>
      </c>
      <c r="E24" s="339">
        <v>0</v>
      </c>
      <c r="F24" s="346">
        <v>0</v>
      </c>
      <c r="G24" s="346">
        <v>0</v>
      </c>
      <c r="H24" s="339">
        <v>0</v>
      </c>
    </row>
    <row r="25" spans="1:8" ht="15">
      <c r="A25" s="53">
        <v>8</v>
      </c>
      <c r="B25" s="56" t="s">
        <v>200</v>
      </c>
      <c r="C25" s="346">
        <v>79352</v>
      </c>
      <c r="D25" s="346">
        <v>21401</v>
      </c>
      <c r="E25" s="339">
        <v>100753</v>
      </c>
      <c r="F25" s="346">
        <v>34696</v>
      </c>
      <c r="G25" s="346">
        <v>40528</v>
      </c>
      <c r="H25" s="339">
        <v>75224</v>
      </c>
    </row>
    <row r="26" spans="1:8" ht="15">
      <c r="A26" s="53">
        <v>9</v>
      </c>
      <c r="B26" s="56" t="s">
        <v>199</v>
      </c>
      <c r="C26" s="346">
        <v>0</v>
      </c>
      <c r="D26" s="346">
        <v>58035</v>
      </c>
      <c r="E26" s="339">
        <v>58035</v>
      </c>
      <c r="F26" s="346">
        <v>0</v>
      </c>
      <c r="G26" s="346">
        <v>91582</v>
      </c>
      <c r="H26" s="339">
        <v>91582</v>
      </c>
    </row>
    <row r="27" spans="1:8" ht="15">
      <c r="A27" s="53">
        <v>10</v>
      </c>
      <c r="B27" s="56" t="s">
        <v>198</v>
      </c>
      <c r="C27" s="346">
        <v>0</v>
      </c>
      <c r="D27" s="346">
        <v>0</v>
      </c>
      <c r="E27" s="339">
        <v>0</v>
      </c>
      <c r="F27" s="346">
        <v>0</v>
      </c>
      <c r="G27" s="346">
        <v>0</v>
      </c>
      <c r="H27" s="339">
        <v>0</v>
      </c>
    </row>
    <row r="28" spans="1:8" ht="15">
      <c r="A28" s="53">
        <v>11</v>
      </c>
      <c r="B28" s="56" t="s">
        <v>197</v>
      </c>
      <c r="C28" s="346">
        <v>0</v>
      </c>
      <c r="D28" s="346">
        <v>7449</v>
      </c>
      <c r="E28" s="339">
        <v>7449</v>
      </c>
      <c r="F28" s="346">
        <v>0</v>
      </c>
      <c r="G28" s="346">
        <v>7427</v>
      </c>
      <c r="H28" s="339">
        <v>7427</v>
      </c>
    </row>
    <row r="29" spans="1:8" ht="15">
      <c r="A29" s="53">
        <v>12</v>
      </c>
      <c r="B29" s="56" t="s">
        <v>196</v>
      </c>
      <c r="C29" s="346">
        <v>0</v>
      </c>
      <c r="D29" s="346">
        <v>0</v>
      </c>
      <c r="E29" s="339">
        <v>0</v>
      </c>
      <c r="F29" s="346">
        <v>0</v>
      </c>
      <c r="G29" s="346">
        <v>0</v>
      </c>
      <c r="H29" s="339">
        <v>0</v>
      </c>
    </row>
    <row r="30" spans="1:8" ht="15">
      <c r="A30" s="53">
        <v>13</v>
      </c>
      <c r="B30" s="59" t="s">
        <v>195</v>
      </c>
      <c r="C30" s="346">
        <v>79352</v>
      </c>
      <c r="D30" s="346">
        <v>86885</v>
      </c>
      <c r="E30" s="339">
        <v>166237</v>
      </c>
      <c r="F30" s="346">
        <v>34696</v>
      </c>
      <c r="G30" s="346">
        <v>139537</v>
      </c>
      <c r="H30" s="339">
        <v>174233</v>
      </c>
    </row>
    <row r="31" spans="1:8" ht="15">
      <c r="A31" s="53">
        <v>14</v>
      </c>
      <c r="B31" s="59" t="s">
        <v>194</v>
      </c>
      <c r="C31" s="346">
        <v>978299</v>
      </c>
      <c r="D31" s="346">
        <v>422505</v>
      </c>
      <c r="E31" s="339">
        <v>1400804</v>
      </c>
      <c r="F31" s="346">
        <v>1705184</v>
      </c>
      <c r="G31" s="346">
        <v>617212</v>
      </c>
      <c r="H31" s="339">
        <v>2322396</v>
      </c>
    </row>
    <row r="32" spans="1:8">
      <c r="A32" s="53"/>
      <c r="B32" s="60"/>
      <c r="C32" s="348"/>
      <c r="D32" s="348"/>
      <c r="E32" s="348"/>
      <c r="F32" s="348"/>
      <c r="G32" s="348"/>
      <c r="H32" s="348"/>
    </row>
    <row r="33" spans="1:8" ht="15">
      <c r="A33" s="53"/>
      <c r="B33" s="60" t="s">
        <v>193</v>
      </c>
      <c r="C33" s="346"/>
      <c r="D33" s="346"/>
      <c r="E33" s="338"/>
      <c r="F33" s="346"/>
      <c r="G33" s="346"/>
      <c r="H33" s="338"/>
    </row>
    <row r="34" spans="1:8" ht="15">
      <c r="A34" s="53">
        <v>15</v>
      </c>
      <c r="B34" s="61" t="s">
        <v>192</v>
      </c>
      <c r="C34" s="349">
        <v>-74539</v>
      </c>
      <c r="D34" s="349">
        <v>250032</v>
      </c>
      <c r="E34" s="339">
        <v>175493</v>
      </c>
      <c r="F34" s="349">
        <v>-130288</v>
      </c>
      <c r="G34" s="349">
        <v>541578</v>
      </c>
      <c r="H34" s="339">
        <v>411290</v>
      </c>
    </row>
    <row r="35" spans="1:8" ht="15">
      <c r="A35" s="53">
        <v>15.1</v>
      </c>
      <c r="B35" s="57" t="s">
        <v>191</v>
      </c>
      <c r="C35" s="346">
        <v>59770</v>
      </c>
      <c r="D35" s="346">
        <v>327346</v>
      </c>
      <c r="E35" s="339">
        <v>387116</v>
      </c>
      <c r="F35" s="346">
        <v>106758</v>
      </c>
      <c r="G35" s="346">
        <v>672979</v>
      </c>
      <c r="H35" s="339">
        <v>779737</v>
      </c>
    </row>
    <row r="36" spans="1:8" ht="15">
      <c r="A36" s="53">
        <v>15.2</v>
      </c>
      <c r="B36" s="57" t="s">
        <v>190</v>
      </c>
      <c r="C36" s="346">
        <v>134309</v>
      </c>
      <c r="D36" s="346">
        <v>77314</v>
      </c>
      <c r="E36" s="339">
        <v>211623</v>
      </c>
      <c r="F36" s="346">
        <v>237046</v>
      </c>
      <c r="G36" s="346">
        <v>131401</v>
      </c>
      <c r="H36" s="339">
        <v>368447</v>
      </c>
    </row>
    <row r="37" spans="1:8" ht="15">
      <c r="A37" s="53">
        <v>16</v>
      </c>
      <c r="B37" s="56" t="s">
        <v>189</v>
      </c>
      <c r="C37" s="346">
        <v>0</v>
      </c>
      <c r="D37" s="346">
        <v>0</v>
      </c>
      <c r="E37" s="339">
        <v>0</v>
      </c>
      <c r="F37" s="346">
        <v>0</v>
      </c>
      <c r="G37" s="346">
        <v>0</v>
      </c>
      <c r="H37" s="339">
        <v>0</v>
      </c>
    </row>
    <row r="38" spans="1:8" ht="15">
      <c r="A38" s="53">
        <v>17</v>
      </c>
      <c r="B38" s="56" t="s">
        <v>188</v>
      </c>
      <c r="C38" s="346">
        <v>0</v>
      </c>
      <c r="D38" s="346">
        <v>0</v>
      </c>
      <c r="E38" s="339">
        <v>0</v>
      </c>
      <c r="F38" s="346">
        <v>0</v>
      </c>
      <c r="G38" s="346">
        <v>0</v>
      </c>
      <c r="H38" s="339">
        <v>0</v>
      </c>
    </row>
    <row r="39" spans="1:8" ht="15">
      <c r="A39" s="53">
        <v>18</v>
      </c>
      <c r="B39" s="56" t="s">
        <v>187</v>
      </c>
      <c r="C39" s="346">
        <v>0</v>
      </c>
      <c r="D39" s="346">
        <v>0</v>
      </c>
      <c r="E39" s="339">
        <v>0</v>
      </c>
      <c r="F39" s="346">
        <v>0</v>
      </c>
      <c r="G39" s="346">
        <v>0</v>
      </c>
      <c r="H39" s="339">
        <v>0</v>
      </c>
    </row>
    <row r="40" spans="1:8" ht="15">
      <c r="A40" s="53">
        <v>19</v>
      </c>
      <c r="B40" s="56" t="s">
        <v>186</v>
      </c>
      <c r="C40" s="346">
        <v>714343</v>
      </c>
      <c r="D40" s="346">
        <v>0</v>
      </c>
      <c r="E40" s="339">
        <v>714343</v>
      </c>
      <c r="F40" s="346">
        <v>1456789</v>
      </c>
      <c r="G40" s="346">
        <v>0</v>
      </c>
      <c r="H40" s="339">
        <v>1456789</v>
      </c>
    </row>
    <row r="41" spans="1:8" ht="15">
      <c r="A41" s="53">
        <v>20</v>
      </c>
      <c r="B41" s="56" t="s">
        <v>185</v>
      </c>
      <c r="C41" s="346">
        <v>-48922</v>
      </c>
      <c r="D41" s="346">
        <v>0</v>
      </c>
      <c r="E41" s="339">
        <v>-48922</v>
      </c>
      <c r="F41" s="346">
        <v>-158770</v>
      </c>
      <c r="G41" s="346">
        <v>0</v>
      </c>
      <c r="H41" s="339">
        <v>-158770</v>
      </c>
    </row>
    <row r="42" spans="1:8" ht="15">
      <c r="A42" s="53">
        <v>21</v>
      </c>
      <c r="B42" s="56" t="s">
        <v>184</v>
      </c>
      <c r="C42" s="346">
        <v>0</v>
      </c>
      <c r="D42" s="346">
        <v>0</v>
      </c>
      <c r="E42" s="339">
        <v>0</v>
      </c>
      <c r="F42" s="346">
        <v>-12383</v>
      </c>
      <c r="G42" s="346">
        <v>0</v>
      </c>
      <c r="H42" s="339">
        <v>-12383</v>
      </c>
    </row>
    <row r="43" spans="1:8" ht="15">
      <c r="A43" s="53">
        <v>22</v>
      </c>
      <c r="B43" s="56" t="s">
        <v>183</v>
      </c>
      <c r="C43" s="346">
        <v>0</v>
      </c>
      <c r="D43" s="346">
        <v>359</v>
      </c>
      <c r="E43" s="339">
        <v>359</v>
      </c>
      <c r="F43" s="346">
        <v>0</v>
      </c>
      <c r="G43" s="346">
        <v>3036</v>
      </c>
      <c r="H43" s="339">
        <v>3036</v>
      </c>
    </row>
    <row r="44" spans="1:8" ht="15">
      <c r="A44" s="53">
        <v>23</v>
      </c>
      <c r="B44" s="56" t="s">
        <v>182</v>
      </c>
      <c r="C44" s="346">
        <v>5799</v>
      </c>
      <c r="D44" s="346">
        <v>0</v>
      </c>
      <c r="E44" s="339">
        <v>5799</v>
      </c>
      <c r="F44" s="346">
        <v>66166</v>
      </c>
      <c r="G44" s="346">
        <v>675</v>
      </c>
      <c r="H44" s="339">
        <v>66841</v>
      </c>
    </row>
    <row r="45" spans="1:8" ht="15">
      <c r="A45" s="53">
        <v>24</v>
      </c>
      <c r="B45" s="59" t="s">
        <v>303</v>
      </c>
      <c r="C45" s="347">
        <v>596681</v>
      </c>
      <c r="D45" s="347">
        <v>250391</v>
      </c>
      <c r="E45" s="339">
        <v>847072</v>
      </c>
      <c r="F45" s="347">
        <v>1221514</v>
      </c>
      <c r="G45" s="347">
        <v>545289</v>
      </c>
      <c r="H45" s="339">
        <v>1766803</v>
      </c>
    </row>
    <row r="46" spans="1:8">
      <c r="A46" s="53"/>
      <c r="B46" s="244" t="s">
        <v>181</v>
      </c>
      <c r="C46" s="346"/>
      <c r="D46" s="346"/>
      <c r="E46" s="346"/>
      <c r="F46" s="346"/>
      <c r="G46" s="346"/>
      <c r="H46" s="346"/>
    </row>
    <row r="47" spans="1:8" ht="15">
      <c r="A47" s="53">
        <v>25</v>
      </c>
      <c r="B47" s="56" t="s">
        <v>180</v>
      </c>
      <c r="C47" s="346">
        <v>66238</v>
      </c>
      <c r="D47" s="346">
        <v>6298</v>
      </c>
      <c r="E47" s="339">
        <v>72536</v>
      </c>
      <c r="F47" s="346">
        <v>281938</v>
      </c>
      <c r="G47" s="346">
        <v>11428</v>
      </c>
      <c r="H47" s="339">
        <v>293366</v>
      </c>
    </row>
    <row r="48" spans="1:8" ht="15">
      <c r="A48" s="53">
        <v>26</v>
      </c>
      <c r="B48" s="56" t="s">
        <v>179</v>
      </c>
      <c r="C48" s="346">
        <v>71135</v>
      </c>
      <c r="D48" s="346">
        <v>0</v>
      </c>
      <c r="E48" s="339">
        <v>71135</v>
      </c>
      <c r="F48" s="346">
        <v>77558</v>
      </c>
      <c r="G48" s="346">
        <v>0</v>
      </c>
      <c r="H48" s="339">
        <v>77558</v>
      </c>
    </row>
    <row r="49" spans="1:8" ht="15">
      <c r="A49" s="53">
        <v>27</v>
      </c>
      <c r="B49" s="56" t="s">
        <v>178</v>
      </c>
      <c r="C49" s="346">
        <v>833307</v>
      </c>
      <c r="D49" s="346">
        <v>0</v>
      </c>
      <c r="E49" s="339">
        <v>833307</v>
      </c>
      <c r="F49" s="346">
        <v>1231080</v>
      </c>
      <c r="G49" s="346">
        <v>0</v>
      </c>
      <c r="H49" s="339">
        <v>1231080</v>
      </c>
    </row>
    <row r="50" spans="1:8" ht="15">
      <c r="A50" s="53">
        <v>28</v>
      </c>
      <c r="B50" s="56" t="s">
        <v>177</v>
      </c>
      <c r="C50" s="346">
        <v>6451</v>
      </c>
      <c r="D50" s="346">
        <v>0</v>
      </c>
      <c r="E50" s="339">
        <v>6451</v>
      </c>
      <c r="F50" s="346">
        <v>5333</v>
      </c>
      <c r="G50" s="346">
        <v>0</v>
      </c>
      <c r="H50" s="339">
        <v>5333</v>
      </c>
    </row>
    <row r="51" spans="1:8" ht="15">
      <c r="A51" s="53">
        <v>29</v>
      </c>
      <c r="B51" s="56" t="s">
        <v>176</v>
      </c>
      <c r="C51" s="346">
        <v>211388</v>
      </c>
      <c r="D51" s="346">
        <v>0</v>
      </c>
      <c r="E51" s="339">
        <v>211388</v>
      </c>
      <c r="F51" s="346">
        <v>369166</v>
      </c>
      <c r="G51" s="346">
        <v>0</v>
      </c>
      <c r="H51" s="339">
        <v>369166</v>
      </c>
    </row>
    <row r="52" spans="1:8" ht="15">
      <c r="A52" s="53">
        <v>30</v>
      </c>
      <c r="B52" s="56" t="s">
        <v>175</v>
      </c>
      <c r="C52" s="346">
        <v>187966</v>
      </c>
      <c r="D52" s="346">
        <v>0</v>
      </c>
      <c r="E52" s="339">
        <v>187966</v>
      </c>
      <c r="F52" s="346">
        <v>282595</v>
      </c>
      <c r="G52" s="346">
        <v>0</v>
      </c>
      <c r="H52" s="339">
        <v>282595</v>
      </c>
    </row>
    <row r="53" spans="1:8" ht="15">
      <c r="A53" s="53">
        <v>31</v>
      </c>
      <c r="B53" s="59" t="s">
        <v>304</v>
      </c>
      <c r="C53" s="347">
        <v>1376485</v>
      </c>
      <c r="D53" s="347">
        <v>6298</v>
      </c>
      <c r="E53" s="339">
        <v>1382783</v>
      </c>
      <c r="F53" s="347">
        <v>2247670</v>
      </c>
      <c r="G53" s="347">
        <v>11428</v>
      </c>
      <c r="H53" s="339">
        <v>2259098</v>
      </c>
    </row>
    <row r="54" spans="1:8" ht="15">
      <c r="A54" s="53">
        <v>32</v>
      </c>
      <c r="B54" s="59" t="s">
        <v>305</v>
      </c>
      <c r="C54" s="347">
        <v>-779804</v>
      </c>
      <c r="D54" s="347">
        <v>244093</v>
      </c>
      <c r="E54" s="339">
        <v>-535711</v>
      </c>
      <c r="F54" s="347">
        <v>-1026156</v>
      </c>
      <c r="G54" s="347">
        <v>533861</v>
      </c>
      <c r="H54" s="339">
        <v>-492295</v>
      </c>
    </row>
    <row r="55" spans="1:8">
      <c r="A55" s="53"/>
      <c r="B55" s="60"/>
      <c r="C55" s="348"/>
      <c r="D55" s="348"/>
      <c r="E55" s="348"/>
      <c r="F55" s="348"/>
      <c r="G55" s="348"/>
      <c r="H55" s="348"/>
    </row>
    <row r="56" spans="1:8" ht="15">
      <c r="A56" s="53">
        <v>33</v>
      </c>
      <c r="B56" s="59" t="s">
        <v>174</v>
      </c>
      <c r="C56" s="347">
        <v>198495</v>
      </c>
      <c r="D56" s="347">
        <v>666598</v>
      </c>
      <c r="E56" s="339">
        <v>865093</v>
      </c>
      <c r="F56" s="347">
        <v>679028</v>
      </c>
      <c r="G56" s="347">
        <v>1151073</v>
      </c>
      <c r="H56" s="339">
        <v>1830101</v>
      </c>
    </row>
    <row r="57" spans="1:8">
      <c r="A57" s="53"/>
      <c r="B57" s="60"/>
      <c r="C57" s="348"/>
      <c r="D57" s="348"/>
      <c r="E57" s="348"/>
      <c r="F57" s="348"/>
      <c r="G57" s="348"/>
      <c r="H57" s="348"/>
    </row>
    <row r="58" spans="1:8" ht="15">
      <c r="A58" s="53">
        <v>34</v>
      </c>
      <c r="B58" s="56" t="s">
        <v>173</v>
      </c>
      <c r="C58" s="346">
        <v>-76610</v>
      </c>
      <c r="D58" s="346"/>
      <c r="E58" s="339">
        <v>-76610</v>
      </c>
      <c r="F58" s="346">
        <v>128482</v>
      </c>
      <c r="G58" s="346"/>
      <c r="H58" s="339">
        <v>128482</v>
      </c>
    </row>
    <row r="59" spans="1:8" s="245" customFormat="1" ht="15">
      <c r="A59" s="53">
        <v>35</v>
      </c>
      <c r="B59" s="56" t="s">
        <v>172</v>
      </c>
      <c r="C59" s="346">
        <v>0</v>
      </c>
      <c r="D59" s="346"/>
      <c r="E59" s="350">
        <v>0</v>
      </c>
      <c r="F59" s="346">
        <v>0</v>
      </c>
      <c r="G59" s="346"/>
      <c r="H59" s="350">
        <v>0</v>
      </c>
    </row>
    <row r="60" spans="1:8" ht="15">
      <c r="A60" s="53">
        <v>36</v>
      </c>
      <c r="B60" s="56" t="s">
        <v>171</v>
      </c>
      <c r="C60" s="346">
        <v>113238</v>
      </c>
      <c r="D60" s="346"/>
      <c r="E60" s="339">
        <v>113238</v>
      </c>
      <c r="F60" s="346">
        <v>-32246</v>
      </c>
      <c r="G60" s="346"/>
      <c r="H60" s="339">
        <v>-32246</v>
      </c>
    </row>
    <row r="61" spans="1:8" ht="15">
      <c r="A61" s="53">
        <v>37</v>
      </c>
      <c r="B61" s="59" t="s">
        <v>170</v>
      </c>
      <c r="C61" s="347">
        <v>36628</v>
      </c>
      <c r="D61" s="347">
        <v>0</v>
      </c>
      <c r="E61" s="339">
        <v>36628</v>
      </c>
      <c r="F61" s="347">
        <v>96236</v>
      </c>
      <c r="G61" s="347">
        <v>0</v>
      </c>
      <c r="H61" s="339">
        <v>96236</v>
      </c>
    </row>
    <row r="62" spans="1:8">
      <c r="A62" s="53"/>
      <c r="B62" s="62"/>
      <c r="C62" s="346"/>
      <c r="D62" s="346"/>
      <c r="E62" s="346"/>
      <c r="F62" s="346"/>
      <c r="G62" s="346"/>
      <c r="H62" s="346"/>
    </row>
    <row r="63" spans="1:8" ht="15">
      <c r="A63" s="53">
        <v>38</v>
      </c>
      <c r="B63" s="63" t="s">
        <v>169</v>
      </c>
      <c r="C63" s="347">
        <v>161867</v>
      </c>
      <c r="D63" s="347">
        <v>666598</v>
      </c>
      <c r="E63" s="339">
        <v>828465</v>
      </c>
      <c r="F63" s="347">
        <v>582792</v>
      </c>
      <c r="G63" s="347">
        <v>1151073</v>
      </c>
      <c r="H63" s="339">
        <v>1733865</v>
      </c>
    </row>
    <row r="64" spans="1:8" ht="15">
      <c r="A64" s="49">
        <v>39</v>
      </c>
      <c r="B64" s="56" t="s">
        <v>168</v>
      </c>
      <c r="C64" s="351"/>
      <c r="D64" s="351"/>
      <c r="E64" s="339">
        <v>0</v>
      </c>
      <c r="F64" s="351"/>
      <c r="G64" s="351"/>
      <c r="H64" s="339">
        <v>0</v>
      </c>
    </row>
    <row r="65" spans="1:8" ht="15">
      <c r="A65" s="53">
        <v>40</v>
      </c>
      <c r="B65" s="59" t="s">
        <v>167</v>
      </c>
      <c r="C65" s="347">
        <v>161867</v>
      </c>
      <c r="D65" s="347">
        <v>666598</v>
      </c>
      <c r="E65" s="339">
        <v>828465</v>
      </c>
      <c r="F65" s="347">
        <v>582792</v>
      </c>
      <c r="G65" s="347">
        <v>1151073</v>
      </c>
      <c r="H65" s="339">
        <v>1733865</v>
      </c>
    </row>
    <row r="66" spans="1:8" ht="15">
      <c r="A66" s="49">
        <v>41</v>
      </c>
      <c r="B66" s="56" t="s">
        <v>166</v>
      </c>
      <c r="C66" s="351"/>
      <c r="D66" s="351"/>
      <c r="E66" s="339">
        <v>0</v>
      </c>
      <c r="F66" s="351"/>
      <c r="G66" s="351"/>
      <c r="H66" s="339">
        <v>0</v>
      </c>
    </row>
    <row r="67" spans="1:8" ht="15.75" thickBot="1">
      <c r="A67" s="64">
        <v>42</v>
      </c>
      <c r="B67" s="65" t="s">
        <v>165</v>
      </c>
      <c r="C67" s="352">
        <v>161867</v>
      </c>
      <c r="D67" s="352">
        <v>666598</v>
      </c>
      <c r="E67" s="345">
        <v>828465</v>
      </c>
      <c r="F67" s="352">
        <v>582792</v>
      </c>
      <c r="G67" s="352">
        <v>1151073</v>
      </c>
      <c r="H67" s="345">
        <v>1733865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topLeftCell="A7" zoomScaleNormal="100" workbookViewId="0">
      <selection activeCell="D15" sqref="D15"/>
    </sheetView>
  </sheetViews>
  <sheetFormatPr defaultColWidth="9.140625" defaultRowHeight="14.25"/>
  <cols>
    <col min="1" max="1" width="9.5703125" style="6" bestFit="1" customWidth="1"/>
    <col min="2" max="2" width="72.28515625" style="6" customWidth="1"/>
    <col min="3" max="8" width="12.7109375" style="6" customWidth="1"/>
    <col min="9" max="16384" width="9.140625" style="6"/>
  </cols>
  <sheetData>
    <row r="1" spans="1:8">
      <c r="A1" s="3" t="s">
        <v>39</v>
      </c>
      <c r="B1" s="25" t="s">
        <v>426</v>
      </c>
    </row>
    <row r="2" spans="1:8">
      <c r="A2" s="3" t="s">
        <v>40</v>
      </c>
      <c r="B2" s="376">
        <v>43008</v>
      </c>
    </row>
    <row r="3" spans="1:8">
      <c r="A3" s="5"/>
    </row>
    <row r="4" spans="1:8" ht="15" thickBot="1">
      <c r="A4" s="5" t="s">
        <v>83</v>
      </c>
      <c r="B4" s="5"/>
      <c r="C4" s="221"/>
      <c r="D4" s="221"/>
      <c r="E4" s="221"/>
      <c r="F4" s="222"/>
      <c r="G4" s="222"/>
      <c r="H4" s="223" t="s">
        <v>82</v>
      </c>
    </row>
    <row r="5" spans="1:8">
      <c r="A5" s="412" t="s">
        <v>12</v>
      </c>
      <c r="B5" s="414" t="s">
        <v>373</v>
      </c>
      <c r="C5" s="408" t="s">
        <v>77</v>
      </c>
      <c r="D5" s="409"/>
      <c r="E5" s="410"/>
      <c r="F5" s="408" t="s">
        <v>81</v>
      </c>
      <c r="G5" s="409"/>
      <c r="H5" s="411"/>
    </row>
    <row r="6" spans="1:8">
      <c r="A6" s="413"/>
      <c r="B6" s="415"/>
      <c r="C6" s="35" t="s">
        <v>319</v>
      </c>
      <c r="D6" s="35" t="s">
        <v>138</v>
      </c>
      <c r="E6" s="35" t="s">
        <v>119</v>
      </c>
      <c r="F6" s="35" t="s">
        <v>319</v>
      </c>
      <c r="G6" s="35" t="s">
        <v>138</v>
      </c>
      <c r="H6" s="36" t="s">
        <v>119</v>
      </c>
    </row>
    <row r="7" spans="1:8" s="22" customFormat="1" ht="15.75">
      <c r="A7" s="224">
        <v>1</v>
      </c>
      <c r="B7" s="225" t="s">
        <v>408</v>
      </c>
      <c r="C7" s="353">
        <v>3487410</v>
      </c>
      <c r="D7" s="353">
        <v>6684007</v>
      </c>
      <c r="E7" s="354">
        <v>10171417</v>
      </c>
      <c r="F7" s="355">
        <v>310242</v>
      </c>
      <c r="G7" s="353">
        <v>8219076</v>
      </c>
      <c r="H7" s="356">
        <v>8529318</v>
      </c>
    </row>
    <row r="8" spans="1:8" s="22" customFormat="1" ht="15.75">
      <c r="A8" s="224">
        <v>1.1000000000000001</v>
      </c>
      <c r="B8" s="282" t="s">
        <v>338</v>
      </c>
      <c r="C8" s="341">
        <v>3437410</v>
      </c>
      <c r="D8" s="341">
        <v>6684007</v>
      </c>
      <c r="E8" s="357">
        <v>10121417</v>
      </c>
      <c r="F8" s="358">
        <v>298242</v>
      </c>
      <c r="G8" s="341">
        <v>8219076</v>
      </c>
      <c r="H8" s="359">
        <v>8517318</v>
      </c>
    </row>
    <row r="9" spans="1:8" s="22" customFormat="1" ht="15.75">
      <c r="A9" s="224">
        <v>1.2</v>
      </c>
      <c r="B9" s="282" t="s">
        <v>339</v>
      </c>
      <c r="C9" s="341"/>
      <c r="D9" s="341"/>
      <c r="E9" s="357">
        <v>0</v>
      </c>
      <c r="F9" s="358"/>
      <c r="G9" s="341"/>
      <c r="H9" s="359">
        <v>0</v>
      </c>
    </row>
    <row r="10" spans="1:8" s="22" customFormat="1" ht="15.75">
      <c r="A10" s="224">
        <v>1.3</v>
      </c>
      <c r="B10" s="282" t="s">
        <v>340</v>
      </c>
      <c r="C10" s="341">
        <v>50000</v>
      </c>
      <c r="D10" s="341">
        <v>0</v>
      </c>
      <c r="E10" s="357">
        <v>50000</v>
      </c>
      <c r="F10" s="358">
        <v>12000</v>
      </c>
      <c r="G10" s="341">
        <v>0</v>
      </c>
      <c r="H10" s="359">
        <v>12000</v>
      </c>
    </row>
    <row r="11" spans="1:8" s="22" customFormat="1" ht="15.75">
      <c r="A11" s="224">
        <v>1.4</v>
      </c>
      <c r="B11" s="282" t="s">
        <v>320</v>
      </c>
      <c r="C11" s="341">
        <v>0</v>
      </c>
      <c r="D11" s="341">
        <v>0</v>
      </c>
      <c r="E11" s="357">
        <v>0</v>
      </c>
      <c r="F11" s="358">
        <v>0</v>
      </c>
      <c r="G11" s="341">
        <v>0</v>
      </c>
      <c r="H11" s="359">
        <v>0</v>
      </c>
    </row>
    <row r="12" spans="1:8" s="22" customFormat="1" ht="29.25" customHeight="1">
      <c r="A12" s="224">
        <v>2</v>
      </c>
      <c r="B12" s="226" t="s">
        <v>342</v>
      </c>
      <c r="C12" s="360"/>
      <c r="D12" s="360"/>
      <c r="E12" s="357">
        <v>0</v>
      </c>
      <c r="F12" s="361"/>
      <c r="G12" s="360"/>
      <c r="H12" s="359">
        <v>0</v>
      </c>
    </row>
    <row r="13" spans="1:8" s="22" customFormat="1" ht="19.899999999999999" customHeight="1">
      <c r="A13" s="224">
        <v>3</v>
      </c>
      <c r="B13" s="226" t="s">
        <v>341</v>
      </c>
      <c r="C13" s="353">
        <v>0</v>
      </c>
      <c r="D13" s="353">
        <v>0</v>
      </c>
      <c r="E13" s="354">
        <v>0</v>
      </c>
      <c r="F13" s="355">
        <v>0</v>
      </c>
      <c r="G13" s="353">
        <v>0</v>
      </c>
      <c r="H13" s="356">
        <v>0</v>
      </c>
    </row>
    <row r="14" spans="1:8" s="22" customFormat="1" ht="15.75">
      <c r="A14" s="224">
        <v>3.1</v>
      </c>
      <c r="B14" s="283" t="s">
        <v>321</v>
      </c>
      <c r="C14" s="341"/>
      <c r="D14" s="341"/>
      <c r="E14" s="357">
        <v>0</v>
      </c>
      <c r="F14" s="358"/>
      <c r="G14" s="341"/>
      <c r="H14" s="359">
        <v>0</v>
      </c>
    </row>
    <row r="15" spans="1:8" s="22" customFormat="1" ht="15.75">
      <c r="A15" s="224">
        <v>3.2</v>
      </c>
      <c r="B15" s="283" t="s">
        <v>322</v>
      </c>
      <c r="C15" s="341"/>
      <c r="D15" s="341"/>
      <c r="E15" s="357">
        <v>0</v>
      </c>
      <c r="F15" s="358"/>
      <c r="G15" s="341"/>
      <c r="H15" s="359">
        <v>0</v>
      </c>
    </row>
    <row r="16" spans="1:8" s="22" customFormat="1" ht="15.75">
      <c r="A16" s="224">
        <v>4</v>
      </c>
      <c r="B16" s="286" t="s">
        <v>352</v>
      </c>
      <c r="C16" s="353">
        <v>11955200</v>
      </c>
      <c r="D16" s="353">
        <v>32111963</v>
      </c>
      <c r="E16" s="354">
        <v>44067163</v>
      </c>
      <c r="F16" s="355">
        <v>6167205</v>
      </c>
      <c r="G16" s="353">
        <v>31461730</v>
      </c>
      <c r="H16" s="356">
        <v>37628935</v>
      </c>
    </row>
    <row r="17" spans="1:8" s="22" customFormat="1" ht="15.75">
      <c r="A17" s="224">
        <v>4.0999999999999996</v>
      </c>
      <c r="B17" s="283" t="s">
        <v>343</v>
      </c>
      <c r="C17" s="341">
        <v>11138200</v>
      </c>
      <c r="D17" s="341">
        <v>29424656</v>
      </c>
      <c r="E17" s="357">
        <v>40562856</v>
      </c>
      <c r="F17" s="358">
        <v>6167205</v>
      </c>
      <c r="G17" s="341">
        <v>31387180</v>
      </c>
      <c r="H17" s="359">
        <v>37554385</v>
      </c>
    </row>
    <row r="18" spans="1:8" s="22" customFormat="1" ht="15.75">
      <c r="A18" s="224">
        <v>4.2</v>
      </c>
      <c r="B18" s="283" t="s">
        <v>337</v>
      </c>
      <c r="C18" s="341">
        <v>817000</v>
      </c>
      <c r="D18" s="341">
        <v>2687307</v>
      </c>
      <c r="E18" s="357">
        <v>3504307</v>
      </c>
      <c r="F18" s="358">
        <v>0</v>
      </c>
      <c r="G18" s="341">
        <v>74550</v>
      </c>
      <c r="H18" s="359">
        <v>74550</v>
      </c>
    </row>
    <row r="19" spans="1:8" s="22" customFormat="1" ht="15.75">
      <c r="A19" s="224">
        <v>5</v>
      </c>
      <c r="B19" s="226" t="s">
        <v>351</v>
      </c>
      <c r="C19" s="353">
        <v>153200</v>
      </c>
      <c r="D19" s="353">
        <v>1568667</v>
      </c>
      <c r="E19" s="354">
        <v>1721867</v>
      </c>
      <c r="F19" s="355">
        <v>25386</v>
      </c>
      <c r="G19" s="353">
        <v>49946</v>
      </c>
      <c r="H19" s="356">
        <v>75332</v>
      </c>
    </row>
    <row r="20" spans="1:8" s="22" customFormat="1" ht="15.75">
      <c r="A20" s="224">
        <v>5.0999999999999996</v>
      </c>
      <c r="B20" s="284" t="s">
        <v>325</v>
      </c>
      <c r="C20" s="341">
        <v>153200</v>
      </c>
      <c r="D20" s="341">
        <v>1568667</v>
      </c>
      <c r="E20" s="354">
        <v>1721867</v>
      </c>
      <c r="F20" s="358">
        <v>25386</v>
      </c>
      <c r="G20" s="341">
        <v>49946</v>
      </c>
      <c r="H20" s="356">
        <v>75332</v>
      </c>
    </row>
    <row r="21" spans="1:8" s="22" customFormat="1" ht="15.75">
      <c r="A21" s="224">
        <v>5.2</v>
      </c>
      <c r="B21" s="284" t="s">
        <v>324</v>
      </c>
      <c r="C21" s="341">
        <v>0</v>
      </c>
      <c r="D21" s="341">
        <v>0</v>
      </c>
      <c r="E21" s="354">
        <v>0</v>
      </c>
      <c r="F21" s="358">
        <v>0</v>
      </c>
      <c r="G21" s="341">
        <v>0</v>
      </c>
      <c r="H21" s="356">
        <v>0</v>
      </c>
    </row>
    <row r="22" spans="1:8" s="22" customFormat="1" ht="15.75">
      <c r="A22" s="224">
        <v>5.3</v>
      </c>
      <c r="B22" s="284" t="s">
        <v>323</v>
      </c>
      <c r="C22" s="353">
        <v>7234901</v>
      </c>
      <c r="D22" s="353">
        <v>54486250</v>
      </c>
      <c r="E22" s="354">
        <v>61721151</v>
      </c>
      <c r="F22" s="355">
        <v>6702084</v>
      </c>
      <c r="G22" s="353">
        <v>15710775</v>
      </c>
      <c r="H22" s="356">
        <v>22412859</v>
      </c>
    </row>
    <row r="23" spans="1:8" s="22" customFormat="1" ht="15.75">
      <c r="A23" s="224" t="s">
        <v>23</v>
      </c>
      <c r="B23" s="227" t="s">
        <v>84</v>
      </c>
      <c r="C23" s="341">
        <v>2939856</v>
      </c>
      <c r="D23" s="341">
        <v>20428571</v>
      </c>
      <c r="E23" s="354">
        <v>23368427</v>
      </c>
      <c r="F23" s="358">
        <v>3109768</v>
      </c>
      <c r="G23" s="341">
        <v>6986421</v>
      </c>
      <c r="H23" s="356">
        <v>10096189</v>
      </c>
    </row>
    <row r="24" spans="1:8" s="22" customFormat="1" ht="15.75">
      <c r="A24" s="224" t="s">
        <v>24</v>
      </c>
      <c r="B24" s="227" t="s">
        <v>85</v>
      </c>
      <c r="C24" s="341">
        <v>415000</v>
      </c>
      <c r="D24" s="341">
        <v>10191621</v>
      </c>
      <c r="E24" s="354">
        <v>10606621</v>
      </c>
      <c r="F24" s="358">
        <v>305500</v>
      </c>
      <c r="G24" s="341">
        <v>6142254</v>
      </c>
      <c r="H24" s="356">
        <v>6447754</v>
      </c>
    </row>
    <row r="25" spans="1:8" s="22" customFormat="1" ht="15.75">
      <c r="A25" s="224" t="s">
        <v>25</v>
      </c>
      <c r="B25" s="227" t="s">
        <v>86</v>
      </c>
      <c r="C25" s="341">
        <v>320000</v>
      </c>
      <c r="D25" s="341">
        <v>13111650</v>
      </c>
      <c r="E25" s="354">
        <v>13431650</v>
      </c>
      <c r="F25" s="358">
        <v>2729000</v>
      </c>
      <c r="G25" s="341">
        <v>943773</v>
      </c>
      <c r="H25" s="356">
        <v>3672773</v>
      </c>
    </row>
    <row r="26" spans="1:8" s="22" customFormat="1" ht="15.75">
      <c r="A26" s="224" t="s">
        <v>26</v>
      </c>
      <c r="B26" s="227" t="s">
        <v>87</v>
      </c>
      <c r="C26" s="341">
        <v>3560045</v>
      </c>
      <c r="D26" s="341">
        <v>10754408</v>
      </c>
      <c r="E26" s="354">
        <v>14314453</v>
      </c>
      <c r="F26" s="358">
        <v>557816</v>
      </c>
      <c r="G26" s="341">
        <v>1638327</v>
      </c>
      <c r="H26" s="356">
        <v>2196143</v>
      </c>
    </row>
    <row r="27" spans="1:8" s="22" customFormat="1" ht="15.75">
      <c r="A27" s="224" t="s">
        <v>27</v>
      </c>
      <c r="B27" s="227" t="s">
        <v>88</v>
      </c>
      <c r="C27" s="341">
        <v>0</v>
      </c>
      <c r="D27" s="341">
        <v>0</v>
      </c>
      <c r="E27" s="354">
        <v>0</v>
      </c>
      <c r="F27" s="358">
        <v>0</v>
      </c>
      <c r="G27" s="341">
        <v>0</v>
      </c>
      <c r="H27" s="356">
        <v>0</v>
      </c>
    </row>
    <row r="28" spans="1:8" s="22" customFormat="1" ht="15.75">
      <c r="A28" s="224">
        <v>5.4</v>
      </c>
      <c r="B28" s="284" t="s">
        <v>326</v>
      </c>
      <c r="C28" s="341">
        <v>0</v>
      </c>
      <c r="D28" s="341">
        <v>0</v>
      </c>
      <c r="E28" s="354">
        <v>0</v>
      </c>
      <c r="F28" s="358">
        <v>0</v>
      </c>
      <c r="G28" s="341">
        <v>0</v>
      </c>
      <c r="H28" s="356">
        <v>0</v>
      </c>
    </row>
    <row r="29" spans="1:8" s="22" customFormat="1" ht="15.75">
      <c r="A29" s="224">
        <v>5.5</v>
      </c>
      <c r="B29" s="284" t="s">
        <v>327</v>
      </c>
      <c r="C29" s="341">
        <v>0</v>
      </c>
      <c r="D29" s="341">
        <v>0</v>
      </c>
      <c r="E29" s="354">
        <v>0</v>
      </c>
      <c r="F29" s="358">
        <v>0</v>
      </c>
      <c r="G29" s="341">
        <v>0</v>
      </c>
      <c r="H29" s="356">
        <v>0</v>
      </c>
    </row>
    <row r="30" spans="1:8" s="22" customFormat="1" ht="15.75">
      <c r="A30" s="224">
        <v>5.6</v>
      </c>
      <c r="B30" s="284" t="s">
        <v>328</v>
      </c>
      <c r="C30" s="341">
        <v>0</v>
      </c>
      <c r="D30" s="341">
        <v>0</v>
      </c>
      <c r="E30" s="354">
        <v>0</v>
      </c>
      <c r="F30" s="358">
        <v>0</v>
      </c>
      <c r="G30" s="341">
        <v>0</v>
      </c>
      <c r="H30" s="356">
        <v>0</v>
      </c>
    </row>
    <row r="31" spans="1:8" s="22" customFormat="1" ht="15.75">
      <c r="A31" s="224">
        <v>5.7</v>
      </c>
      <c r="B31" s="284" t="s">
        <v>88</v>
      </c>
      <c r="C31" s="341">
        <v>0</v>
      </c>
      <c r="D31" s="341">
        <v>0</v>
      </c>
      <c r="E31" s="354">
        <v>0</v>
      </c>
      <c r="F31" s="358">
        <v>0</v>
      </c>
      <c r="G31" s="341">
        <v>0</v>
      </c>
      <c r="H31" s="356">
        <v>0</v>
      </c>
    </row>
    <row r="32" spans="1:8" s="22" customFormat="1" ht="15.75">
      <c r="A32" s="224">
        <v>6</v>
      </c>
      <c r="B32" s="226" t="s">
        <v>357</v>
      </c>
      <c r="C32" s="353"/>
      <c r="D32" s="353"/>
      <c r="E32" s="354">
        <v>0</v>
      </c>
      <c r="F32" s="355"/>
      <c r="G32" s="353"/>
      <c r="H32" s="356">
        <v>0</v>
      </c>
    </row>
    <row r="33" spans="1:8" s="22" customFormat="1" ht="15.75">
      <c r="A33" s="224">
        <v>6.1</v>
      </c>
      <c r="B33" s="285" t="s">
        <v>347</v>
      </c>
      <c r="C33" s="341"/>
      <c r="D33" s="341"/>
      <c r="E33" s="354">
        <v>0</v>
      </c>
      <c r="F33" s="358"/>
      <c r="G33" s="341"/>
      <c r="H33" s="356">
        <v>0</v>
      </c>
    </row>
    <row r="34" spans="1:8" s="22" customFormat="1" ht="15.75">
      <c r="A34" s="224">
        <v>6.2</v>
      </c>
      <c r="B34" s="285" t="s">
        <v>348</v>
      </c>
      <c r="C34" s="341"/>
      <c r="D34" s="341"/>
      <c r="E34" s="354">
        <v>0</v>
      </c>
      <c r="F34" s="358"/>
      <c r="G34" s="341"/>
      <c r="H34" s="356">
        <v>0</v>
      </c>
    </row>
    <row r="35" spans="1:8" s="22" customFormat="1" ht="15.75">
      <c r="A35" s="224">
        <v>6.3</v>
      </c>
      <c r="B35" s="285" t="s">
        <v>344</v>
      </c>
      <c r="C35" s="341"/>
      <c r="D35" s="341"/>
      <c r="E35" s="354">
        <v>0</v>
      </c>
      <c r="F35" s="358"/>
      <c r="G35" s="341"/>
      <c r="H35" s="356">
        <v>0</v>
      </c>
    </row>
    <row r="36" spans="1:8" s="22" customFormat="1" ht="15.75">
      <c r="A36" s="224">
        <v>6.4</v>
      </c>
      <c r="B36" s="285" t="s">
        <v>345</v>
      </c>
      <c r="C36" s="341"/>
      <c r="D36" s="341"/>
      <c r="E36" s="354">
        <v>0</v>
      </c>
      <c r="F36" s="358"/>
      <c r="G36" s="341"/>
      <c r="H36" s="356">
        <v>0</v>
      </c>
    </row>
    <row r="37" spans="1:8" s="22" customFormat="1" ht="15.75">
      <c r="A37" s="224">
        <v>6.5</v>
      </c>
      <c r="B37" s="285" t="s">
        <v>346</v>
      </c>
      <c r="C37" s="341"/>
      <c r="D37" s="341"/>
      <c r="E37" s="354">
        <v>0</v>
      </c>
      <c r="F37" s="358"/>
      <c r="G37" s="341"/>
      <c r="H37" s="356">
        <v>0</v>
      </c>
    </row>
    <row r="38" spans="1:8" s="22" customFormat="1" ht="15.75">
      <c r="A38" s="224">
        <v>6.6</v>
      </c>
      <c r="B38" s="285" t="s">
        <v>349</v>
      </c>
      <c r="C38" s="341"/>
      <c r="D38" s="341"/>
      <c r="E38" s="354">
        <v>0</v>
      </c>
      <c r="F38" s="358"/>
      <c r="G38" s="341"/>
      <c r="H38" s="356">
        <v>0</v>
      </c>
    </row>
    <row r="39" spans="1:8" s="22" customFormat="1" ht="15.75">
      <c r="A39" s="224">
        <v>6.7</v>
      </c>
      <c r="B39" s="285" t="s">
        <v>350</v>
      </c>
      <c r="C39" s="341"/>
      <c r="D39" s="341"/>
      <c r="E39" s="354">
        <v>0</v>
      </c>
      <c r="F39" s="358"/>
      <c r="G39" s="341"/>
      <c r="H39" s="356">
        <v>0</v>
      </c>
    </row>
    <row r="40" spans="1:8" s="22" customFormat="1" ht="15.75">
      <c r="A40" s="224">
        <v>7</v>
      </c>
      <c r="B40" s="373" t="s">
        <v>353</v>
      </c>
      <c r="C40" s="372">
        <v>23603.459999999974</v>
      </c>
      <c r="D40" s="353">
        <v>38220.255839000005</v>
      </c>
      <c r="E40" s="354">
        <v>61823.715838999982</v>
      </c>
      <c r="F40" s="355">
        <v>8124.0999999999704</v>
      </c>
      <c r="G40" s="353">
        <v>135513.03677199999</v>
      </c>
      <c r="H40" s="356">
        <v>143637.13677199997</v>
      </c>
    </row>
    <row r="41" spans="1:8" s="22" customFormat="1" ht="15.75">
      <c r="A41" s="224">
        <v>7.1</v>
      </c>
      <c r="B41" s="374" t="s">
        <v>354</v>
      </c>
      <c r="C41" s="340">
        <v>0</v>
      </c>
      <c r="D41" s="341">
        <v>0</v>
      </c>
      <c r="E41" s="354">
        <v>0</v>
      </c>
      <c r="F41" s="358">
        <v>0</v>
      </c>
      <c r="G41" s="341">
        <v>0</v>
      </c>
      <c r="H41" s="356">
        <v>0</v>
      </c>
    </row>
    <row r="42" spans="1:8" s="22" customFormat="1" ht="25.5">
      <c r="A42" s="224">
        <v>7.2</v>
      </c>
      <c r="B42" s="374" t="s">
        <v>355</v>
      </c>
      <c r="C42" s="340">
        <v>4687.87</v>
      </c>
      <c r="D42" s="341">
        <v>12105.509999999998</v>
      </c>
      <c r="E42" s="354">
        <v>16793.379999999997</v>
      </c>
      <c r="F42" s="358">
        <v>1738.4899999999998</v>
      </c>
      <c r="G42" s="341">
        <v>6988.6282249999967</v>
      </c>
      <c r="H42" s="356">
        <v>8727.1182249999965</v>
      </c>
    </row>
    <row r="43" spans="1:8" s="22" customFormat="1" ht="25.5">
      <c r="A43" s="224">
        <v>7.3</v>
      </c>
      <c r="B43" s="374" t="s">
        <v>358</v>
      </c>
      <c r="C43" s="340">
        <v>0</v>
      </c>
      <c r="D43" s="341">
        <v>26114.745839000003</v>
      </c>
      <c r="E43" s="354">
        <v>26114.745839000003</v>
      </c>
      <c r="F43" s="358">
        <v>0</v>
      </c>
      <c r="G43" s="341">
        <v>95566.738744000002</v>
      </c>
      <c r="H43" s="356">
        <v>95566.738744000002</v>
      </c>
    </row>
    <row r="44" spans="1:8" s="22" customFormat="1" ht="25.5">
      <c r="A44" s="224">
        <v>7.4</v>
      </c>
      <c r="B44" s="374" t="s">
        <v>359</v>
      </c>
      <c r="C44" s="340">
        <v>18915.589999999975</v>
      </c>
      <c r="D44" s="341">
        <v>0</v>
      </c>
      <c r="E44" s="354">
        <v>18915.589999999975</v>
      </c>
      <c r="F44" s="358">
        <v>6385.6099999999706</v>
      </c>
      <c r="G44" s="341">
        <v>32957.66980299999</v>
      </c>
      <c r="H44" s="356">
        <v>39343.279802999961</v>
      </c>
    </row>
    <row r="45" spans="1:8" s="22" customFormat="1" ht="15.75">
      <c r="A45" s="224">
        <v>8</v>
      </c>
      <c r="B45" s="226" t="s">
        <v>336</v>
      </c>
      <c r="C45" s="341"/>
      <c r="D45" s="341"/>
      <c r="E45" s="354">
        <v>0</v>
      </c>
      <c r="F45" s="358"/>
      <c r="G45" s="341"/>
      <c r="H45" s="356">
        <v>0</v>
      </c>
    </row>
    <row r="46" spans="1:8" s="22" customFormat="1" ht="15.75">
      <c r="A46" s="224">
        <v>8.1</v>
      </c>
      <c r="B46" s="283" t="s">
        <v>360</v>
      </c>
      <c r="C46" s="341"/>
      <c r="D46" s="341"/>
      <c r="E46" s="354">
        <v>0</v>
      </c>
      <c r="F46" s="358"/>
      <c r="G46" s="341"/>
      <c r="H46" s="356">
        <v>0</v>
      </c>
    </row>
    <row r="47" spans="1:8" s="22" customFormat="1" ht="15.75">
      <c r="A47" s="224">
        <v>8.1999999999999993</v>
      </c>
      <c r="B47" s="283" t="s">
        <v>361</v>
      </c>
      <c r="C47" s="341"/>
      <c r="D47" s="341"/>
      <c r="E47" s="354">
        <v>0</v>
      </c>
      <c r="F47" s="358"/>
      <c r="G47" s="341"/>
      <c r="H47" s="356">
        <v>0</v>
      </c>
    </row>
    <row r="48" spans="1:8" s="22" customFormat="1" ht="15.75">
      <c r="A48" s="224">
        <v>8.3000000000000007</v>
      </c>
      <c r="B48" s="283" t="s">
        <v>362</v>
      </c>
      <c r="C48" s="341"/>
      <c r="D48" s="341"/>
      <c r="E48" s="354">
        <v>0</v>
      </c>
      <c r="F48" s="358"/>
      <c r="G48" s="341"/>
      <c r="H48" s="356">
        <v>0</v>
      </c>
    </row>
    <row r="49" spans="1:8" s="22" customFormat="1" ht="15.75">
      <c r="A49" s="224">
        <v>8.4</v>
      </c>
      <c r="B49" s="283" t="s">
        <v>363</v>
      </c>
      <c r="C49" s="341"/>
      <c r="D49" s="341"/>
      <c r="E49" s="354">
        <v>0</v>
      </c>
      <c r="F49" s="358"/>
      <c r="G49" s="341"/>
      <c r="H49" s="356">
        <v>0</v>
      </c>
    </row>
    <row r="50" spans="1:8" s="22" customFormat="1" ht="15.75">
      <c r="A50" s="224">
        <v>8.5</v>
      </c>
      <c r="B50" s="283" t="s">
        <v>364</v>
      </c>
      <c r="C50" s="341"/>
      <c r="D50" s="341"/>
      <c r="E50" s="354">
        <v>0</v>
      </c>
      <c r="F50" s="358"/>
      <c r="G50" s="341"/>
      <c r="H50" s="356">
        <v>0</v>
      </c>
    </row>
    <row r="51" spans="1:8" s="22" customFormat="1" ht="15.75">
      <c r="A51" s="224">
        <v>8.6</v>
      </c>
      <c r="B51" s="283" t="s">
        <v>365</v>
      </c>
      <c r="C51" s="341"/>
      <c r="D51" s="341"/>
      <c r="E51" s="354">
        <v>0</v>
      </c>
      <c r="F51" s="358"/>
      <c r="G51" s="341"/>
      <c r="H51" s="356">
        <v>0</v>
      </c>
    </row>
    <row r="52" spans="1:8" s="22" customFormat="1" ht="15.75">
      <c r="A52" s="224">
        <v>8.6999999999999993</v>
      </c>
      <c r="B52" s="283" t="s">
        <v>366</v>
      </c>
      <c r="C52" s="341"/>
      <c r="D52" s="341"/>
      <c r="E52" s="354">
        <v>0</v>
      </c>
      <c r="F52" s="358"/>
      <c r="G52" s="341"/>
      <c r="H52" s="356">
        <v>0</v>
      </c>
    </row>
    <row r="53" spans="1:8" s="22" customFormat="1" ht="16.5" thickBot="1">
      <c r="A53" s="228">
        <v>9</v>
      </c>
      <c r="B53" s="229" t="s">
        <v>356</v>
      </c>
      <c r="C53" s="362"/>
      <c r="D53" s="362"/>
      <c r="E53" s="363">
        <v>0</v>
      </c>
      <c r="F53" s="364"/>
      <c r="G53" s="362"/>
      <c r="H53" s="365">
        <v>0</v>
      </c>
    </row>
  </sheetData>
  <mergeCells count="4">
    <mergeCell ref="A5:A6"/>
    <mergeCell ref="B5:B6"/>
    <mergeCell ref="C5:E5"/>
    <mergeCell ref="F5:H5"/>
  </mergeCells>
  <pageMargins left="0.25" right="0.25" top="0.75" bottom="0.75" header="0.3" footer="0.3"/>
  <pageSetup paperSize="9" scale="6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22" sqref="C22"/>
    </sheetView>
  </sheetViews>
  <sheetFormatPr defaultColWidth="9.140625" defaultRowHeight="12.75"/>
  <cols>
    <col min="1" max="1" width="9.5703125" style="5" bestFit="1" customWidth="1"/>
    <col min="2" max="2" width="93.5703125" style="5" customWidth="1"/>
    <col min="3" max="4" width="12.7109375" style="5" customWidth="1"/>
    <col min="5" max="11" width="9.7109375" style="44" customWidth="1"/>
    <col min="12" max="16384" width="9.140625" style="44"/>
  </cols>
  <sheetData>
    <row r="1" spans="1:8">
      <c r="A1" s="3" t="s">
        <v>39</v>
      </c>
      <c r="B1" s="25" t="s">
        <v>426</v>
      </c>
      <c r="C1" s="4"/>
    </row>
    <row r="2" spans="1:8">
      <c r="A2" s="3" t="s">
        <v>40</v>
      </c>
      <c r="B2" s="376">
        <v>43008</v>
      </c>
      <c r="C2" s="7"/>
      <c r="D2" s="8"/>
      <c r="E2" s="66"/>
      <c r="F2" s="66"/>
      <c r="G2" s="66"/>
      <c r="H2" s="66"/>
    </row>
    <row r="3" spans="1:8">
      <c r="A3" s="3"/>
      <c r="B3" s="4"/>
      <c r="C3" s="7"/>
      <c r="D3" s="8"/>
      <c r="E3" s="66"/>
      <c r="F3" s="66"/>
      <c r="G3" s="66"/>
      <c r="H3" s="66"/>
    </row>
    <row r="4" spans="1:8" ht="15" customHeight="1" thickBot="1">
      <c r="A4" s="8" t="s">
        <v>223</v>
      </c>
      <c r="B4" s="157" t="s">
        <v>329</v>
      </c>
      <c r="D4" s="67" t="s">
        <v>82</v>
      </c>
    </row>
    <row r="5" spans="1:8" ht="15" customHeight="1">
      <c r="A5" s="266" t="s">
        <v>12</v>
      </c>
      <c r="B5" s="267"/>
      <c r="C5" s="268" t="s">
        <v>5</v>
      </c>
      <c r="D5" s="269" t="s">
        <v>6</v>
      </c>
    </row>
    <row r="6" spans="1:8" ht="15" customHeight="1">
      <c r="A6" s="68">
        <v>1</v>
      </c>
      <c r="B6" s="69" t="s">
        <v>333</v>
      </c>
      <c r="C6" s="366">
        <v>52682783.048650004</v>
      </c>
      <c r="D6" s="367">
        <v>58781121.596599996</v>
      </c>
    </row>
    <row r="7" spans="1:8" ht="15" customHeight="1">
      <c r="A7" s="68">
        <v>1.1000000000000001</v>
      </c>
      <c r="B7" s="69" t="s">
        <v>222</v>
      </c>
      <c r="C7" s="368">
        <v>36961005.200000003</v>
      </c>
      <c r="D7" s="368">
        <v>48547453.433299996</v>
      </c>
    </row>
    <row r="8" spans="1:8">
      <c r="A8" s="68" t="s">
        <v>21</v>
      </c>
      <c r="B8" s="69" t="s">
        <v>221</v>
      </c>
      <c r="C8" s="368"/>
      <c r="D8" s="368"/>
    </row>
    <row r="9" spans="1:8" ht="15" customHeight="1">
      <c r="A9" s="68">
        <v>1.2</v>
      </c>
      <c r="B9" s="246" t="s">
        <v>220</v>
      </c>
      <c r="C9" s="368">
        <v>9472984.098650001</v>
      </c>
      <c r="D9" s="368">
        <v>4263098.9133000001</v>
      </c>
    </row>
    <row r="10" spans="1:8" ht="15" customHeight="1">
      <c r="A10" s="68">
        <v>1.3</v>
      </c>
      <c r="B10" s="70" t="s">
        <v>137</v>
      </c>
      <c r="C10" s="369">
        <v>6248793.75</v>
      </c>
      <c r="D10" s="369">
        <v>5970569.25</v>
      </c>
    </row>
    <row r="11" spans="1:8" ht="15" customHeight="1">
      <c r="A11" s="68">
        <v>1.4</v>
      </c>
      <c r="B11" s="71" t="s">
        <v>37</v>
      </c>
      <c r="C11" s="369">
        <v>0</v>
      </c>
      <c r="D11" s="369">
        <v>0</v>
      </c>
    </row>
    <row r="12" spans="1:8" ht="15" customHeight="1">
      <c r="A12" s="68">
        <v>2</v>
      </c>
      <c r="B12" s="69" t="s">
        <v>330</v>
      </c>
      <c r="C12" s="368">
        <v>63838.950311001368</v>
      </c>
      <c r="D12" s="368">
        <v>703862.84536199737</v>
      </c>
    </row>
    <row r="13" spans="1:8" ht="15" customHeight="1">
      <c r="A13" s="68">
        <v>3</v>
      </c>
      <c r="B13" s="69" t="s">
        <v>331</v>
      </c>
      <c r="C13" s="369">
        <v>6802520</v>
      </c>
      <c r="D13" s="369">
        <v>6802520</v>
      </c>
    </row>
    <row r="14" spans="1:8" ht="15" customHeight="1" thickBot="1">
      <c r="A14" s="72">
        <v>4</v>
      </c>
      <c r="B14" s="73" t="s">
        <v>332</v>
      </c>
      <c r="C14" s="370">
        <v>59549141.998961002</v>
      </c>
      <c r="D14" s="371">
        <v>66287504.441961996</v>
      </c>
    </row>
    <row r="15" spans="1:8" ht="15" customHeight="1">
      <c r="A15" s="74"/>
      <c r="B15" s="75"/>
      <c r="C15" s="75"/>
      <c r="D15" s="75"/>
    </row>
    <row r="16" spans="1:8">
      <c r="B16" s="76"/>
    </row>
    <row r="17" spans="1:4">
      <c r="B17" s="77"/>
    </row>
    <row r="18" spans="1:4">
      <c r="B18" s="77"/>
    </row>
    <row r="19" spans="1:4" ht="11.25">
      <c r="A19" s="44"/>
      <c r="B19" s="44"/>
      <c r="C19" s="44"/>
      <c r="D19" s="44"/>
    </row>
    <row r="20" spans="1:4" ht="11.25">
      <c r="A20" s="44"/>
      <c r="B20" s="44"/>
      <c r="C20" s="44"/>
      <c r="D20" s="44"/>
    </row>
    <row r="21" spans="1:4" ht="11.25">
      <c r="A21" s="44"/>
      <c r="B21" s="44"/>
      <c r="C21" s="44"/>
      <c r="D21" s="44"/>
    </row>
    <row r="22" spans="1:4" ht="11.25">
      <c r="A22" s="44"/>
      <c r="B22" s="44"/>
      <c r="C22" s="44"/>
      <c r="D22" s="44"/>
    </row>
    <row r="23" spans="1:4" ht="11.25">
      <c r="A23" s="44"/>
      <c r="B23" s="44"/>
      <c r="C23" s="44"/>
      <c r="D23" s="44"/>
    </row>
    <row r="24" spans="1:4" ht="11.25">
      <c r="A24" s="44"/>
      <c r="B24" s="44"/>
      <c r="C24" s="44"/>
      <c r="D24" s="44"/>
    </row>
    <row r="25" spans="1:4" ht="11.25">
      <c r="A25" s="44"/>
      <c r="B25" s="44"/>
      <c r="C25" s="44"/>
      <c r="D25" s="44"/>
    </row>
    <row r="26" spans="1:4" ht="11.25">
      <c r="A26" s="44"/>
      <c r="B26" s="44"/>
      <c r="C26" s="44"/>
      <c r="D26" s="44"/>
    </row>
    <row r="27" spans="1:4" ht="11.25">
      <c r="A27" s="44"/>
      <c r="B27" s="44"/>
      <c r="C27" s="44"/>
      <c r="D27" s="44"/>
    </row>
    <row r="28" spans="1:4" ht="11.25">
      <c r="A28" s="44"/>
      <c r="B28" s="44"/>
      <c r="C28" s="44"/>
      <c r="D28" s="44"/>
    </row>
    <row r="29" spans="1:4" ht="11.25">
      <c r="A29" s="44"/>
      <c r="B29" s="44"/>
      <c r="C29" s="44"/>
      <c r="D29" s="44"/>
    </row>
    <row r="30" spans="1:4" ht="11.25">
      <c r="A30" s="44"/>
      <c r="B30" s="44"/>
      <c r="C30" s="44"/>
      <c r="D30" s="44"/>
    </row>
    <row r="31" spans="1:4" ht="11.25">
      <c r="A31" s="44"/>
      <c r="B31" s="44"/>
      <c r="C31" s="44"/>
      <c r="D31" s="4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34"/>
  <sheetViews>
    <sheetView zoomScaleNormal="100" workbookViewId="0">
      <pane xSplit="1" ySplit="4" topLeftCell="B23" activePane="bottomRight" state="frozen"/>
      <selection activeCell="B9" sqref="B9"/>
      <selection pane="topRight" activeCell="B9" sqref="B9"/>
      <selection pane="bottomLeft" activeCell="B9" sqref="B9"/>
      <selection pane="bottomRight" activeCell="G17" sqref="G17"/>
    </sheetView>
  </sheetViews>
  <sheetFormatPr defaultColWidth="9.140625" defaultRowHeight="14.25"/>
  <cols>
    <col min="1" max="1" width="9.5703125" style="5" bestFit="1" customWidth="1"/>
    <col min="2" max="2" width="71.7109375" style="5" customWidth="1"/>
    <col min="3" max="3" width="9.140625" style="5"/>
    <col min="4" max="16384" width="9.140625" style="6"/>
  </cols>
  <sheetData>
    <row r="1" spans="1:8">
      <c r="A1" s="3" t="s">
        <v>39</v>
      </c>
      <c r="B1" s="25" t="s">
        <v>426</v>
      </c>
    </row>
    <row r="2" spans="1:8">
      <c r="A2" s="3" t="s">
        <v>40</v>
      </c>
      <c r="B2" s="376">
        <v>43008</v>
      </c>
    </row>
    <row r="4" spans="1:8" ht="16.5" customHeight="1" thickBot="1">
      <c r="A4" s="78" t="s">
        <v>89</v>
      </c>
      <c r="B4" s="79" t="s">
        <v>295</v>
      </c>
      <c r="C4" s="80"/>
    </row>
    <row r="5" spans="1:8">
      <c r="A5" s="81"/>
      <c r="B5" s="416" t="s">
        <v>90</v>
      </c>
      <c r="C5" s="417"/>
    </row>
    <row r="6" spans="1:8">
      <c r="A6" s="82">
        <v>1</v>
      </c>
      <c r="B6" s="83" t="s">
        <v>411</v>
      </c>
      <c r="C6" s="84"/>
    </row>
    <row r="7" spans="1:8">
      <c r="A7" s="82">
        <v>2</v>
      </c>
      <c r="B7" s="83" t="s">
        <v>413</v>
      </c>
      <c r="C7" s="84"/>
    </row>
    <row r="8" spans="1:8">
      <c r="A8" s="82">
        <v>3</v>
      </c>
      <c r="B8" s="83" t="s">
        <v>414</v>
      </c>
      <c r="C8" s="84"/>
    </row>
    <row r="9" spans="1:8">
      <c r="A9" s="82">
        <v>4</v>
      </c>
      <c r="B9" s="83"/>
      <c r="C9" s="84"/>
    </row>
    <row r="10" spans="1:8">
      <c r="A10" s="82">
        <v>5</v>
      </c>
      <c r="B10" s="83"/>
      <c r="C10" s="84"/>
    </row>
    <row r="11" spans="1:8">
      <c r="A11" s="82">
        <v>6</v>
      </c>
      <c r="B11" s="83"/>
      <c r="C11" s="84"/>
    </row>
    <row r="12" spans="1:8">
      <c r="A12" s="82">
        <v>7</v>
      </c>
      <c r="B12" s="83"/>
      <c r="C12" s="84"/>
      <c r="H12" s="85"/>
    </row>
    <row r="13" spans="1:8">
      <c r="A13" s="82">
        <v>8</v>
      </c>
      <c r="B13" s="83"/>
      <c r="C13" s="84"/>
    </row>
    <row r="14" spans="1:8">
      <c r="A14" s="82">
        <v>9</v>
      </c>
      <c r="B14" s="83"/>
      <c r="C14" s="84"/>
    </row>
    <row r="15" spans="1:8">
      <c r="A15" s="82">
        <v>10</v>
      </c>
      <c r="B15" s="83"/>
      <c r="C15" s="84"/>
    </row>
    <row r="16" spans="1:8">
      <c r="A16" s="82"/>
      <c r="B16" s="418"/>
      <c r="C16" s="419"/>
    </row>
    <row r="17" spans="1:3">
      <c r="A17" s="82"/>
      <c r="B17" s="420" t="s">
        <v>91</v>
      </c>
      <c r="C17" s="421"/>
    </row>
    <row r="18" spans="1:3">
      <c r="A18" s="82">
        <v>1</v>
      </c>
      <c r="B18" s="83" t="s">
        <v>412</v>
      </c>
      <c r="C18" s="86"/>
    </row>
    <row r="19" spans="1:3">
      <c r="A19" s="82">
        <v>2</v>
      </c>
      <c r="B19" s="83" t="s">
        <v>415</v>
      </c>
      <c r="C19" s="86"/>
    </row>
    <row r="20" spans="1:3">
      <c r="A20" s="82">
        <v>3</v>
      </c>
      <c r="B20" s="83" t="s">
        <v>416</v>
      </c>
      <c r="C20" s="86"/>
    </row>
    <row r="21" spans="1:3">
      <c r="A21" s="82">
        <v>4</v>
      </c>
      <c r="B21" s="83"/>
      <c r="C21" s="86"/>
    </row>
    <row r="22" spans="1:3">
      <c r="A22" s="82">
        <v>5</v>
      </c>
      <c r="B22" s="83"/>
      <c r="C22" s="86"/>
    </row>
    <row r="23" spans="1:3">
      <c r="A23" s="82">
        <v>6</v>
      </c>
      <c r="B23" s="83"/>
      <c r="C23" s="86"/>
    </row>
    <row r="24" spans="1:3">
      <c r="A24" s="82">
        <v>7</v>
      </c>
      <c r="B24" s="83"/>
      <c r="C24" s="86"/>
    </row>
    <row r="25" spans="1:3">
      <c r="A25" s="82">
        <v>8</v>
      </c>
      <c r="B25" s="83"/>
      <c r="C25" s="86"/>
    </row>
    <row r="26" spans="1:3">
      <c r="A26" s="82">
        <v>9</v>
      </c>
      <c r="B26" s="83"/>
      <c r="C26" s="86"/>
    </row>
    <row r="27" spans="1:3" ht="15.75" customHeight="1">
      <c r="A27" s="82">
        <v>10</v>
      </c>
      <c r="B27" s="83"/>
      <c r="C27" s="87"/>
    </row>
    <row r="28" spans="1:3" ht="15.75" customHeight="1">
      <c r="A28" s="82"/>
      <c r="B28" s="83"/>
      <c r="C28" s="87"/>
    </row>
    <row r="29" spans="1:3" ht="30" customHeight="1">
      <c r="A29" s="82"/>
      <c r="B29" s="420" t="s">
        <v>92</v>
      </c>
      <c r="C29" s="421"/>
    </row>
    <row r="30" spans="1:3" ht="15">
      <c r="A30" s="82">
        <v>1</v>
      </c>
      <c r="B30" s="399" t="s">
        <v>425</v>
      </c>
      <c r="C30" s="375">
        <v>1</v>
      </c>
    </row>
    <row r="31" spans="1:3" ht="15.75" customHeight="1">
      <c r="A31" s="82"/>
      <c r="B31" s="83"/>
      <c r="C31" s="84"/>
    </row>
    <row r="32" spans="1:3" ht="29.25" customHeight="1">
      <c r="A32" s="82"/>
      <c r="B32" s="420" t="s">
        <v>93</v>
      </c>
      <c r="C32" s="421"/>
    </row>
    <row r="33" spans="1:3">
      <c r="A33" s="82">
        <v>1</v>
      </c>
      <c r="B33" s="83"/>
      <c r="C33" s="84" t="s">
        <v>20</v>
      </c>
    </row>
    <row r="34" spans="1:3" ht="15" thickBot="1">
      <c r="A34" s="88"/>
      <c r="B34" s="89"/>
      <c r="C34" s="90"/>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37"/>
  <sheetViews>
    <sheetView zoomScale="90" zoomScaleNormal="90" workbookViewId="0">
      <pane xSplit="1" ySplit="5" topLeftCell="B15" activePane="bottomRight" state="frozen"/>
      <selection activeCell="B9" sqref="B9"/>
      <selection pane="topRight" activeCell="B9" sqref="B9"/>
      <selection pane="bottomLeft" activeCell="B9" sqref="B9"/>
      <selection pane="bottomRight" activeCell="C8" sqref="C8:G21"/>
    </sheetView>
  </sheetViews>
  <sheetFormatPr defaultColWidth="9.140625" defaultRowHeight="14.25"/>
  <cols>
    <col min="1" max="1" width="9.5703125" style="5" bestFit="1" customWidth="1"/>
    <col min="2" max="2" width="47.5703125" style="5" customWidth="1"/>
    <col min="3" max="3" width="28" style="5" customWidth="1"/>
    <col min="4" max="4" width="22.42578125" style="5" customWidth="1"/>
    <col min="5" max="5" width="22.28515625" style="5" customWidth="1"/>
    <col min="6" max="6" width="25.42578125" style="5" customWidth="1"/>
    <col min="7" max="7" width="21.28515625" style="6" customWidth="1"/>
    <col min="8" max="8" width="12" style="6" bestFit="1" customWidth="1"/>
    <col min="9" max="9" width="12.5703125" style="6" bestFit="1" customWidth="1"/>
    <col min="10" max="16384" width="9.140625" style="6"/>
  </cols>
  <sheetData>
    <row r="1" spans="1:9">
      <c r="A1" s="317" t="s">
        <v>39</v>
      </c>
      <c r="B1" s="25" t="s">
        <v>426</v>
      </c>
      <c r="C1" s="105"/>
      <c r="D1" s="105"/>
      <c r="E1" s="105"/>
      <c r="F1" s="105"/>
      <c r="G1" s="22"/>
      <c r="H1" s="22"/>
    </row>
    <row r="2" spans="1:9" s="91" customFormat="1" ht="15.75" customHeight="1">
      <c r="A2" s="317" t="s">
        <v>40</v>
      </c>
      <c r="B2" s="376">
        <v>43008</v>
      </c>
    </row>
    <row r="3" spans="1:9" s="91" customFormat="1" ht="15.75" customHeight="1">
      <c r="A3" s="317"/>
    </row>
    <row r="4" spans="1:9" s="91" customFormat="1" ht="15.75" customHeight="1" thickBot="1">
      <c r="A4" s="318" t="s">
        <v>228</v>
      </c>
      <c r="B4" s="426" t="s">
        <v>380</v>
      </c>
      <c r="C4" s="427"/>
      <c r="D4" s="427"/>
      <c r="E4" s="427"/>
      <c r="F4" s="427"/>
      <c r="G4" s="92" t="s">
        <v>82</v>
      </c>
    </row>
    <row r="5" spans="1:9" s="95" customFormat="1" ht="17.45" customHeight="1">
      <c r="A5" s="248"/>
      <c r="B5" s="249"/>
      <c r="C5" s="93" t="s">
        <v>0</v>
      </c>
      <c r="D5" s="93" t="s">
        <v>1</v>
      </c>
      <c r="E5" s="93" t="s">
        <v>2</v>
      </c>
      <c r="F5" s="93" t="s">
        <v>3</v>
      </c>
      <c r="G5" s="94" t="s">
        <v>22</v>
      </c>
    </row>
    <row r="6" spans="1:9" s="22" customFormat="1" ht="14.45" customHeight="1">
      <c r="A6" s="319"/>
      <c r="B6" s="422" t="s">
        <v>387</v>
      </c>
      <c r="C6" s="422" t="s">
        <v>103</v>
      </c>
      <c r="D6" s="424" t="s">
        <v>227</v>
      </c>
      <c r="E6" s="424"/>
      <c r="F6" s="424"/>
      <c r="G6" s="425" t="s">
        <v>389</v>
      </c>
      <c r="I6" s="6"/>
    </row>
    <row r="7" spans="1:9" s="22" customFormat="1" ht="99.6" customHeight="1">
      <c r="A7" s="319"/>
      <c r="B7" s="423"/>
      <c r="C7" s="422"/>
      <c r="D7" s="320" t="s">
        <v>226</v>
      </c>
      <c r="E7" s="320" t="s">
        <v>388</v>
      </c>
      <c r="F7" s="320" t="s">
        <v>225</v>
      </c>
      <c r="G7" s="425"/>
      <c r="I7" s="6"/>
    </row>
    <row r="8" spans="1:9">
      <c r="A8" s="321">
        <v>1</v>
      </c>
      <c r="B8" s="239" t="s">
        <v>44</v>
      </c>
      <c r="C8" s="322">
        <v>10659210</v>
      </c>
      <c r="D8" s="322"/>
      <c r="E8" s="322">
        <v>10659210</v>
      </c>
      <c r="F8" s="322"/>
      <c r="G8" s="247">
        <v>10659210</v>
      </c>
      <c r="H8" s="22"/>
    </row>
    <row r="9" spans="1:9">
      <c r="A9" s="321">
        <v>2</v>
      </c>
      <c r="B9" s="239" t="s">
        <v>45</v>
      </c>
      <c r="C9" s="322">
        <v>10609753</v>
      </c>
      <c r="D9" s="322"/>
      <c r="E9" s="322">
        <v>10609753</v>
      </c>
      <c r="F9" s="322"/>
      <c r="G9" s="247">
        <v>10609753</v>
      </c>
      <c r="H9" s="22"/>
    </row>
    <row r="10" spans="1:9">
      <c r="A10" s="321">
        <v>3</v>
      </c>
      <c r="B10" s="239" t="s">
        <v>46</v>
      </c>
      <c r="C10" s="322">
        <v>12326653</v>
      </c>
      <c r="D10" s="322"/>
      <c r="E10" s="322">
        <v>12326653</v>
      </c>
      <c r="F10" s="322"/>
      <c r="G10" s="247">
        <v>12326653</v>
      </c>
      <c r="H10" s="22"/>
    </row>
    <row r="11" spans="1:9">
      <c r="A11" s="321">
        <v>4</v>
      </c>
      <c r="B11" s="239" t="s">
        <v>47</v>
      </c>
      <c r="C11" s="322">
        <v>0</v>
      </c>
      <c r="D11" s="322"/>
      <c r="E11" s="322">
        <v>0</v>
      </c>
      <c r="F11" s="322"/>
      <c r="G11" s="247">
        <v>0</v>
      </c>
      <c r="H11" s="22"/>
    </row>
    <row r="12" spans="1:9">
      <c r="A12" s="321">
        <v>5</v>
      </c>
      <c r="B12" s="239" t="s">
        <v>48</v>
      </c>
      <c r="C12" s="322">
        <v>16741616</v>
      </c>
      <c r="D12" s="322"/>
      <c r="E12" s="322">
        <v>16741616</v>
      </c>
      <c r="F12" s="322"/>
      <c r="G12" s="247">
        <v>16741616</v>
      </c>
      <c r="H12" s="22"/>
    </row>
    <row r="13" spans="1:9">
      <c r="A13" s="321">
        <v>6.1</v>
      </c>
      <c r="B13" s="323" t="s">
        <v>49</v>
      </c>
      <c r="C13" s="324">
        <v>19032468</v>
      </c>
      <c r="D13" s="322"/>
      <c r="E13" s="322">
        <v>19032468</v>
      </c>
      <c r="F13" s="322">
        <v>8509156.7300000004</v>
      </c>
      <c r="G13" s="247">
        <v>27541624.73</v>
      </c>
      <c r="H13" s="22"/>
    </row>
    <row r="14" spans="1:9">
      <c r="A14" s="321">
        <v>6.2</v>
      </c>
      <c r="B14" s="325" t="s">
        <v>50</v>
      </c>
      <c r="C14" s="324">
        <v>-703379</v>
      </c>
      <c r="D14" s="322"/>
      <c r="E14" s="322">
        <v>-703379</v>
      </c>
      <c r="F14" s="322">
        <v>-367868.30999999988</v>
      </c>
      <c r="G14" s="247">
        <v>-1071247.3099999998</v>
      </c>
      <c r="H14" s="22"/>
    </row>
    <row r="15" spans="1:9">
      <c r="A15" s="321">
        <v>6</v>
      </c>
      <c r="B15" s="239" t="s">
        <v>51</v>
      </c>
      <c r="C15" s="322">
        <v>18329089</v>
      </c>
      <c r="D15" s="322"/>
      <c r="E15" s="322">
        <v>18329089</v>
      </c>
      <c r="F15" s="322">
        <v>8141288.4200000009</v>
      </c>
      <c r="G15" s="247">
        <v>26470377.420000002</v>
      </c>
      <c r="H15" s="22"/>
    </row>
    <row r="16" spans="1:9">
      <c r="A16" s="321">
        <v>7</v>
      </c>
      <c r="B16" s="239" t="s">
        <v>52</v>
      </c>
      <c r="C16" s="322">
        <v>285115</v>
      </c>
      <c r="D16" s="322"/>
      <c r="E16" s="322">
        <v>285115</v>
      </c>
      <c r="F16" s="322">
        <v>44694.099999999984</v>
      </c>
      <c r="G16" s="247">
        <v>329809.09999999998</v>
      </c>
      <c r="H16" s="22"/>
    </row>
    <row r="17" spans="1:9">
      <c r="A17" s="321">
        <v>8</v>
      </c>
      <c r="B17" s="239" t="s">
        <v>224</v>
      </c>
      <c r="C17" s="322">
        <v>124341</v>
      </c>
      <c r="D17" s="322"/>
      <c r="E17" s="322">
        <v>124341</v>
      </c>
      <c r="F17" s="322"/>
      <c r="G17" s="247">
        <v>124341</v>
      </c>
      <c r="H17" s="326"/>
      <c r="I17" s="99"/>
    </row>
    <row r="18" spans="1:9">
      <c r="A18" s="321">
        <v>9</v>
      </c>
      <c r="B18" s="239" t="s">
        <v>53</v>
      </c>
      <c r="C18" s="322">
        <v>0</v>
      </c>
      <c r="D18" s="322"/>
      <c r="E18" s="322">
        <v>0</v>
      </c>
      <c r="F18" s="322"/>
      <c r="G18" s="247">
        <v>0</v>
      </c>
      <c r="H18" s="22"/>
      <c r="I18" s="99"/>
    </row>
    <row r="19" spans="1:9">
      <c r="A19" s="321">
        <v>10</v>
      </c>
      <c r="B19" s="239" t="s">
        <v>54</v>
      </c>
      <c r="C19" s="322">
        <v>3789539</v>
      </c>
      <c r="D19" s="322">
        <v>229004</v>
      </c>
      <c r="E19" s="322">
        <v>3560535</v>
      </c>
      <c r="F19" s="322"/>
      <c r="G19" s="247">
        <v>3560535</v>
      </c>
      <c r="H19" s="22"/>
      <c r="I19" s="99"/>
    </row>
    <row r="20" spans="1:9">
      <c r="A20" s="321">
        <v>11</v>
      </c>
      <c r="B20" s="239" t="s">
        <v>55</v>
      </c>
      <c r="C20" s="322">
        <v>4311400</v>
      </c>
      <c r="D20" s="322"/>
      <c r="E20" s="322">
        <v>4311400</v>
      </c>
      <c r="F20" s="322"/>
      <c r="G20" s="247">
        <v>4311400</v>
      </c>
      <c r="H20" s="22"/>
    </row>
    <row r="21" spans="1:9" ht="26.25" thickBot="1">
      <c r="A21" s="178"/>
      <c r="B21" s="327" t="s">
        <v>390</v>
      </c>
      <c r="C21" s="250">
        <v>77176716</v>
      </c>
      <c r="D21" s="250">
        <v>229004</v>
      </c>
      <c r="E21" s="250">
        <v>76947712</v>
      </c>
      <c r="F21" s="250">
        <v>8185982.5200000005</v>
      </c>
      <c r="G21" s="250">
        <v>85133694.519999996</v>
      </c>
    </row>
    <row r="22" spans="1:9">
      <c r="A22" s="6"/>
      <c r="B22" s="6"/>
      <c r="C22" s="6"/>
      <c r="D22" s="6"/>
      <c r="E22" s="6"/>
      <c r="F22" s="6"/>
    </row>
    <row r="23" spans="1:9">
      <c r="A23" s="6"/>
      <c r="B23" s="6"/>
      <c r="C23" s="6"/>
      <c r="D23" s="6"/>
      <c r="E23" s="6"/>
      <c r="F23" s="6"/>
    </row>
    <row r="25" spans="1:9" s="5" customFormat="1">
      <c r="B25" s="100"/>
      <c r="G25" s="6"/>
      <c r="H25" s="6"/>
      <c r="I25" s="6"/>
    </row>
    <row r="26" spans="1:9" s="5" customFormat="1">
      <c r="B26" s="100"/>
      <c r="G26" s="6"/>
      <c r="H26" s="6"/>
      <c r="I26" s="6"/>
    </row>
    <row r="27" spans="1:9" s="5" customFormat="1">
      <c r="B27" s="100"/>
      <c r="G27" s="6"/>
      <c r="H27" s="6"/>
      <c r="I27" s="6"/>
    </row>
    <row r="28" spans="1:9" s="5" customFormat="1">
      <c r="B28" s="100"/>
      <c r="G28" s="6"/>
      <c r="H28" s="6"/>
      <c r="I28" s="6"/>
    </row>
    <row r="29" spans="1:9" s="5" customFormat="1">
      <c r="B29" s="100"/>
      <c r="G29" s="6"/>
      <c r="H29" s="6"/>
      <c r="I29" s="6"/>
    </row>
    <row r="30" spans="1:9" s="5" customFormat="1">
      <c r="B30" s="100"/>
      <c r="G30" s="6"/>
      <c r="H30" s="6"/>
      <c r="I30" s="6"/>
    </row>
    <row r="31" spans="1:9" s="5" customFormat="1">
      <c r="B31" s="100"/>
      <c r="G31" s="6"/>
      <c r="H31" s="6"/>
      <c r="I31" s="6"/>
    </row>
    <row r="32" spans="1:9" s="5" customFormat="1">
      <c r="B32" s="100"/>
      <c r="G32" s="6"/>
      <c r="H32" s="6"/>
      <c r="I32" s="6"/>
    </row>
    <row r="33" spans="2:9" s="5" customFormat="1">
      <c r="B33" s="100"/>
      <c r="G33" s="6"/>
      <c r="H33" s="6"/>
      <c r="I33" s="6"/>
    </row>
    <row r="34" spans="2:9" s="5" customFormat="1">
      <c r="B34" s="100"/>
      <c r="G34" s="6"/>
      <c r="H34" s="6"/>
      <c r="I34" s="6"/>
    </row>
    <row r="35" spans="2:9" s="5" customFormat="1">
      <c r="B35" s="100"/>
      <c r="G35" s="6"/>
      <c r="H35" s="6"/>
      <c r="I35" s="6"/>
    </row>
    <row r="36" spans="2:9" s="5" customFormat="1">
      <c r="B36" s="100"/>
      <c r="G36" s="6"/>
      <c r="H36" s="6"/>
      <c r="I36" s="6"/>
    </row>
    <row r="37" spans="2:9" s="5" customFormat="1">
      <c r="B37" s="100"/>
      <c r="G37" s="6"/>
      <c r="H37" s="6"/>
      <c r="I37" s="6"/>
    </row>
  </sheetData>
  <mergeCells count="5">
    <mergeCell ref="B6:B7"/>
    <mergeCell ref="C6:C7"/>
    <mergeCell ref="D6:F6"/>
    <mergeCell ref="G6:G7"/>
    <mergeCell ref="B4:F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20" sqref="B20"/>
    </sheetView>
  </sheetViews>
  <sheetFormatPr defaultColWidth="9.140625" defaultRowHeight="12.75" outlineLevelRow="1"/>
  <cols>
    <col min="1" max="1" width="9.5703125" style="5" bestFit="1" customWidth="1"/>
    <col min="2" max="2" width="114.28515625" style="5" customWidth="1"/>
    <col min="3" max="3" width="18.85546875" style="5" customWidth="1"/>
    <col min="4" max="4" width="25.42578125" style="5" customWidth="1"/>
    <col min="5" max="5" width="24.28515625" style="5" customWidth="1"/>
    <col min="6" max="6" width="24" style="5" customWidth="1"/>
    <col min="7" max="7" width="10" style="5" bestFit="1" customWidth="1"/>
    <col min="8" max="8" width="12" style="5" bestFit="1" customWidth="1"/>
    <col min="9" max="9" width="12.5703125" style="5" bestFit="1" customWidth="1"/>
    <col min="10" max="16384" width="9.140625" style="5"/>
  </cols>
  <sheetData>
    <row r="1" spans="1:6">
      <c r="A1" s="3" t="s">
        <v>39</v>
      </c>
      <c r="B1" s="25" t="s">
        <v>426</v>
      </c>
    </row>
    <row r="2" spans="1:6" s="91" customFormat="1" ht="15.75" customHeight="1">
      <c r="A2" s="3" t="s">
        <v>40</v>
      </c>
      <c r="B2" s="376">
        <v>43008</v>
      </c>
      <c r="C2" s="5"/>
      <c r="D2" s="5"/>
      <c r="E2" s="5"/>
      <c r="F2" s="5"/>
    </row>
    <row r="3" spans="1:6" s="91" customFormat="1" ht="15.75" customHeight="1">
      <c r="C3" s="5"/>
      <c r="D3" s="5"/>
      <c r="E3" s="5"/>
      <c r="F3" s="5"/>
    </row>
    <row r="4" spans="1:6" s="91" customFormat="1" ht="13.5" thickBot="1">
      <c r="A4" s="91" t="s">
        <v>94</v>
      </c>
      <c r="B4" s="328" t="s">
        <v>367</v>
      </c>
      <c r="C4" s="92" t="s">
        <v>82</v>
      </c>
      <c r="D4" s="5"/>
      <c r="E4" s="5"/>
      <c r="F4" s="5"/>
    </row>
    <row r="5" spans="1:6">
      <c r="A5" s="255">
        <v>1</v>
      </c>
      <c r="B5" s="329" t="s">
        <v>389</v>
      </c>
      <c r="C5" s="400">
        <v>85133694.519999996</v>
      </c>
    </row>
    <row r="6" spans="1:6" s="256" customFormat="1">
      <c r="A6" s="101">
        <v>2.1</v>
      </c>
      <c r="B6" s="252" t="s">
        <v>368</v>
      </c>
      <c r="C6" s="166">
        <v>10175937.035400001</v>
      </c>
    </row>
    <row r="7" spans="1:6" s="76" customFormat="1" outlineLevel="1">
      <c r="A7" s="68">
        <v>2.2000000000000002</v>
      </c>
      <c r="B7" s="71" t="s">
        <v>369</v>
      </c>
      <c r="C7" s="257"/>
    </row>
    <row r="8" spans="1:6" s="76" customFormat="1" ht="25.5">
      <c r="A8" s="68">
        <v>3</v>
      </c>
      <c r="B8" s="253" t="s">
        <v>370</v>
      </c>
      <c r="C8" s="401">
        <v>95309631.555399999</v>
      </c>
    </row>
    <row r="9" spans="1:6" s="256" customFormat="1">
      <c r="A9" s="101">
        <v>4</v>
      </c>
      <c r="B9" s="103" t="s">
        <v>98</v>
      </c>
      <c r="C9" s="166">
        <v>494409.69999999995</v>
      </c>
    </row>
    <row r="10" spans="1:6" s="76" customFormat="1" outlineLevel="1">
      <c r="A10" s="68">
        <v>5.0999999999999996</v>
      </c>
      <c r="B10" s="71" t="s">
        <v>371</v>
      </c>
      <c r="C10" s="257">
        <v>-702952.93675000034</v>
      </c>
    </row>
    <row r="11" spans="1:6" s="76" customFormat="1" outlineLevel="1">
      <c r="A11" s="68">
        <v>5.2</v>
      </c>
      <c r="B11" s="71" t="s">
        <v>372</v>
      </c>
      <c r="C11" s="257"/>
    </row>
    <row r="12" spans="1:6" s="76" customFormat="1">
      <c r="A12" s="68">
        <v>6</v>
      </c>
      <c r="B12" s="251" t="s">
        <v>97</v>
      </c>
      <c r="C12" s="257"/>
    </row>
    <row r="13" spans="1:6" s="76" customFormat="1" ht="13.5" thickBot="1">
      <c r="A13" s="72">
        <v>7</v>
      </c>
      <c r="B13" s="254" t="s">
        <v>317</v>
      </c>
      <c r="C13" s="402">
        <v>95101089.098650008</v>
      </c>
    </row>
    <row r="15" spans="1:6">
      <c r="A15" s="275"/>
      <c r="B15" s="275"/>
    </row>
    <row r="16" spans="1:6">
      <c r="A16" s="275"/>
      <c r="B16" s="275"/>
    </row>
    <row r="17" spans="1:5" ht="15">
      <c r="A17" s="270"/>
      <c r="B17" s="271"/>
      <c r="C17" s="275"/>
      <c r="D17" s="275"/>
      <c r="E17" s="275"/>
    </row>
    <row r="18" spans="1:5" ht="15">
      <c r="A18" s="276"/>
      <c r="B18" s="277"/>
      <c r="C18" s="275"/>
      <c r="D18" s="275"/>
      <c r="E18" s="275"/>
    </row>
    <row r="19" spans="1:5">
      <c r="A19" s="278"/>
      <c r="B19" s="272"/>
      <c r="C19" s="275"/>
      <c r="D19" s="275"/>
      <c r="E19" s="275"/>
    </row>
    <row r="20" spans="1:5">
      <c r="A20" s="279"/>
      <c r="B20" s="273"/>
      <c r="C20" s="275"/>
      <c r="D20" s="275"/>
      <c r="E20" s="275"/>
    </row>
    <row r="21" spans="1:5">
      <c r="A21" s="279"/>
      <c r="B21" s="277"/>
      <c r="C21" s="275"/>
      <c r="D21" s="275"/>
      <c r="E21" s="275"/>
    </row>
    <row r="22" spans="1:5">
      <c r="A22" s="278"/>
      <c r="B22" s="274"/>
      <c r="C22" s="275"/>
      <c r="D22" s="275"/>
      <c r="E22" s="275"/>
    </row>
    <row r="23" spans="1:5">
      <c r="A23" s="279"/>
      <c r="B23" s="273"/>
      <c r="C23" s="275"/>
      <c r="D23" s="275"/>
      <c r="E23" s="275"/>
    </row>
    <row r="24" spans="1:5">
      <c r="A24" s="279"/>
      <c r="B24" s="273"/>
      <c r="C24" s="275"/>
      <c r="D24" s="275"/>
      <c r="E24" s="275"/>
    </row>
    <row r="25" spans="1:5">
      <c r="A25" s="279"/>
      <c r="B25" s="280"/>
      <c r="C25" s="275"/>
      <c r="D25" s="275"/>
      <c r="E25" s="275"/>
    </row>
    <row r="26" spans="1:5">
      <c r="A26" s="279"/>
      <c r="B26" s="277"/>
      <c r="C26" s="275"/>
      <c r="D26" s="275"/>
      <c r="E26" s="275"/>
    </row>
    <row r="27" spans="1:5">
      <c r="A27" s="275"/>
      <c r="B27" s="281"/>
      <c r="C27" s="275"/>
      <c r="D27" s="275"/>
      <c r="E27" s="275"/>
    </row>
    <row r="28" spans="1:5">
      <c r="A28" s="275"/>
      <c r="B28" s="281"/>
      <c r="C28" s="275"/>
      <c r="D28" s="275"/>
      <c r="E28" s="275"/>
    </row>
    <row r="29" spans="1:5">
      <c r="A29" s="275"/>
      <c r="B29" s="281"/>
      <c r="C29" s="275"/>
      <c r="D29" s="275"/>
      <c r="E29" s="275"/>
    </row>
    <row r="30" spans="1:5">
      <c r="A30" s="275"/>
      <c r="B30" s="281"/>
      <c r="C30" s="275"/>
      <c r="D30" s="275"/>
      <c r="E30" s="275"/>
    </row>
    <row r="31" spans="1:5">
      <c r="A31" s="275"/>
      <c r="B31" s="281"/>
      <c r="C31" s="275"/>
      <c r="D31" s="275"/>
      <c r="E31" s="275"/>
    </row>
    <row r="32" spans="1:5">
      <c r="A32" s="275"/>
      <c r="B32" s="281"/>
      <c r="C32" s="275"/>
      <c r="D32" s="275"/>
      <c r="E32" s="275"/>
    </row>
    <row r="33" spans="1:5">
      <c r="A33" s="275"/>
      <c r="B33" s="281"/>
      <c r="C33" s="275"/>
      <c r="D33" s="275"/>
      <c r="E33" s="275"/>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1.xml"/><Relationship Id="rId1" Type="http://schemas.openxmlformats.org/package/2006/relationships/digital-signature/signature" Target="sig2.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h4qSMCsXT2mqhtJMHyMOVaanmv0=</DigestValue>
    </Reference>
    <Reference URI="#idOfficeObject" Type="http://www.w3.org/2000/09/xmldsig#Object">
      <DigestMethod Algorithm="http://www.w3.org/2000/09/xmldsig#sha1"/>
      <DigestValue>RnDVbIwPFC3e8hVPWbeejVui+0g=</DigestValue>
    </Reference>
    <Reference URI="#idSignedProperties" Type="http://uri.etsi.org/01903#SignedProperties">
      <Transforms>
        <Transform Algorithm="http://www.w3.org/TR/2001/REC-xml-c14n-20010315"/>
      </Transforms>
      <DigestMethod Algorithm="http://www.w3.org/2000/09/xmldsig#sha1"/>
      <DigestValue>nSKxjjnnIt+rs12qPchcMkrLPOs=</DigestValue>
    </Reference>
  </SignedInfo>
  <SignatureValue>B0qf9CLCQV4nMoXRim3vHb2V9reVk5jn8iGs0MXujQfKtY3uELK1Q3EwciIV5aNDX7EFZ8Pjdo2+
YKx9IET9IWZs2xuwhFNYw7ZrbdrLtzRueTZo74VP+8MUbRpcWbkyH+yw1z1y2vfvy/5l2fwB+rr6
YlFE2oFkPqOos7tjk4uoJr+jwg0ncv77+vTwGseAEaxxWzmy7joU/w5yNmb1PnNZfuEXI8dZPcbK
ihK1oeln6/qwanlmifJQR1q/D21bxDlOXXufnuUdYvgyLyy29/+918ibB0xv0tV9m7Nhy+Sqpng6
U7tWKIsN0XmC3NNhg5Dhdw3/18CxBx1wKO8dMw==</SignatureValue>
  <KeyInfo>
    <X509Data>
      <X509Certificate>MIIGQDCCBSigAwIBAgIKIPuZzAACAAAgpjANBgkqhkiG9w0BAQsFADBKMRIwEAYKCZImiZPyLGQB
GRYCZ2UxEzARBgoJkiaJk/IsZAEZFgNuYmcxHzAdBgNVBAMTFk5CRyBDbGFzcyAyIElOVCBTdWIg
Q0EwHhcNMTcwNTA0MTQwMDAzWhcNMTkwNTA0MTQwMDAzWjA+MSAwHgYDVQQKExdKU0MgWklSQUFU
IEJBTksgR0VPUkdJQTEaMBgGA1UEAxMRQlpCIC0gTWVobWV0IFVjYXIwggEiMA0GCSqGSIb3DQEB
AQUAA4IBDwAwggEKAoIBAQDevrNghqvZLJPWdxoGR9uWGRCPvrEtT4GUvsegOlc6yZ8qjcKTlHZv
4uMn1e7NLUUOSzN5qfJTBR55Xp0IQIJkqEHkq6jED7zAnEUewpVdIyefTqm3byWGt05UwqxmDSUf
PyJ5VzReKAkHzHZRDmvORBC/yuzjjXl/gEIvB1uokTNWFHeGsmmheQ8s7CwVZ4YAhcBaTr6CHwdQ
oGQvrsyP2eGTctLmMSkVRUUfunK6jmk+xGTyiQPTBOrdhbNfjoNZxl18fJ/eQ6Fe/i/Yg1L6tB0A
PV75ZhIqn4RuBMOueAt5QU7CIEk0sZA2okNT5cdgfkcvD1LPWfvHwsgUg579AgMBAAGjggMyMIID
LjA8BgkrBgEEAYI3FQcELzAtBiUrBgEEAYI3FQjmsmCDjfVEhoGZCYO4oUqDvoRxBIHPkBGGr54R
AgFkAgEbMB0GA1UdJQQWMBQGCCsGAQUFBwMCBggrBgEFBQcDBDALBgNVHQ8EBAMCB4AwJwYJKwYB
BAGCNxUKBBowGDAKBggrBgEFBQcDAjAKBggrBgEFBQcDBDAdBgNVHQ4EFgQUjvLKcM4BeqX1KdCv
ZKnUtVGmyEMwHwYDVR0jBBgwFoAUwy7SL/BMLxnCJ4L89i6sarBJz8EwggElBgNVHR8EggEcMIIB
GDCCARSgggEQoIIBDIaBx2xkYXA6Ly8vQ049TkJHJTIwQ2xhc3MlMjAyJTIwSU5UJTIwU3ViJTIw
Q0EoMSksQ049bmJnLXN1YkNBLENOPUNEUCxDTj1QdWJsaWMlMjBLZXklMjBTZXJ2aWNlcyxDTj1T
ZXJ2aWNlcyxDTj1Db25maWd1cmF0aW9uLERDPW5iZyxEQz1nZT9jZXJ0aWZpY2F0ZVJldm9jYXRp
b25MaXN0P2Jhc2U/b2JqZWN0Q2xhc3M9Y1JMRGlzdHJpYnV0aW9uUG9pbnSGQGh0dHA6Ly9jcmwu
bmJnLmdvdi5nZS9jYS9OQkclMjBDbGFzcyUyMDIlMjBJTlQlMjBTdWIlMjBDQSgxKS5jcmwwggEu
BggrBgEFBQcBAQSCASAwggEcMIG6BggrBgEFBQcwAoaBrWxkYXA6Ly8vQ049TkJHJTIwQ2xhc3Ml
MjAyJTIwSU5UJTIwU3ViJTIwQ0EsQ049QUlBLENOPVB1YmxpYyUyMEtleSUyMFNlcnZpY2VzLENO
PVNlcnZpY2VzLENOPUNvbmZpZ3VyYXRpb24sREM9bmJnLERDPWdlP2NBQ2VydGlmaWNhdGU/YmFz
ZT9vYmplY3RDbGFzcz1jZXJ0aWZpY2F0aW9uQXV0aG9yaXR5MF0GCCsGAQUFBzAChlFodHRwOi8v
Y3JsLm5iZy5nb3YuZ2UvY2EvbmJnLXN1YkNBLm5iZy5nZV9OQkclMjBDbGFzcyUyMDIlMjBJTlQl
MjBTdWIlMjBDQSgyKS5jcnQwDQYJKoZIhvcNAQELBQADggEBABbVF8DdUxYR9it+y/DFy44LrpTB
T6DZOCya6nmtFYYjx4NpT5Rfl5wh45Euscb4RoWmcJJK8kLwFCeoGClo4E2lzs5BLsqYPnJaew1t
r6fuom0RNyE3GQuYF7YiFicDjOqQJaniiavlxnFs0GXbhG2yovhqLYCrGGZ9qbhNZQephMkNbqv9
0IjDEIt7nD8vLJzy/l/KjD+cLccOltMMNr6WuM9qUmH/PIGVfx+9vs3CNNUeOrmj/wtAX4rLoBhh
9nXlH46F8m1wJ5YE9Fe2ObGtUlyalPNcdValhqUn/eNAfjQgZP8vhuOj07OKWbUKg9PMK7tN2v7M
f/IgR/4loOY=</X509Certificate>
    </X509Data>
  </KeyInfo>
  <Object xmlns:mdssi="http://schemas.openxmlformats.org/package/2006/digital-signature" Id="idPackageObject">
    <Manifest>
      <Reference URI="/xl/externalLinks/externalLink5.xml?ContentType=application/vnd.openxmlformats-officedocument.spreadsheetml.externalLink+xml">
        <DigestMethod Algorithm="http://www.w3.org/2000/09/xmldsig#sha1"/>
        <DigestValue>Re0TJ4I2lXT4qVCADIW8eeM7R1M=</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worksheets/sheet5.xml?ContentType=application/vnd.openxmlformats-officedocument.spreadsheetml.worksheet+xml">
        <DigestMethod Algorithm="http://www.w3.org/2000/09/xmldsig#sha1"/>
        <DigestValue>NY2evoQzPJJMMoWXkUHy9M95YGU=</DigestValue>
      </Reference>
      <Reference URI="/xl/printerSettings/printerSettings12.bin?ContentType=application/vnd.openxmlformats-officedocument.spreadsheetml.printerSettings">
        <DigestMethod Algorithm="http://www.w3.org/2000/09/xmldsig#sha1"/>
        <DigestValue>/GROEVZnOOG0wYrO729WzGNrfic=</DigestValue>
      </Reference>
      <Reference URI="/xl/worksheets/sheet9.xml?ContentType=application/vnd.openxmlformats-officedocument.spreadsheetml.worksheet+xml">
        <DigestMethod Algorithm="http://www.w3.org/2000/09/xmldsig#sha1"/>
        <DigestValue>dmZK6EhOcXtLwYD241hyR6OQmBo=</DigestValue>
      </Reference>
      <Reference URI="/xl/worksheets/sheet10.xml?ContentType=application/vnd.openxmlformats-officedocument.spreadsheetml.worksheet+xml">
        <DigestMethod Algorithm="http://www.w3.org/2000/09/xmldsig#sha1"/>
        <DigestValue>q6zxA1mSwruk1ArKIP6JCvDh51g=</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11.xml?ContentType=application/vnd.openxmlformats-officedocument.spreadsheetml.worksheet+xml">
        <DigestMethod Algorithm="http://www.w3.org/2000/09/xmldsig#sha1"/>
        <DigestValue>XoABQfMBUFPLOn/gZKGcPYq3b9o=</DigestValue>
      </Reference>
      <Reference URI="/xl/comments1.xml?ContentType=application/vnd.openxmlformats-officedocument.spreadsheetml.comments+xml">
        <DigestMethod Algorithm="http://www.w3.org/2000/09/xmldsig#sha1"/>
        <DigestValue>RZgo5doRwpN9oNaChBKcu9s+Xcs=</DigestValue>
      </Reference>
      <Reference URI="/xl/worksheets/sheet6.xml?ContentType=application/vnd.openxmlformats-officedocument.spreadsheetml.worksheet+xml">
        <DigestMethod Algorithm="http://www.w3.org/2000/09/xmldsig#sha1"/>
        <DigestValue>0L8AzmAF8b7BaC24xLuHhXIQlyA=</DigestValue>
      </Reference>
      <Reference URI="/xl/calcChain.xml?ContentType=application/vnd.openxmlformats-officedocument.spreadsheetml.calcChain+xml">
        <DigestMethod Algorithm="http://www.w3.org/2000/09/xmldsig#sha1"/>
        <DigestValue>nwKn2RkipW9DMwMgWv27ine/HpM=</DigestValue>
      </Reference>
      <Reference URI="/xl/worksheets/sheet7.xml?ContentType=application/vnd.openxmlformats-officedocument.spreadsheetml.worksheet+xml">
        <DigestMethod Algorithm="http://www.w3.org/2000/09/xmldsig#sha1"/>
        <DigestValue>0zF5tABUEhpC7MCdW7gt37OhWUY=</DigestValue>
      </Reference>
      <Reference URI="/xl/printerSettings/printerSettings5.bin?ContentType=application/vnd.openxmlformats-officedocument.spreadsheetml.printerSettings">
        <DigestMethod Algorithm="http://www.w3.org/2000/09/xmldsig#sha1"/>
        <DigestValue>ZjYF1rngT8+3SuHmWZ9lPAE7NMg=</DigestValue>
      </Reference>
      <Reference URI="/xl/printerSettings/printerSettings4.bin?ContentType=application/vnd.openxmlformats-officedocument.spreadsheetml.printerSettings">
        <DigestMethod Algorithm="http://www.w3.org/2000/09/xmldsig#sha1"/>
        <DigestValue>R1y3o9cLyO8UBGdgC0fjZHPyBRw=</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styles.xml?ContentType=application/vnd.openxmlformats-officedocument.spreadsheetml.styles+xml">
        <DigestMethod Algorithm="http://www.w3.org/2000/09/xmldsig#sha1"/>
        <DigestValue>kV590PzQc3lOSHIIg7nRTqEYPts=</DigestValue>
      </Reference>
      <Reference URI="/xl/worksheets/sheet16.xml?ContentType=application/vnd.openxmlformats-officedocument.spreadsheetml.worksheet+xml">
        <DigestMethod Algorithm="http://www.w3.org/2000/09/xmldsig#sha1"/>
        <DigestValue>VkD2ppHMGo62pEl7jpSIBSH+kxY=</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worksheets/sheet8.xml?ContentType=application/vnd.openxmlformats-officedocument.spreadsheetml.worksheet+xml">
        <DigestMethod Algorithm="http://www.w3.org/2000/09/xmldsig#sha1"/>
        <DigestValue>8ur7x5P3e3RPTV2dvT3Sg1sLr/0=</DigestValue>
      </Reference>
      <Reference URI="/xl/printerSettings/printerSettings6.bin?ContentType=application/vnd.openxmlformats-officedocument.spreadsheetml.printerSettings">
        <DigestMethod Algorithm="http://www.w3.org/2000/09/xmldsig#sha1"/>
        <DigestValue>4uWAmxZMpFBE+/JDugAdMjuTKKw=</DigestValue>
      </Reference>
      <Reference URI="/xl/worksheets/sheet15.xml?ContentType=application/vnd.openxmlformats-officedocument.spreadsheetml.worksheet+xml">
        <DigestMethod Algorithm="http://www.w3.org/2000/09/xmldsig#sha1"/>
        <DigestValue>tezMsOlIMN01s4XwkJQiTh+qWa4=</DigestValue>
      </Reference>
      <Reference URI="/xl/worksheets/sheet14.xml?ContentType=application/vnd.openxmlformats-officedocument.spreadsheetml.worksheet+xml">
        <DigestMethod Algorithm="http://www.w3.org/2000/09/xmldsig#sha1"/>
        <DigestValue>4X5erBmhAJ7UQY4SMvUeaT6Xyio=</DigestValue>
      </Reference>
      <Reference URI="/xl/printerSettings/printerSettings10.bin?ContentType=application/vnd.openxmlformats-officedocument.spreadsheetml.printerSettings">
        <DigestMethod Algorithm="http://www.w3.org/2000/09/xmldsig#sha1"/>
        <DigestValue>ZjYF1rngT8+3SuHmWZ9lPAE7NMg=</DigestValue>
      </Reference>
      <Reference URI="/xl/worksheets/sheet3.xml?ContentType=application/vnd.openxmlformats-officedocument.spreadsheetml.worksheet+xml">
        <DigestMethod Algorithm="http://www.w3.org/2000/09/xmldsig#sha1"/>
        <DigestValue>KnGQMHg6CzIqWdGu7lKBux1GOT4=</DigestValue>
      </Reference>
      <Reference URI="/xl/externalLinks/externalLink1.xml?ContentType=application/vnd.openxmlformats-officedocument.spreadsheetml.externalLink+xml">
        <DigestMethod Algorithm="http://www.w3.org/2000/09/xmldsig#sha1"/>
        <DigestValue>5INcEJ1eQDgw22QA4kay85oIaqo=</DigestValue>
      </Reference>
      <Reference URI="/xl/worksheets/sheet2.xml?ContentType=application/vnd.openxmlformats-officedocument.spreadsheetml.worksheet+xml">
        <DigestMethod Algorithm="http://www.w3.org/2000/09/xmldsig#sha1"/>
        <DigestValue>jp+JqwdkDj2YORTuC+j0zBunTxQ=</DigestValue>
      </Reference>
      <Reference URI="/xl/printerSettings/printerSettings1.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0fQHslcsKLO3jW3HOBl17gkDMyQ=</DigestValue>
      </Reference>
      <Reference URI="/xl/externalLinks/externalLink4.xml?ContentType=application/vnd.openxmlformats-officedocument.spreadsheetml.externalLink+xml">
        <DigestMethod Algorithm="http://www.w3.org/2000/09/xmldsig#sha1"/>
        <DigestValue>yuaXYKM5Jm9UgQ/78z8N0uUowlg=</DigestValue>
      </Reference>
      <Reference URI="/xl/workbook.xml?ContentType=application/vnd.openxmlformats-officedocument.spreadsheetml.sheet.main+xml">
        <DigestMethod Algorithm="http://www.w3.org/2000/09/xmldsig#sha1"/>
        <DigestValue>uEfuIUb3a96UOxIwzEJEO6vyJ3U=</DigestValue>
      </Reference>
      <Reference URI="/xl/externalLinks/externalLink2.xml?ContentType=application/vnd.openxmlformats-officedocument.spreadsheetml.externalLink+xml">
        <DigestMethod Algorithm="http://www.w3.org/2000/09/xmldsig#sha1"/>
        <DigestValue>e4tpTd2JEeHxDbOXHYPqIzXdeNs=</DigestValue>
      </Reference>
      <Reference URI="/xl/drawings/drawing1.xml?ContentType=application/vnd.openxmlformats-officedocument.drawing+xml">
        <DigestMethod Algorithm="http://www.w3.org/2000/09/xmldsig#sha1"/>
        <DigestValue>coHSE/WgDR6C1QDh/0ekeK+vonU=</DigestValue>
      </Reference>
      <Reference URI="/xl/sharedStrings.xml?ContentType=application/vnd.openxmlformats-officedocument.spreadsheetml.sharedStrings+xml">
        <DigestMethod Algorithm="http://www.w3.org/2000/09/xmldsig#sha1"/>
        <DigestValue>S3D0xQx5PA1/KL2cXSgJ4YO3eCQ=</DigestValue>
      </Reference>
      <Reference URI="/xl/printerSettings/printerSettings2.bin?ContentType=application/vnd.openxmlformats-officedocument.spreadsheetml.printerSettings">
        <DigestMethod Algorithm="http://www.w3.org/2000/09/xmldsig#sha1"/>
        <DigestValue>ZjYF1rngT8+3SuHmWZ9lPAE7NMg=</DigestValue>
      </Reference>
      <Reference URI="/xl/worksheets/sheet13.xml?ContentType=application/vnd.openxmlformats-officedocument.spreadsheetml.worksheet+xml">
        <DigestMethod Algorithm="http://www.w3.org/2000/09/xmldsig#sha1"/>
        <DigestValue>P2fPAuVcAq1F/aqyhw5QWzSuobY=</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12.xml?ContentType=application/vnd.openxmlformats-officedocument.spreadsheetml.worksheet+xml">
        <DigestMethod Algorithm="http://www.w3.org/2000/09/xmldsig#sha1"/>
        <DigestValue>8dJDJU9G/twNUyKK/pXy5L6xRS4=</DigestValue>
      </Reference>
      <Reference URI="/xl/theme/theme1.xml?ContentType=application/vnd.openxmlformats-officedocument.theme+xml">
        <DigestMethod Algorithm="http://www.w3.org/2000/09/xmldsig#sha1"/>
        <DigestValue>9qmLS+LilE9mSl2hTMj5oHE8VR8=</DigestValue>
      </Reference>
      <Reference URI="/xl/printerSettings/printerSettings9.bin?ContentType=application/vnd.openxmlformats-officedocument.spreadsheetml.printerSettings">
        <DigestMethod Algorithm="http://www.w3.org/2000/09/xmldsig#sha1"/>
        <DigestValue>VbYQLSfWkJUSAVYpaQXZ1AdRGaQ=</DigestValue>
      </Reference>
      <Reference URI="/xl/worksheets/sheet1.xml?ContentType=application/vnd.openxmlformats-officedocument.spreadsheetml.worksheet+xml">
        <DigestMethod Algorithm="http://www.w3.org/2000/09/xmldsig#sha1"/>
        <DigestValue>JRVuAP9dfOvvg/36UisHvmUgmV0=</DigestValue>
      </Reference>
      <Reference URI="/xl/drawings/vmlDrawing1.vml?ContentType=application/vnd.openxmlformats-officedocument.vmlDrawing">
        <DigestMethod Algorithm="http://www.w3.org/2000/09/xmldsig#sha1"/>
        <DigestValue>wkoQ0yh3xLslcmgHB3wMUup+BNs=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Vf6SIqSxp3S0F0W1ICCIqPTeYD8=</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dDrA4W+UkMagpXQmURFGv2Tt5UI=</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FyrVmG+uJRh0iy48msHE1LxAotk=</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yIDLR0LLENS8mt6pMZjN1jhuEdA=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l/MGySI2kRkrNlq+qv5eu5uztSg=</DigestValue>
      </Reference>
    </Manifest>
    <SignatureProperties>
      <SignatureProperty Id="idSignatureTime" Target="#idPackageSignature">
        <mdssi:SignatureTime>
          <mdssi:Format>YYYY-MM-DDThh:mm:ssTZD</mdssi:Format>
          <mdssi:Value>2017-10-31T10:29:50Z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1</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2017-10-31T10:29:50Z</xd:SigningTime>
          <xd:SigningCertificate>
            <xd:Cert>
              <xd:CertDigest>
                <DigestMethod Algorithm="http://www.w3.org/2000/09/xmldsig#sha1"/>
                <DigestValue>xvnDPj+0Obkud4SSsp2Lq+OWLhM=</DigestValue>
              </xd:CertDigest>
              <xd:IssuerSerial>
                <X509IssuerName>CN=NBG Class 2 INT Sub CA, DC=nbg, DC=ge</X509IssuerName>
                <X509SerialNumber>155756942447121386184870</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wp4XvS4tI/OY7J2y3qc96tc3R0w=</DigestValue>
    </Reference>
    <Reference URI="#idOfficeObject" Type="http://www.w3.org/2000/09/xmldsig#Object">
      <DigestMethod Algorithm="http://www.w3.org/2000/09/xmldsig#sha1"/>
      <DigestValue>gYzzRHxvU1yJdJhRv0cqYupA2cM=</DigestValue>
    </Reference>
    <Reference URI="#idSignedProperties" Type="http://uri.etsi.org/01903#SignedProperties">
      <Transforms>
        <Transform Algorithm="http://www.w3.org/TR/2001/REC-xml-c14n-20010315"/>
      </Transforms>
      <DigestMethod Algorithm="http://www.w3.org/2000/09/xmldsig#sha1"/>
      <DigestValue>1Z0kSF1NXthSX//o31m9/+g798s=</DigestValue>
    </Reference>
  </SignedInfo>
  <SignatureValue>h6xOYAI+4Ar8BYzha0NnSg1XRTQYGVKvSMFLreOLz5vdseHOHUb/98kLE6eWmZQIrmTCH2NS50Aa
dWKUCSwZ42qYjBIKgWWE5fIZTtziH/7aoDP3Urh6Vgj4dxsbQmkLIV3WTv9VUA0bamnu/8WXxyMy
rwqIWtFDZ8uTV944TxaGtn5fUBZQH8qrLA7CIXJUXXpR8nA62sky+0Z35Zn7pltQJ85VV7Huv3Lt
6gTWzCBOxGswZk7a6xKnBiaug7Qr3LaOlmicnkhiOhvdrK8AaU3YSwE6ZPjJCde/tcW7yz6Wm1/S
MyJXX/D1L46So/68mLwUNf3oIems8nqoLV4jrw==</SignatureValue>
  <KeyInfo>
    <X509Data>
      <X509Certificate>MIIGQTCCBSmgAwIBAgIKJXwg6wACAAAgqzANBgkqhkiG9w0BAQsFADBKMRIwEAYKCZImiZPyLGQB
GRYCZ2UxEzARBgoJkiaJk/IsZAEZFgNuYmcxHzAdBgNVBAMTFk5CRyBDbGFzcyAyIElOVCBTdWIg
Q0EwHhcNMTcwNTA1MTA1ODU2WhcNMTkwNTA1MTA1ODU2WjA/MSAwHgYDVQQKExdKU0MgWklSQUFU
IEJBTksgR0VPUkdJQTEbMBkGA1UEAxMSQlpCIC0gSGFsdWsgQ2VuZ2l6MIIBIjANBgkqhkiG9w0B
AQEFAAOCAQ8AMIIBCgKCAQEA4NqDjoXdqH6nQCrm+NOQyluwjvVb6Z+9Owl51AsiT7/S1UnOavcN
N9q5bKr3nlCSYU5kzflKLz1yCpzZybbgobCSvF9ko0zwADeXq/Pz67PiIpdlgcsEsvntHcmWNetR
/wbGTSW2TCoJsgQ2itARVsQTwc1BlXPaMJzeSQY4zqDuxdo6pkSMK47ZFkPIB8g5DEX5PLVYIk8d
zk9W9qEQoJ/5FcZcOYq7WAIROSYqnwCp5SQ9Wp3vq5E11Hu5xlsEkwKLB0TTWu/MQy4J5gUAoot3
2jmQ+zceOUr9MyQq2fYe2N0OEJUM4nQ4JO6mzEK7uhre1Tzd3Uwi01rCXJw0jwIDAQABo4IDMjCC
Ay4wPAYJKwYBBAGCNxUHBC8wLQYlKwYBBAGCNxUI5rJgg431RIaBmQmDuKFKg76EcQSDxJEzhIOI
XQIBZAIBHTAdBgNVHSUEFjAUBggrBgEFBQcDAgYIKwYBBQUHAwQwCwYDVR0PBAQDAgeAMCcGCSsG
AQQBgjcVCgQaMBgwCgYIKwYBBQUHAwIwCgYIKwYBBQUHAwQwHQYDVR0OBBYEFO6TY19YwcH9i5O7
GdfyqV7axFb7MB8GA1UdIwQYMBaAFMMu0i/wTC8ZwieC/PYurGqwSc/BMIIBJQYDVR0fBIIBHDCC
ARgwggEUoIIBEKCCAQyGgcdsZGFwOi8vL0NOPU5CRyUyMENsYXNzJTIwMiUyMElOVCUyMFN1YiUy
MENBKDEpLENOPW5iZy1zdWJDQSxDTj1DRFAsQ049UHVibGljJTIwS2V5JTIwU2VydmljZXMsQ049
U2VydmljZXMsQ049Q29uZmlndXJhdGlvbixEQz1uYmcsREM9Z2U/Y2VydGlmaWNhdGVSZXZvY2F0
aW9uTGlzdD9iYXNlP29iamVjdENsYXNzPWNSTERpc3RyaWJ1dGlvblBvaW50hkBodHRwOi8vY3Js
Lm5iZy5nb3YuZ2UvY2EvTkJHJTIwQ2xhc3MlMjAyJTIwSU5UJTIwU3ViJTIwQ0EoMSkuY3JsMIIB
LgYIKwYBBQUHAQEEggEgMIIBHDCBugYIKwYBBQUHMAKGga1sZGFwOi8vL0NOPU5CRyUyMENsYXNz
JTIwMiUyMElOVCUyMFN1YiUyMENBLENOPUFJQSxDTj1QdWJsaWMlMjBLZXklMjBTZXJ2aWNlcyxD
Tj1TZXJ2aWNlcyxDTj1Db25maWd1cmF0aW9uLERDPW5iZyxEQz1nZT9jQUNlcnRpZmljYXRlP2Jh
c2U/b2JqZWN0Q2xhc3M9Y2VydGlmaWNhdGlvbkF1dGhvcml0eTBdBggrBgEFBQcwAoZRaHR0cDov
L2NybC5uYmcuZ292LmdlL2NhL25iZy1zdWJDQS5uYmcuZ2VfTkJHJTIwQ2xhc3MlMjAyJTIwSU5U
JTIwU3ViJTIwQ0EoMikuY3J0MA0GCSqGSIb3DQEBCwUAA4IBAQAKdhcPkfVoK46Nx3E2WNGsGgDp
zjDlONUrecKWHzXDHxPCHIWyTGopiYus7tVvSni6ocEs8zNltN/zovRxYjWjvx0ioBgZOksX3cnO
b/Z0Zm+uZE7wvIdo1oUgGXzpBBtwvfTd3uWxQLEF18EpvMOwHy3kPgV3HU1eKEpi9w0SeNTLdE73
AWxcVeczrdLKs524tLH47IEeKlWSKsAuRXGMumt/PUhmlYVDJpbMwik/dbUe0Lt3hPaPm3/PiOPy
HMtyuXvuwAnJ4mcLNH6T+MOoFXRDESHOpSwh7O90LwrAYo6/+B94vBS0goId92TC9eEKdyBPv1WA
LlLEKTK4Jf85</X509Certificate>
    </X509Data>
  </KeyInfo>
  <Object xmlns:mdssi="http://schemas.openxmlformats.org/package/2006/digital-signature" Id="idPackageObject">
    <Manifest>
      <Reference URI="/xl/externalLinks/externalLink5.xml?ContentType=application/vnd.openxmlformats-officedocument.spreadsheetml.externalLink+xml">
        <DigestMethod Algorithm="http://www.w3.org/2000/09/xmldsig#sha1"/>
        <DigestValue>Re0TJ4I2lXT4qVCADIW8eeM7R1M=</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worksheets/sheet5.xml?ContentType=application/vnd.openxmlformats-officedocument.spreadsheetml.worksheet+xml">
        <DigestMethod Algorithm="http://www.w3.org/2000/09/xmldsig#sha1"/>
        <DigestValue>NY2evoQzPJJMMoWXkUHy9M95YGU=</DigestValue>
      </Reference>
      <Reference URI="/xl/printerSettings/printerSettings12.bin?ContentType=application/vnd.openxmlformats-officedocument.spreadsheetml.printerSettings">
        <DigestMethod Algorithm="http://www.w3.org/2000/09/xmldsig#sha1"/>
        <DigestValue>/GROEVZnOOG0wYrO729WzGNrfic=</DigestValue>
      </Reference>
      <Reference URI="/xl/worksheets/sheet9.xml?ContentType=application/vnd.openxmlformats-officedocument.spreadsheetml.worksheet+xml">
        <DigestMethod Algorithm="http://www.w3.org/2000/09/xmldsig#sha1"/>
        <DigestValue>dmZK6EhOcXtLwYD241hyR6OQmBo=</DigestValue>
      </Reference>
      <Reference URI="/xl/worksheets/sheet10.xml?ContentType=application/vnd.openxmlformats-officedocument.spreadsheetml.worksheet+xml">
        <DigestMethod Algorithm="http://www.w3.org/2000/09/xmldsig#sha1"/>
        <DigestValue>q6zxA1mSwruk1ArKIP6JCvDh51g=</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11.xml?ContentType=application/vnd.openxmlformats-officedocument.spreadsheetml.worksheet+xml">
        <DigestMethod Algorithm="http://www.w3.org/2000/09/xmldsig#sha1"/>
        <DigestValue>XoABQfMBUFPLOn/gZKGcPYq3b9o=</DigestValue>
      </Reference>
      <Reference URI="/xl/comments1.xml?ContentType=application/vnd.openxmlformats-officedocument.spreadsheetml.comments+xml">
        <DigestMethod Algorithm="http://www.w3.org/2000/09/xmldsig#sha1"/>
        <DigestValue>RZgo5doRwpN9oNaChBKcu9s+Xcs=</DigestValue>
      </Reference>
      <Reference URI="/xl/worksheets/sheet6.xml?ContentType=application/vnd.openxmlformats-officedocument.spreadsheetml.worksheet+xml">
        <DigestMethod Algorithm="http://www.w3.org/2000/09/xmldsig#sha1"/>
        <DigestValue>0L8AzmAF8b7BaC24xLuHhXIQlyA=</DigestValue>
      </Reference>
      <Reference URI="/xl/calcChain.xml?ContentType=application/vnd.openxmlformats-officedocument.spreadsheetml.calcChain+xml">
        <DigestMethod Algorithm="http://www.w3.org/2000/09/xmldsig#sha1"/>
        <DigestValue>nwKn2RkipW9DMwMgWv27ine/HpM=</DigestValue>
      </Reference>
      <Reference URI="/xl/worksheets/sheet7.xml?ContentType=application/vnd.openxmlformats-officedocument.spreadsheetml.worksheet+xml">
        <DigestMethod Algorithm="http://www.w3.org/2000/09/xmldsig#sha1"/>
        <DigestValue>0zF5tABUEhpC7MCdW7gt37OhWUY=</DigestValue>
      </Reference>
      <Reference URI="/xl/printerSettings/printerSettings5.bin?ContentType=application/vnd.openxmlformats-officedocument.spreadsheetml.printerSettings">
        <DigestMethod Algorithm="http://www.w3.org/2000/09/xmldsig#sha1"/>
        <DigestValue>ZjYF1rngT8+3SuHmWZ9lPAE7NMg=</DigestValue>
      </Reference>
      <Reference URI="/xl/printerSettings/printerSettings4.bin?ContentType=application/vnd.openxmlformats-officedocument.spreadsheetml.printerSettings">
        <DigestMethod Algorithm="http://www.w3.org/2000/09/xmldsig#sha1"/>
        <DigestValue>R1y3o9cLyO8UBGdgC0fjZHPyBRw=</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styles.xml?ContentType=application/vnd.openxmlformats-officedocument.spreadsheetml.styles+xml">
        <DigestMethod Algorithm="http://www.w3.org/2000/09/xmldsig#sha1"/>
        <DigestValue>kV590PzQc3lOSHIIg7nRTqEYPts=</DigestValue>
      </Reference>
      <Reference URI="/xl/worksheets/sheet16.xml?ContentType=application/vnd.openxmlformats-officedocument.spreadsheetml.worksheet+xml">
        <DigestMethod Algorithm="http://www.w3.org/2000/09/xmldsig#sha1"/>
        <DigestValue>VkD2ppHMGo62pEl7jpSIBSH+kxY=</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worksheets/sheet8.xml?ContentType=application/vnd.openxmlformats-officedocument.spreadsheetml.worksheet+xml">
        <DigestMethod Algorithm="http://www.w3.org/2000/09/xmldsig#sha1"/>
        <DigestValue>8ur7x5P3e3RPTV2dvT3Sg1sLr/0=</DigestValue>
      </Reference>
      <Reference URI="/xl/printerSettings/printerSettings6.bin?ContentType=application/vnd.openxmlformats-officedocument.spreadsheetml.printerSettings">
        <DigestMethod Algorithm="http://www.w3.org/2000/09/xmldsig#sha1"/>
        <DigestValue>4uWAmxZMpFBE+/JDugAdMjuTKKw=</DigestValue>
      </Reference>
      <Reference URI="/xl/worksheets/sheet15.xml?ContentType=application/vnd.openxmlformats-officedocument.spreadsheetml.worksheet+xml">
        <DigestMethod Algorithm="http://www.w3.org/2000/09/xmldsig#sha1"/>
        <DigestValue>tezMsOlIMN01s4XwkJQiTh+qWa4=</DigestValue>
      </Reference>
      <Reference URI="/xl/worksheets/sheet14.xml?ContentType=application/vnd.openxmlformats-officedocument.spreadsheetml.worksheet+xml">
        <DigestMethod Algorithm="http://www.w3.org/2000/09/xmldsig#sha1"/>
        <DigestValue>4X5erBmhAJ7UQY4SMvUeaT6Xyio=</DigestValue>
      </Reference>
      <Reference URI="/xl/printerSettings/printerSettings10.bin?ContentType=application/vnd.openxmlformats-officedocument.spreadsheetml.printerSettings">
        <DigestMethod Algorithm="http://www.w3.org/2000/09/xmldsig#sha1"/>
        <DigestValue>ZjYF1rngT8+3SuHmWZ9lPAE7NMg=</DigestValue>
      </Reference>
      <Reference URI="/xl/worksheets/sheet3.xml?ContentType=application/vnd.openxmlformats-officedocument.spreadsheetml.worksheet+xml">
        <DigestMethod Algorithm="http://www.w3.org/2000/09/xmldsig#sha1"/>
        <DigestValue>KnGQMHg6CzIqWdGu7lKBux1GOT4=</DigestValue>
      </Reference>
      <Reference URI="/xl/externalLinks/externalLink1.xml?ContentType=application/vnd.openxmlformats-officedocument.spreadsheetml.externalLink+xml">
        <DigestMethod Algorithm="http://www.w3.org/2000/09/xmldsig#sha1"/>
        <DigestValue>5INcEJ1eQDgw22QA4kay85oIaqo=</DigestValue>
      </Reference>
      <Reference URI="/xl/worksheets/sheet2.xml?ContentType=application/vnd.openxmlformats-officedocument.spreadsheetml.worksheet+xml">
        <DigestMethod Algorithm="http://www.w3.org/2000/09/xmldsig#sha1"/>
        <DigestValue>jp+JqwdkDj2YORTuC+j0zBunTxQ=</DigestValue>
      </Reference>
      <Reference URI="/xl/printerSettings/printerSettings1.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0fQHslcsKLO3jW3HOBl17gkDMyQ=</DigestValue>
      </Reference>
      <Reference URI="/xl/externalLinks/externalLink4.xml?ContentType=application/vnd.openxmlformats-officedocument.spreadsheetml.externalLink+xml">
        <DigestMethod Algorithm="http://www.w3.org/2000/09/xmldsig#sha1"/>
        <DigestValue>yuaXYKM5Jm9UgQ/78z8N0uUowlg=</DigestValue>
      </Reference>
      <Reference URI="/xl/workbook.xml?ContentType=application/vnd.openxmlformats-officedocument.spreadsheetml.sheet.main+xml">
        <DigestMethod Algorithm="http://www.w3.org/2000/09/xmldsig#sha1"/>
        <DigestValue>uEfuIUb3a96UOxIwzEJEO6vyJ3U=</DigestValue>
      </Reference>
      <Reference URI="/xl/externalLinks/externalLink2.xml?ContentType=application/vnd.openxmlformats-officedocument.spreadsheetml.externalLink+xml">
        <DigestMethod Algorithm="http://www.w3.org/2000/09/xmldsig#sha1"/>
        <DigestValue>e4tpTd2JEeHxDbOXHYPqIzXdeNs=</DigestValue>
      </Reference>
      <Reference URI="/xl/drawings/drawing1.xml?ContentType=application/vnd.openxmlformats-officedocument.drawing+xml">
        <DigestMethod Algorithm="http://www.w3.org/2000/09/xmldsig#sha1"/>
        <DigestValue>coHSE/WgDR6C1QDh/0ekeK+vonU=</DigestValue>
      </Reference>
      <Reference URI="/xl/sharedStrings.xml?ContentType=application/vnd.openxmlformats-officedocument.spreadsheetml.sharedStrings+xml">
        <DigestMethod Algorithm="http://www.w3.org/2000/09/xmldsig#sha1"/>
        <DigestValue>S3D0xQx5PA1/KL2cXSgJ4YO3eCQ=</DigestValue>
      </Reference>
      <Reference URI="/xl/printerSettings/printerSettings2.bin?ContentType=application/vnd.openxmlformats-officedocument.spreadsheetml.printerSettings">
        <DigestMethod Algorithm="http://www.w3.org/2000/09/xmldsig#sha1"/>
        <DigestValue>ZjYF1rngT8+3SuHmWZ9lPAE7NMg=</DigestValue>
      </Reference>
      <Reference URI="/xl/worksheets/sheet13.xml?ContentType=application/vnd.openxmlformats-officedocument.spreadsheetml.worksheet+xml">
        <DigestMethod Algorithm="http://www.w3.org/2000/09/xmldsig#sha1"/>
        <DigestValue>P2fPAuVcAq1F/aqyhw5QWzSuobY=</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12.xml?ContentType=application/vnd.openxmlformats-officedocument.spreadsheetml.worksheet+xml">
        <DigestMethod Algorithm="http://www.w3.org/2000/09/xmldsig#sha1"/>
        <DigestValue>8dJDJU9G/twNUyKK/pXy5L6xRS4=</DigestValue>
      </Reference>
      <Reference URI="/xl/theme/theme1.xml?ContentType=application/vnd.openxmlformats-officedocument.theme+xml">
        <DigestMethod Algorithm="http://www.w3.org/2000/09/xmldsig#sha1"/>
        <DigestValue>9qmLS+LilE9mSl2hTMj5oHE8VR8=</DigestValue>
      </Reference>
      <Reference URI="/xl/printerSettings/printerSettings9.bin?ContentType=application/vnd.openxmlformats-officedocument.spreadsheetml.printerSettings">
        <DigestMethod Algorithm="http://www.w3.org/2000/09/xmldsig#sha1"/>
        <DigestValue>VbYQLSfWkJUSAVYpaQXZ1AdRGaQ=</DigestValue>
      </Reference>
      <Reference URI="/xl/worksheets/sheet1.xml?ContentType=application/vnd.openxmlformats-officedocument.spreadsheetml.worksheet+xml">
        <DigestMethod Algorithm="http://www.w3.org/2000/09/xmldsig#sha1"/>
        <DigestValue>JRVuAP9dfOvvg/36UisHvmUgmV0=</DigestValue>
      </Reference>
      <Reference URI="/xl/drawings/vmlDrawing1.vml?ContentType=application/vnd.openxmlformats-officedocument.vmlDrawing">
        <DigestMethod Algorithm="http://www.w3.org/2000/09/xmldsig#sha1"/>
        <DigestValue>wkoQ0yh3xLslcmgHB3wMUup+BNs=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Vf6SIqSxp3S0F0W1ICCIqPTeYD8=</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externalLinks/_rels/externalLink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dDrA4W+UkMagpXQmURFGv2Tt5UI=</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FyrVmG+uJRh0iy48msHE1LxAotk=</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yIDLR0LLENS8mt6pMZjN1jhuEdA=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l/MGySI2kRkrNlq+qv5eu5uztSg=</DigestValue>
      </Reference>
    </Manifest>
    <SignatureProperties>
      <SignatureProperty Id="idSignatureTime" Target="#idPackageSignature">
        <mdssi:SignatureTime>
          <mdssi:Format>YYYY-MM-DDThh:mm:ssTZD</mdssi:Format>
          <mdssi:Value>2017-10-31T10:30:19Z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2</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2017-10-31T10:30:19Z</xd:SigningTime>
          <xd:SigningCertificate>
            <xd:Cert>
              <xd:CertDigest>
                <DigestMethod Algorithm="http://www.w3.org/2000/09/xmldsig#sha1"/>
                <DigestValue>Uk/WBTFhjUQ0i8C+77EEGyCZwRs=</DigestValue>
              </xd:CertDigest>
              <xd:IssuerSerial>
                <X509IssuerName>CN=NBG Class 2 INT Sub CA, DC=nbg, DC=ge</X509IssuerName>
                <X509SerialNumber>177017328120954187948203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Info </vt:lpstr>
      <vt:lpstr>1. key ratios </vt:lpstr>
      <vt:lpstr>2.RC</vt:lpstr>
      <vt:lpstr>3.PL</vt:lpstr>
      <vt:lpstr>4. Off-Balance</vt:lpstr>
      <vt:lpstr>5. RWA </vt:lpstr>
      <vt:lpstr>6. Administrators-shareholders</vt:lpstr>
      <vt:lpstr>7. LI1 </vt:lpstr>
      <vt:lpstr>8. LI2</vt:lpstr>
      <vt:lpstr>9.Capital</vt:lpstr>
      <vt:lpstr>10. CC2</vt:lpstr>
      <vt:lpstr>11. CRWA </vt:lpstr>
      <vt:lpstr>12. CRM</vt:lpstr>
      <vt:lpstr>13. CRME </vt:lpstr>
      <vt:lpstr>14. CICR</vt:lpstr>
      <vt:lpstr>15. CCR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2017-12-27T08:41:05Z</dcterms:modified>
</cp:coreProperties>
</file>