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worksheets/sheet1.xml" ContentType="application/vnd.openxmlformats-officedocument.spreadsheetml.worksheet+xml"/>
  <Override PartName="/xl/worksheets/sheet16.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styles.xml" ContentType="application/vnd.openxmlformats-officedocument.spreadsheetml.styles+xml"/>
  <Override PartName="/xl/worksheets/sheet19.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3.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2.xml" ContentType="application/vnd.openxmlformats-officedocument.spreadsheetml.externalLink+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020" tabRatio="919" activeTab="7"/>
  </bookViews>
  <sheets>
    <sheet name="Info" sheetId="70" r:id="rId1"/>
    <sheet name="1. key ratios" sheetId="6" r:id="rId2"/>
    <sheet name="2. RC" sheetId="62" r:id="rId3"/>
    <sheet name="3. PL" sheetId="53" r:id="rId4"/>
    <sheet name="4. Off-Balance" sheetId="75"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 name="Instruction" sheetId="76" r:id="rId19"/>
  </sheets>
  <externalReferences>
    <externalReference r:id="rId20"/>
    <externalReference r:id="rId21"/>
    <externalReference r:id="rId22"/>
  </externalReferences>
  <definedNames>
    <definedName name="_cur1">'[1]Appl (2)'!$F$2:$F$7200</definedName>
    <definedName name="_cur2">'[1]Appl (2)'!$H$2:$H$7200</definedName>
    <definedName name="_xlnm._FilterDatabase" localSheetId="4" hidden="1">'4. Off-Balance'!$B$6:$H$53</definedName>
    <definedName name="_xlnm._FilterDatabase" localSheetId="18" hidden="1">Instruction!$A$108:$C$266</definedName>
    <definedName name="_sum1">'[1]Appl (2)'!$E$2:$E$7200</definedName>
    <definedName name="_sum2">'[1]Appl (2)'!$G$2:$G$7200</definedName>
    <definedName name="ACC_BALACC" localSheetId="10">#REF!</definedName>
    <definedName name="ACC_BALACC">#REF!</definedName>
    <definedName name="ACC_CRS" localSheetId="4">#REF!</definedName>
    <definedName name="ACC_CRS" localSheetId="10">#REF!</definedName>
    <definedName name="ACC_CRS">#REF!</definedName>
    <definedName name="ACC_DBS" localSheetId="4">#REF!</definedName>
    <definedName name="ACC_DBS" localSheetId="10">#REF!</definedName>
    <definedName name="ACC_DBS">#REF!</definedName>
    <definedName name="ACC_ISO" localSheetId="4">#REF!</definedName>
    <definedName name="ACC_ISO" localSheetId="10">#REF!</definedName>
    <definedName name="ACC_ISO">#REF!</definedName>
    <definedName name="ACC_SALDO" localSheetId="4">#REF!</definedName>
    <definedName name="ACC_SALDO" localSheetId="10">#REF!</definedName>
    <definedName name="ACC_SALDO">#REF!</definedName>
    <definedName name="BS_BALACC" localSheetId="4">#REF!</definedName>
    <definedName name="BS_BALACC" localSheetId="10">#REF!</definedName>
    <definedName name="BS_BALACC">#REF!</definedName>
    <definedName name="BS_BALANCE" localSheetId="4">#REF!</definedName>
    <definedName name="BS_BALANCE" localSheetId="10">#REF!</definedName>
    <definedName name="BS_BALANCE">#REF!</definedName>
    <definedName name="BS_CR" localSheetId="4">#REF!</definedName>
    <definedName name="BS_CR" localSheetId="10">#REF!</definedName>
    <definedName name="BS_CR">#REF!</definedName>
    <definedName name="BS_CR_EQU" localSheetId="4">#REF!</definedName>
    <definedName name="BS_CR_EQU" localSheetId="10">#REF!</definedName>
    <definedName name="BS_CR_EQU">#REF!</definedName>
    <definedName name="BS_DB" localSheetId="4">#REF!</definedName>
    <definedName name="BS_DB" localSheetId="10">#REF!</definedName>
    <definedName name="BS_DB">#REF!</definedName>
    <definedName name="BS_DB_EQU" localSheetId="4">#REF!</definedName>
    <definedName name="BS_DB_EQU" localSheetId="10">#REF!</definedName>
    <definedName name="BS_DB_EQU">#REF!</definedName>
    <definedName name="BS_DT" localSheetId="4">#REF!</definedName>
    <definedName name="BS_DT" localSheetId="10">#REF!</definedName>
    <definedName name="BS_DT">#REF!</definedName>
    <definedName name="BS_ISO" localSheetId="4">#REF!</definedName>
    <definedName name="BS_ISO" localSheetId="10">#REF!</definedName>
    <definedName name="BS_ISO">#REF!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C38" i="79" l="1"/>
  <c r="C30" i="79"/>
  <c r="C26" i="79"/>
  <c r="C18" i="79"/>
  <c r="C8" i="79"/>
  <c r="C44" i="69"/>
  <c r="C36" i="69"/>
  <c r="C24" i="69"/>
  <c r="C14" i="69"/>
  <c r="C52" i="28"/>
  <c r="C47" i="28"/>
  <c r="C43" i="28"/>
  <c r="C35" i="28"/>
  <c r="C31" i="28"/>
  <c r="C30" i="28" s="1"/>
  <c r="C41" i="28" s="1"/>
  <c r="C12" i="28"/>
  <c r="C6" i="28"/>
  <c r="C28" i="28" s="1"/>
  <c r="H44" i="75"/>
  <c r="H8" i="75"/>
  <c r="H9" i="75"/>
  <c r="H10" i="75"/>
  <c r="H11" i="75"/>
  <c r="H12" i="75"/>
  <c r="H13" i="75"/>
  <c r="H14" i="75"/>
  <c r="H15" i="75"/>
  <c r="H16" i="75"/>
  <c r="H17" i="75"/>
  <c r="H18" i="75"/>
  <c r="H19" i="75"/>
  <c r="H20" i="75"/>
  <c r="H21" i="75"/>
  <c r="H22" i="75"/>
  <c r="H23" i="75"/>
  <c r="H24" i="75"/>
  <c r="H25" i="75"/>
  <c r="H26" i="75"/>
  <c r="H27" i="75"/>
  <c r="H28" i="75"/>
  <c r="H29" i="75"/>
  <c r="H30" i="75"/>
  <c r="H31" i="75"/>
  <c r="H32" i="75"/>
  <c r="H33" i="75"/>
  <c r="H34" i="75"/>
  <c r="H35" i="75"/>
  <c r="H36" i="75"/>
  <c r="H37" i="75"/>
  <c r="H38" i="75"/>
  <c r="H39" i="75"/>
  <c r="H40" i="75"/>
  <c r="H41" i="75"/>
  <c r="H42" i="75"/>
  <c r="H43" i="75"/>
  <c r="H45" i="75"/>
  <c r="H46" i="75"/>
  <c r="H47" i="75"/>
  <c r="H48" i="75"/>
  <c r="H49" i="75"/>
  <c r="H50" i="75"/>
  <c r="H51" i="75"/>
  <c r="H52" i="75"/>
  <c r="H53" i="75"/>
  <c r="H7" i="75"/>
  <c r="E8" i="75"/>
  <c r="E9" i="75"/>
  <c r="E10" i="75"/>
  <c r="E11" i="75"/>
  <c r="E12" i="75"/>
  <c r="E13" i="75"/>
  <c r="E14" i="75"/>
  <c r="E15" i="75"/>
  <c r="E16" i="75"/>
  <c r="E17" i="75"/>
  <c r="E18" i="75"/>
  <c r="E19" i="75"/>
  <c r="E20" i="75"/>
  <c r="E21" i="75"/>
  <c r="E22" i="75"/>
  <c r="E23" i="75"/>
  <c r="E24" i="75"/>
  <c r="E25" i="75"/>
  <c r="E26" i="75"/>
  <c r="E27" i="75"/>
  <c r="E28" i="75"/>
  <c r="E29" i="75"/>
  <c r="E30" i="75"/>
  <c r="E31" i="75"/>
  <c r="E32" i="75"/>
  <c r="E33" i="75"/>
  <c r="E34" i="75"/>
  <c r="E35" i="75"/>
  <c r="E36" i="75"/>
  <c r="E37" i="75"/>
  <c r="E38" i="75"/>
  <c r="E39" i="75"/>
  <c r="E40" i="75"/>
  <c r="E41" i="75"/>
  <c r="E42" i="75"/>
  <c r="E43" i="75"/>
  <c r="E44" i="75"/>
  <c r="E45" i="75"/>
  <c r="E46" i="75"/>
  <c r="E47" i="75"/>
  <c r="E48" i="75"/>
  <c r="E49" i="75"/>
  <c r="E50" i="75"/>
  <c r="E51" i="75"/>
  <c r="E52" i="75"/>
  <c r="E53" i="75"/>
  <c r="E7" i="75"/>
  <c r="H67" i="53"/>
  <c r="E67" i="53"/>
  <c r="H66" i="53"/>
  <c r="E66" i="53"/>
  <c r="H65" i="53"/>
  <c r="E65" i="53"/>
  <c r="H64" i="53"/>
  <c r="E64" i="53"/>
  <c r="H63" i="53"/>
  <c r="E63" i="53"/>
  <c r="H61" i="53"/>
  <c r="E61" i="53"/>
  <c r="H60" i="53"/>
  <c r="E60" i="53"/>
  <c r="H59" i="53"/>
  <c r="E59" i="53"/>
  <c r="H58" i="53"/>
  <c r="E58" i="53"/>
  <c r="H56" i="53"/>
  <c r="E56" i="53"/>
  <c r="H54" i="53"/>
  <c r="E54" i="53"/>
  <c r="H53" i="53"/>
  <c r="E53" i="53"/>
  <c r="H52" i="53"/>
  <c r="E52" i="53"/>
  <c r="H51" i="53"/>
  <c r="E51" i="53"/>
  <c r="H50" i="53"/>
  <c r="E50" i="53"/>
  <c r="H49" i="53"/>
  <c r="E49" i="53"/>
  <c r="H48" i="53"/>
  <c r="E48" i="53"/>
  <c r="H47" i="53"/>
  <c r="E47" i="53"/>
  <c r="H45" i="53"/>
  <c r="E45" i="53"/>
  <c r="H44" i="53"/>
  <c r="E44" i="53"/>
  <c r="H43" i="53"/>
  <c r="E43" i="53"/>
  <c r="H42" i="53"/>
  <c r="E42" i="53"/>
  <c r="H41" i="53"/>
  <c r="E41" i="53"/>
  <c r="H40" i="53"/>
  <c r="E40" i="53"/>
  <c r="H39" i="53"/>
  <c r="E39" i="53"/>
  <c r="H38" i="53"/>
  <c r="E38" i="53"/>
  <c r="H37" i="53"/>
  <c r="E37" i="53"/>
  <c r="H36" i="53"/>
  <c r="E36" i="53"/>
  <c r="H35" i="53"/>
  <c r="E35" i="53"/>
  <c r="H34" i="53"/>
  <c r="E34" i="53"/>
  <c r="H31" i="53"/>
  <c r="E31" i="53"/>
  <c r="H30" i="53"/>
  <c r="E30" i="53"/>
  <c r="H29" i="53"/>
  <c r="E29" i="53"/>
  <c r="H28" i="53"/>
  <c r="E28" i="53"/>
  <c r="H27" i="53"/>
  <c r="E27" i="53"/>
  <c r="H26" i="53"/>
  <c r="E26" i="53"/>
  <c r="H25" i="53"/>
  <c r="E25" i="53"/>
  <c r="H24" i="53"/>
  <c r="E24" i="53"/>
  <c r="H22" i="53"/>
  <c r="E22" i="53"/>
  <c r="H21" i="53"/>
  <c r="E21" i="53"/>
  <c r="H20" i="53"/>
  <c r="E20" i="53"/>
  <c r="H19" i="53"/>
  <c r="E19" i="53"/>
  <c r="H18" i="53"/>
  <c r="E18" i="53"/>
  <c r="H17" i="53"/>
  <c r="E17" i="53"/>
  <c r="H16" i="53"/>
  <c r="E16" i="53"/>
  <c r="H15" i="53"/>
  <c r="E15" i="53"/>
  <c r="H14" i="53"/>
  <c r="E14" i="53"/>
  <c r="H13" i="53"/>
  <c r="E13" i="53"/>
  <c r="H12" i="53"/>
  <c r="E12" i="53"/>
  <c r="H11" i="53"/>
  <c r="E11" i="53"/>
  <c r="H10" i="53"/>
  <c r="E10" i="53"/>
  <c r="H9" i="53"/>
  <c r="E9" i="53"/>
  <c r="H8" i="53"/>
  <c r="E8" i="53"/>
  <c r="H41" i="62"/>
  <c r="E41" i="62"/>
  <c r="H40" i="62"/>
  <c r="E40" i="62"/>
  <c r="H39" i="62"/>
  <c r="E39" i="62"/>
  <c r="H38" i="62"/>
  <c r="E38" i="62"/>
  <c r="H37" i="62"/>
  <c r="E37" i="62"/>
  <c r="H36" i="62"/>
  <c r="E36" i="62"/>
  <c r="H35" i="62"/>
  <c r="E35" i="62"/>
  <c r="H34" i="62"/>
  <c r="E34" i="62"/>
  <c r="H33" i="62"/>
  <c r="E33" i="62"/>
  <c r="H31" i="62"/>
  <c r="E31" i="62"/>
  <c r="H30" i="62"/>
  <c r="E30" i="62"/>
  <c r="H29" i="62"/>
  <c r="E29" i="62"/>
  <c r="H28" i="62"/>
  <c r="E28" i="62"/>
  <c r="H27" i="62"/>
  <c r="E27" i="62"/>
  <c r="H26" i="62"/>
  <c r="E26" i="62"/>
  <c r="H25" i="62"/>
  <c r="E25" i="62"/>
  <c r="H24" i="62"/>
  <c r="E24" i="62"/>
  <c r="H23" i="62"/>
  <c r="E23" i="62"/>
  <c r="H22" i="62"/>
  <c r="E22" i="62"/>
  <c r="H20" i="62"/>
  <c r="E20" i="62"/>
  <c r="H19" i="62"/>
  <c r="E19" i="62"/>
  <c r="H18" i="62"/>
  <c r="E18" i="62"/>
  <c r="H17" i="62"/>
  <c r="E17" i="62"/>
  <c r="H16" i="62"/>
  <c r="E16" i="62"/>
  <c r="H15" i="62"/>
  <c r="E15" i="62"/>
  <c r="H14" i="62"/>
  <c r="E14" i="62"/>
  <c r="H13" i="62"/>
  <c r="E13" i="62"/>
  <c r="H12" i="62"/>
  <c r="E12" i="62"/>
  <c r="H11" i="62"/>
  <c r="E11" i="62"/>
  <c r="H10" i="62"/>
  <c r="E10" i="62"/>
  <c r="H9" i="62"/>
  <c r="E9" i="62"/>
  <c r="H8" i="62"/>
  <c r="E8" i="62"/>
  <c r="H7" i="62"/>
  <c r="E7" i="62"/>
  <c r="B2" i="79" l="1"/>
  <c r="B2" i="37"/>
  <c r="B2" i="36"/>
  <c r="B2" i="74"/>
  <c r="B2" i="64"/>
  <c r="B2" i="35"/>
  <c r="B2" i="69"/>
  <c r="B2" i="77"/>
  <c r="B2" i="28"/>
  <c r="B2" i="73"/>
  <c r="B2" i="72"/>
  <c r="B2" i="52"/>
  <c r="B2" i="71"/>
  <c r="B2" i="75"/>
  <c r="B2" i="53"/>
  <c r="B2" i="62"/>
  <c r="B15" i="6" l="1"/>
  <c r="B16" i="6" l="1"/>
  <c r="B17" i="6"/>
  <c r="E8" i="37" l="1"/>
  <c r="M21" i="37"/>
  <c r="G21" i="37"/>
  <c r="H21" i="37"/>
  <c r="I21" i="37"/>
  <c r="J21" i="37"/>
  <c r="L21" i="37"/>
  <c r="N16" i="37"/>
  <c r="N17" i="37"/>
  <c r="N18" i="37"/>
  <c r="N19" i="37"/>
  <c r="N20" i="37"/>
  <c r="N15" i="37"/>
  <c r="N13" i="37"/>
  <c r="N10" i="37"/>
  <c r="N9" i="37"/>
  <c r="N11" i="37"/>
  <c r="N12" i="37"/>
  <c r="E19" i="37"/>
  <c r="E18" i="37"/>
  <c r="E17" i="37"/>
  <c r="E16" i="37"/>
  <c r="E15" i="37"/>
  <c r="M14" i="37"/>
  <c r="L14" i="37"/>
  <c r="K14" i="37"/>
  <c r="J14" i="37"/>
  <c r="I14" i="37"/>
  <c r="H14" i="37"/>
  <c r="G14" i="37"/>
  <c r="F14" i="37"/>
  <c r="C14" i="37"/>
  <c r="E12" i="37"/>
  <c r="E11" i="37"/>
  <c r="E10" i="37"/>
  <c r="E9" i="37"/>
  <c r="M7" i="37"/>
  <c r="L7" i="37"/>
  <c r="J7" i="37"/>
  <c r="I7" i="37"/>
  <c r="H7" i="37"/>
  <c r="G7" i="37"/>
  <c r="F7" i="37"/>
  <c r="F21" i="37" s="1"/>
  <c r="C7" i="37"/>
  <c r="N14" i="37" l="1"/>
  <c r="E14" i="37"/>
  <c r="E7" i="37"/>
  <c r="C21" i="37"/>
  <c r="N8" i="37"/>
  <c r="E21" i="37" l="1"/>
  <c r="N7" i="37"/>
  <c r="N21" i="37" s="1"/>
  <c r="K7" i="37"/>
  <c r="K21" i="37" s="1"/>
  <c r="C5" i="73" l="1"/>
  <c r="C8" i="73" s="1"/>
  <c r="V7" i="64" l="1"/>
  <c r="T21" i="64" l="1"/>
  <c r="U21" i="64"/>
  <c r="V9" i="64"/>
  <c r="C13" i="73" l="1"/>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alcChain>
</file>

<file path=xl/sharedStrings.xml><?xml version="1.0" encoding="utf-8"?>
<sst xmlns="http://schemas.openxmlformats.org/spreadsheetml/2006/main" count="1233" uniqueCount="932">
  <si>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</si>
  <si>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</si>
  <si>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</si>
  <si>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</si>
  <si>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</si>
  <si>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</si>
  <si>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</si>
  <si>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</si>
  <si>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</si>
  <si>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</si>
  <si>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</si>
  <si>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</si>
  <si>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</si>
  <si>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</si>
  <si>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სშდრ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</si>
  <si>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</si>
  <si>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</si>
  <si>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</si>
  <si>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</si>
  <si>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</si>
  <si>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</si>
  <si>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</si>
  <si>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საბალანსო ელემენტები</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</si>
  <si>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</si>
  <si>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</si>
  <si>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</si>
  <si>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</si>
  <si>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</si>
  <si>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</si>
  <si>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</si>
  <si>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</si>
  <si>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</si>
  <si>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</si>
  <si>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</si>
  <si>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</si>
  <si>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</si>
  <si>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</si>
  <si>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</si>
  <si>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</si>
  <si>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</si>
  <si>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</si>
  <si>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</si>
  <si>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</si>
  <si>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</si>
  <si>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</si>
  <si>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</si>
  <si>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</si>
  <si>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</si>
  <si>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</si>
  <si>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</si>
  <si>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</si>
  <si>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</si>
  <si>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</si>
  <si>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</si>
  <si>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</si>
  <si>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</si>
  <si>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</si>
  <si>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</si>
  <si>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</si>
  <si>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</si>
  <si>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</si>
  <si>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</si>
  <si>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</si>
  <si>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</si>
  <si>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საერთო რეზერვები საკრედიტო რისკის მიხედვით შეწონილი რისკის პოზიციების მაქსიმუმ 1.25%–ის ოდენობით</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</si>
  <si>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</si>
  <si>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</si>
  <si>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</si>
  <si>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</si>
  <si>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</si>
  <si>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</si>
  <si>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</si>
  <si>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</si>
  <si>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</si>
  <si>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</si>
  <si>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</si>
  <si>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უპირობო და პირობითი მოთხოვნები, რომლებიც უზრუნველყოფილია საცხოვრებელი ქონების იპოთეკით</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</si>
  <si>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</si>
  <si>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</si>
  <si>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</si>
  <si>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</si>
  <si>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</si>
  <si>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</si>
  <si>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</si>
  <si>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</si>
  <si>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</si>
  <si>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</si>
  <si>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</si>
  <si>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</si>
  <si>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</si>
  <si>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ბანკთაშორისი სესხები</t>
  </si>
  <si>
    <t>რეპო ოპერაციების ფარგლებში გაცემული სესხები</t>
  </si>
  <si>
    <t>სახელმწიფო ორგანიზაციები</t>
  </si>
  <si>
    <t xml:space="preserve">საფინანსო ინსტიტუტები </t>
  </si>
  <si>
    <t>ლომბარდული სესხები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</si>
  <si>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</si>
  <si>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</si>
  <si>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</si>
  <si>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</si>
  <si>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საქონლის წარმოება</t>
  </si>
  <si>
    <t>ხანგრძლივი მოხმარების სამომხმარებლო პროდუქციის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</si>
  <si>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</si>
  <si>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</si>
  <si>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</si>
  <si>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</si>
  <si>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</si>
  <si>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</si>
  <si>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</si>
  <si>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</si>
  <si>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</si>
  <si>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</si>
  <si>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</si>
  <si>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</si>
  <si>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საცალო პროდუქტები</t>
  </si>
  <si>
    <t>ავტო–სესხები</t>
  </si>
  <si>
    <t>მომენტალური განვადება</t>
  </si>
  <si>
    <t>ოვერდრაფტები</t>
  </si>
  <si>
    <t>საკრედიტო ბარათები</t>
  </si>
  <si>
    <t>სესხები ბინის რემონტისათვის</t>
  </si>
  <si>
    <t>ექსპორტიორები</t>
  </si>
  <si>
    <t>საკრედიტო პორტფელი (ბანკთაშორისი სესხების გარეშე)</t>
  </si>
  <si>
    <t>კორპორატიული სესხები</t>
  </si>
  <si>
    <t>სესხები მცირე და საშუალო ბიზნესზე</t>
  </si>
  <si>
    <t>საცალო სესხები</t>
  </si>
  <si>
    <t>იპოთეკური სესხები</t>
  </si>
  <si>
    <t>პირველადი კაპიტალი</t>
  </si>
  <si>
    <t>კაპიტალის კოეფიციენტები</t>
  </si>
  <si>
    <t>საპროცენტო ხარჯები</t>
  </si>
  <si>
    <t>წმინდა საკომისიო და სხვა შემოსავლები მომსახურეობის მიხედვით</t>
  </si>
  <si>
    <t>საპროცენტო შემოსავლები</t>
  </si>
  <si>
    <t>ლარებით</t>
  </si>
  <si>
    <t>უცხ.ვალუტა</t>
  </si>
  <si>
    <t>სხვა ვალდებულებები</t>
  </si>
  <si>
    <t>უცხ. ვალუტა</t>
  </si>
  <si>
    <t>საპროცენტო შემოსავლები ბანკებიდან "ნოსტრო" ანგარიშებისა და დეპოზიტების მიხედვით</t>
  </si>
  <si>
    <t>საპროცენტო შემოსავლები სესხებიდან</t>
  </si>
  <si>
    <t>ბანკთაშორისი სესხებიდან</t>
  </si>
  <si>
    <t>ვაჭრობისა და მომსახურეობის სექტორზე გაცემული სესხებიდან</t>
  </si>
  <si>
    <t>ენერგეტიკის სექტორზე გაცემული სესხებიდან</t>
  </si>
  <si>
    <t>სოფლის მეურნეობის და მეტყევეობის სექტორზე გაცემული სესხებიდან</t>
  </si>
  <si>
    <t>მშენებლობის სექტორზე გაცემული სესხებიდან</t>
  </si>
  <si>
    <t>სამთომომპოვებელ და გადამამუშავებელ სექტორზე გაცემული სესხებიდან</t>
  </si>
  <si>
    <t>ტრანსპორტისა და კავშირგაბმულობის სექტორზე გაცემული სესხებიდან</t>
  </si>
  <si>
    <t>ფიზიკურ პირებზე გაცემული სესხებიდან</t>
  </si>
  <si>
    <t>დანარჩენ სექტორზე გაცემული სესხებიდან</t>
  </si>
  <si>
    <t>შემოსავლები ჯარიმებიდან/საურავებიდან კლიენტებისათვის მიცემული სესხების მიხედვით</t>
  </si>
  <si>
    <t>საპროცენტო და დისკონტური შემოსავლები ფასიანი ქაღალდებიდან</t>
  </si>
  <si>
    <t>სხვა საპროცენტო შემოსავლები</t>
  </si>
  <si>
    <t>მთლიანი საპროცენტო შემოსავლები</t>
  </si>
  <si>
    <t>მოთხოვნამდე დეპოზიტებზე გადახდილი პროცენტები</t>
  </si>
  <si>
    <t>ვადიან დეპოზიტებზე გადახდილი პროცენტები</t>
  </si>
  <si>
    <t>ბანკის დეპოზიტებზე გადახდილი პროცენტები</t>
  </si>
  <si>
    <t>საკუთარ სავალო ფასიან ქაღალდებზე გადახდილი პროცენტები</t>
  </si>
  <si>
    <t>ნასესხებ სახსრებზე გადახდილი პროცენტები</t>
  </si>
  <si>
    <t>სხვა საპროცენტო ხარჯები</t>
  </si>
  <si>
    <t>მთლიანი საპროცენტო ხარჯები</t>
  </si>
  <si>
    <t>წმინდა საპროცენტო შემოსავალი</t>
  </si>
  <si>
    <t>არასაპროცენტო შემოსავლები</t>
  </si>
  <si>
    <t xml:space="preserve"> საკომისიო და სხვა შემოსავლები გაწეული მომსახურეობის მიხედვით</t>
  </si>
  <si>
    <t xml:space="preserve"> საკომისიო და სხვა ხარჯები მიღებული მომსახურეობის მიხედვით</t>
  </si>
  <si>
    <t>მიღებული დივიდენდები</t>
  </si>
  <si>
    <t>მოგება (ზარალი) დილინგური ფასიანი ქაღალდებიდან</t>
  </si>
  <si>
    <t>მოგება (ზარალი) საინვესტიციო ფასიანი ქაღალდებიდან</t>
  </si>
  <si>
    <t>მოგება (ზარალი) ვალუტის ყიდვა–გაყიდვის ოპერაციებიდან</t>
  </si>
  <si>
    <t>მოგება (ზარალი) სავალუტო სახსრების გადაფასებიდან</t>
  </si>
  <si>
    <t>მოგება (ზარალი) ქონების გაყიდვიდან</t>
  </si>
  <si>
    <t>სხვა საბანკო ოპერაციებიდან მიღებული არასაპროცენტო შემოსავლები</t>
  </si>
  <si>
    <t>სხვა არასაპროცენტო შემოსავლები</t>
  </si>
  <si>
    <t>მთლიანი არასაპროცენტო შემოსავლები</t>
  </si>
  <si>
    <t>არასაპროცენტო ხარჯები</t>
  </si>
  <si>
    <t>სხვა საბანკო ოპერაციების მიხედვით გაწეული არასაპროცენტო ხარჯები</t>
  </si>
  <si>
    <t>ბანკის განვითარების, საკონსულტაციო და მარკეტინგის ხარჯები</t>
  </si>
  <si>
    <t>ბანკის პერსონალის ხარჯები</t>
  </si>
  <si>
    <t>ცვეთისა და ამორტიზაციის ხარჯები</t>
  </si>
  <si>
    <t>სხვა არასაპროცენტო ხარჯები</t>
  </si>
  <si>
    <t>მთლიანი არასაპროცენტო ხარჯები</t>
  </si>
  <si>
    <t>წმინდა არასაპროცენტო შემოსავალი</t>
  </si>
  <si>
    <t>წმინდა მოგება დარეზერვებამდე</t>
  </si>
  <si>
    <t>ზარალი სესხების შესაძლო დანაკარგების მიხედვით</t>
  </si>
  <si>
    <t>ზარალი ინვესტიციების და ფასიანი ქაღალდების გაუფასურების შესაძლო დანაკარგების მიხედვით</t>
  </si>
  <si>
    <t>ზარალი სხვა აქტივების შესაძლო დანაკარგების მიხედვით</t>
  </si>
  <si>
    <t>მთლიანი ზარალი აქტივების შესაძლო დანაკარგების მიხედვით</t>
  </si>
  <si>
    <t>მოგების გადასახადი</t>
  </si>
  <si>
    <t>მოგება გადასახადის გადახდის შემდეგ</t>
  </si>
  <si>
    <t>გაუთვალისწინებელი შემოსავლები (ხარჯები)</t>
  </si>
  <si>
    <t>წმინდა მოგება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</si>
  <si>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</si>
  <si>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</si>
  <si>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</si>
  <si>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</si>
  <si>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</si>
  <si>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</si>
  <si>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</si>
  <si>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</si>
  <si>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საინვესტიციო ფასიანი ქაღალდები</t>
  </si>
  <si>
    <t>მთლიანი სესხები</t>
  </si>
  <si>
    <t>მინუს: სესხების შესაძლო დანაკარგების რეზერვი</t>
  </si>
  <si>
    <t>წმინდა სესხები</t>
  </si>
  <si>
    <t>დარიცხული მისაღები პროცენტები და დივიდენდები</t>
  </si>
  <si>
    <t>დასაკუთრებული უძრავი და მოძრავი ქონება</t>
  </si>
  <si>
    <t>ინვესტიციები საწესდებო კაპიტალში</t>
  </si>
  <si>
    <t>ძირითადი საშუალებები და არამატერიალური აქტივები</t>
  </si>
  <si>
    <t>სხვა აქტივები</t>
  </si>
  <si>
    <t>მთლიანი აქტივები</t>
  </si>
  <si>
    <t>ბანკების დეპოზიტები</t>
  </si>
  <si>
    <t>მიმდინარე დეპოზიტები (ანგარიშები)</t>
  </si>
  <si>
    <t>მოთხოვნამდე დეპოზიტები</t>
  </si>
  <si>
    <t>ვადიანი დეპოზიტები</t>
  </si>
  <si>
    <t>საკუთარი სავალო ფასიანი ქაღალდები</t>
  </si>
  <si>
    <t>ნასესხები სახსრები</t>
  </si>
  <si>
    <t>დარიცხული გადასახდელი პროცენტები და დივიდენდები</t>
  </si>
  <si>
    <t>სუბორდინირებული ვალდებულებები</t>
  </si>
  <si>
    <t>მთლიანი ვალდებულებები</t>
  </si>
  <si>
    <t>ჩვეულებრივი აქციები</t>
  </si>
  <si>
    <t>პრივილეგირებული აქციები</t>
  </si>
  <si>
    <t>მინუს: გამოსყიდული აქციები</t>
  </si>
  <si>
    <t>საემისიო კაპიტალი</t>
  </si>
  <si>
    <t>საერთო რეზერვები</t>
  </si>
  <si>
    <t>გაუნაწილებელი მოგება</t>
  </si>
  <si>
    <t>სულ სააქციო კაპიტალი</t>
  </si>
  <si>
    <t>ვალდებულებები</t>
  </si>
  <si>
    <t>სააქციო კაპიტალი</t>
  </si>
  <si>
    <t>ფასიანი ქაღალდები დილინგური ოპერაციებისათვის</t>
  </si>
  <si>
    <t>საზედამხედველო კაპიტალი (მოცულობა, ლარი)</t>
  </si>
  <si>
    <t>რისკის მიხედვით შეწონილი რისკის პოზიციები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</si>
  <si>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</si>
  <si>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</si>
  <si>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</si>
  <si>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</si>
  <si>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</si>
  <si>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</si>
  <si>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</si>
  <si>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</si>
  <si>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</si>
  <si>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აქტივების გადაფასების რეზერვები</t>
  </si>
  <si>
    <t>მთლიანი ვალდებულებები და სააქციო კაპიტალი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</si>
  <si>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</si>
  <si>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</si>
  <si>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</si>
  <si>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</si>
  <si>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</si>
  <si>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</si>
  <si>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</si>
  <si>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</si>
  <si>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</si>
  <si>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</si>
  <si>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</si>
  <si>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</si>
  <si>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</si>
  <si>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</si>
  <si>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</si>
  <si>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</si>
  <si>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</si>
  <si>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</si>
  <si>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</si>
  <si>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</si>
  <si>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</si>
  <si>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</si>
  <si>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საერთაშორისო ორგანიზაციების მიმართ</t>
  </si>
  <si>
    <t>უპირობო და პირობითი მოთხოვნები კომერციული ბანკების მიმართ</t>
  </si>
  <si>
    <t>მოგება - ზარალის ანგარიშგება</t>
  </si>
  <si>
    <t>ძირითადი მაჩვენებლები</t>
  </si>
  <si>
    <t>წმინდა საპროცენტო მარჟა</t>
  </si>
  <si>
    <t xml:space="preserve">   </t>
  </si>
  <si>
    <t xml:space="preserve">წმინდა სესხები </t>
  </si>
  <si>
    <t xml:space="preserve">ფულადი სახსრები სხვა ბანკებში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</si>
  <si>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</si>
  <si>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</si>
  <si>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საბალანსო ღირებულებები ადგილობრივი ბუღალტრული აღრიცხვის წესების მიხედვით (ინდივიდუალური ფინანსური ანგარიშგება)</t>
  </si>
  <si>
    <t xml:space="preserve">სტანდარტიზებული საზედამხედველო ანგარიშგების საბალანსო ელემენტები </t>
  </si>
  <si>
    <t xml:space="preserve">    მინუს: გამოსყიდული აქციები</t>
  </si>
  <si>
    <t>მათ შორის მეორად საზედამხედველო კაპიტალში ჩასათვლელი ინსტრუმენტები</t>
  </si>
  <si>
    <t>მათ შორის არამატერიალური აქტივები</t>
  </si>
  <si>
    <t>მათ შორის 10%-ზე ნაკლები  წილობრივი მფლობელობა, რომელიც შეზღუდულად აღიარდება</t>
  </si>
  <si>
    <t>მათ შორის მნიშვნელოვანი ინვესტიციები, რომლებიც შეზღუდულად აღიარდება</t>
  </si>
  <si>
    <t xml:space="preserve">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t>
  </si>
  <si>
    <t>g</t>
  </si>
  <si>
    <t>h</t>
  </si>
  <si>
    <t>i</t>
  </si>
  <si>
    <t>j</t>
  </si>
  <si>
    <t>k</t>
  </si>
  <si>
    <t>l</t>
  </si>
  <si>
    <t>%</t>
  </si>
  <si>
    <t xml:space="preserve"> საბალანსო უწყისი</t>
  </si>
  <si>
    <t>ბალანსგარეშე ანგარიშგების უწყისი</t>
  </si>
  <si>
    <t xml:space="preserve">მათ შორის 10 %-იანი წილობრივი მფლობელობა ფინანსურ  დაწესებულებებში  </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</si>
  <si>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</si>
  <si>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</si>
  <si>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</si>
  <si>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</si>
  <si>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</si>
  <si>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</si>
  <si>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</si>
  <si>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</si>
  <si>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</si>
  <si>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</si>
  <si>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</si>
  <si>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</si>
  <si>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</si>
  <si>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</si>
  <si>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</si>
  <si>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</si>
  <si>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</si>
  <si>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</si>
  <si>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სხვა კორექტირებების ეფექტი (ასეთის არსებობის შემთხვევაში)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</si>
  <si>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</si>
  <si>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</si>
  <si>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</si>
  <si>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</si>
  <si>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</si>
  <si>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</si>
  <si>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ძირითადი საშუალებების საექსპლუატაციო ხარჯები</t>
  </si>
  <si>
    <t>მოგება გადასახადის გადახდამდე და გაუთვალისწინებელ შემოსავალ–ხარჯებამდე</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</si>
  <si>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</si>
  <si>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</si>
  <si>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</si>
  <si>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 xml:space="preserve">         გაცემული გარანტიები</t>
  </si>
  <si>
    <t xml:space="preserve">         აკრედიტივები</t>
  </si>
  <si>
    <t xml:space="preserve">         კლიენტების მიერ აუთვისებელი ნაშთები</t>
  </si>
  <si>
    <t xml:space="preserve">         სხვა პირობითი ვალდებულებები</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</si>
  <si>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</si>
  <si>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</si>
  <si>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 xml:space="preserve">         ბანკის ფინანსური აქტივები</t>
  </si>
  <si>
    <t xml:space="preserve">         ბანკის არაფინანსური აქტივები</t>
  </si>
  <si>
    <t>ბანკის მოთხოვნის უზრუნველყოფის მიზნით მიღებული გარანტიები</t>
  </si>
  <si>
    <t xml:space="preserve">         თავდებობა, სოლიდარული პასუხისმგებლობა </t>
  </si>
  <si>
    <t xml:space="preserve">         გარანტია </t>
  </si>
  <si>
    <t>მოთხოვნის უზრუნველყოფის მიზნით ბანკის სასარგებლოდ დატვირთული აქტივები</t>
  </si>
  <si>
    <t xml:space="preserve">         ფულადი სახსრები</t>
  </si>
  <si>
    <t xml:space="preserve">         ძვირფასი ლითონები და ქვები </t>
  </si>
  <si>
    <t xml:space="preserve">         უძრავი ქონება</t>
  </si>
  <si>
    <t>5.3.1</t>
  </si>
  <si>
    <t xml:space="preserve">                     საცხოვრებელი</t>
  </si>
  <si>
    <t>5.3.2</t>
  </si>
  <si>
    <t xml:space="preserve">                     კომერციული</t>
  </si>
  <si>
    <t>5.3.3</t>
  </si>
  <si>
    <t xml:space="preserve">                        კომპლექსური ტიპის უძრავი ქონება</t>
  </si>
  <si>
    <t>5.3.4</t>
  </si>
  <si>
    <t xml:space="preserve">                    მიწის ნაკვეთები (შენობა ნაგებობების გარეშე)</t>
  </si>
  <si>
    <t>5.3.5</t>
  </si>
  <si>
    <t xml:space="preserve">                    სხვა</t>
  </si>
  <si>
    <t xml:space="preserve">         მოძრავი ქონება</t>
  </si>
  <si>
    <t xml:space="preserve">         წილის გირავნობა</t>
  </si>
  <si>
    <t xml:space="preserve">         ფასიანი ქაღალდები</t>
  </si>
  <si>
    <t xml:space="preserve">         სხვა </t>
  </si>
  <si>
    <t>წარმოებული ფინანსური ინსტრუმენტები</t>
  </si>
  <si>
    <t xml:space="preserve">          სავალუტო კურსთან დაკავშირებული კონტრაქტების (გარდა ოფციონებისა) ფარგლებში გასაცები თანხები</t>
  </si>
  <si>
    <t xml:space="preserve">          საპროცენტო განაკვეთთან დაკავშირებული კონტრაქტების (გარდა ოფციონებისა) ძირითადი თანხა </t>
  </si>
  <si>
    <t xml:space="preserve">          გაყიდული ოფციონები</t>
  </si>
  <si>
    <t xml:space="preserve">          ნაყიდი ოფციონები</t>
  </si>
  <si>
    <t xml:space="preserve">          სხვა წარმოებული ინსტრუმენტების ფარგლებში ბანკის პოტენციური მოთხოვნის ნომინალური ღირებულება</t>
  </si>
  <si>
    <t xml:space="preserve">          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</si>
  <si>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ბანკის ბალანსზე აუღიარებელი საკრედიტო მოთხოვნები</t>
  </si>
  <si>
    <t xml:space="preserve">          ბოლო 3 თვის განმავალობაში ბალანსიდან ჩამოწერილი საკრედიტო მოთხოვნების ძირი თანხა</t>
  </si>
  <si>
    <t xml:space="preserve">          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</si>
  <si>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 xml:space="preserve">          ბოლო 5 წლის განმავლობაში (ბოლო 3 თვის ჩათვლით) ბალანსიდან ჩამოწერილი საკრედიტო მოთხოვნების ძირი თანხა</t>
  </si>
  <si>
    <t xml:space="preserve">          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</si>
  <si>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შეუქცევადი საოპერაციო იჯარა</t>
  </si>
  <si>
    <t xml:space="preserve">          ვადის გარეშე ხელშეკრულების ფარგლებში</t>
  </si>
  <si>
    <t xml:space="preserve">          1 წლამდე ვადით</t>
  </si>
  <si>
    <t xml:space="preserve">          1-დან 2 წლამდე ვადით</t>
  </si>
  <si>
    <t xml:space="preserve">          2-დან 3 წლამდე ვადით</t>
  </si>
  <si>
    <t xml:space="preserve">          3-დან 4 წლამდე ვადით</t>
  </si>
  <si>
    <t xml:space="preserve">          4-დან 5 წლამდე ვადით</t>
  </si>
  <si>
    <t xml:space="preserve">          5 წელზე მეტი ვადით</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</si>
  <si>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</si>
  <si>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</si>
  <si>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</si>
  <si>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</si>
  <si>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</si>
  <si>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</si>
  <si>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</si>
  <si>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</si>
  <si>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</si>
  <si>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</si>
  <si>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</si>
  <si>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</si>
  <si>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</si>
  <si>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</si>
  <si>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</si>
  <si>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</si>
  <si>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</si>
  <si>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</si>
  <si>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</si>
  <si>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</si>
  <si>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</si>
  <si>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</si>
  <si>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</si>
  <si>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</si>
  <si>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</si>
  <si>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</si>
  <si>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ცხრილებში მოთხოვნილი ინფორმაცია მჟღავნდება ეროვნული ბანკის ანგარიშთა გეგმის მიხედვით</t>
  </si>
  <si>
    <t>1.1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</si>
  <si>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</si>
  <si>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სტრიქონში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</si>
  <si>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</si>
  <si>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სტრიქონში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</si>
  <si>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</si>
  <si>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სტრიქონში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სტრიქონებში.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</si>
  <si>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</si>
  <si>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</si>
  <si>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მე-2 მწკრივში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</si>
  <si>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</si>
  <si>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</si>
  <si>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სტრიქონებში უნდა ჩაიწეროს უზრუნველყოფის შესაბამისი ტიპის ჯამური ნომინალური ღირებულება</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</si>
  <si>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</si>
  <si>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</si>
  <si>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</si>
  <si>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სტრიქონის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</si>
  <si>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</si>
  <si>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</si>
  <si>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მე-8 მწკრივში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მწკრივის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მწკრივის ჩათვლით შესაბამის ველში. ამასთან 8.1 მწკრივში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t>
  </si>
  <si>
    <t>მე-9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</si>
  <si>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მე-9 მწკრივში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</si>
  <si>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1.4, 5.3.5, 5.7, 6.6- და 6.7-ე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</si>
  <si>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1.4, 5.3.5, 5.7, 6.6- და 6.7-ე მწკრივების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მწკრივს დაურთოს განმარტებები.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</si>
  <si>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</si>
  <si>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</si>
  <si>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</si>
  <si>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</si>
  <si>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</si>
  <si>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</si>
  <si>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</si>
  <si>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</si>
  <si>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</si>
  <si>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</si>
  <si>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</si>
  <si>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</si>
  <si>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</si>
  <si>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</si>
  <si>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</si>
  <si>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</si>
  <si>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</si>
  <si>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</si>
  <si>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</si>
  <si>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</si>
  <si>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</si>
  <si>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</si>
  <si>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</si>
  <si>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</si>
  <si>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</si>
  <si>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</si>
  <si>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I</t>
  </si>
  <si>
    <t>მონაცემები ივსება ანგარიშგების თარიღისთვის, ამასთან, ყველა მაჩვენებელი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</si>
  <si>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II</t>
  </si>
  <si>
    <t>კორპორატიულ, მცირე და საშუალო, მიკრო და საცალო სეგმენტებად სესხების დაყოფა უნდა მოხდეს ბანკში არსებული მეთოდოლოგიის მიხედვით</t>
  </si>
  <si>
    <t>III</t>
  </si>
  <si>
    <t>კორპორატიული და მცირე და საშუალო მსესხებლების შემთხვევაში სასესხო დავალიანების ნაშთი უნდა აისახოს იმ სექტორში (3-დან 29-მდე ველები), საიდანაც მას გააჩნია ძირითადი ბიზნეს შემოსავლები, რითიც დაგეგმილია ვალდებულების მომსახურება (დაფარვის წყაროს მიხედვით)</t>
  </si>
  <si>
    <t>IV</t>
  </si>
  <si>
    <t>საცალო პროდუქტების შემთხვევაში სასესხო დავალიანების ნაშთი უნდა აისახოს შესაბამის პროდუქტში მიზნობრიობის მიხედვით (30-დან 38-მდე ველები)</t>
  </si>
  <si>
    <t>V</t>
  </si>
  <si>
    <t>მიკრო სეგმენტის სესხები უნდა აისახოს მხოლოდ 38-ე და 39-ე ველებში. მიკრო სეგმენტის სესხები არ უნდა აღირიცხოს ბიზნეს სეგმენტებსა და საცალო პროდუქტებში. ამასთან, ამ სეგმენტში სესხების აღრიცხვა უნდა მოხდეს არა სესხის მიზნობრიობის, არამედ მსესხებლის შემოსავლის წყაროს მიხედვით.</t>
  </si>
  <si>
    <t>სტრიქონები</t>
  </si>
  <si>
    <t>სესხი, სავალო ფასიანი ქაღალდი და სხვა მოთხოვნები კომერციული ბანკის მიმართ (არ შედის რეპო ოპერაციების ფარგლებში გაცემული სესხები)</t>
  </si>
  <si>
    <t>სახელმწიფოს კონტროლს დაქვემდებარებული საწარმოები და ორგანიზაციები</t>
  </si>
  <si>
    <t>სესხები გაცემული ოქროსა და სხვა ძვირფასი ლითონების უზრუნველყოფით</t>
  </si>
  <si>
    <t xml:space="preserve">     ლომბარდული სესხები საცალო</t>
  </si>
  <si>
    <t>სამომხმარებლო მიზნობრიობით გაცემული ლომბარდული სესხების პორტფელი</t>
  </si>
  <si>
    <t xml:space="preserve">     ლომბარდული სესხები საბითუმო</t>
  </si>
  <si>
    <t>ბიზნეს საქმიანობისთვის გაცემული ლომბარდული სესხების პორტფელი</t>
  </si>
  <si>
    <t>უძრავი ქონების დეველოპმენტი (უძრავი ქონების რეალიზაცია ან/და მშენებლობა, რეალიზაცია)</t>
  </si>
  <si>
    <t>უძრავი ქონების გაქირავება</t>
  </si>
  <si>
    <t>სამშენებლო და სარემონტო კომპანიები, ასევე გზების, პარკებისა და სარეკრეაციო ზონების მშენებლობა -  განვითარებაში მონაწილე კომპანიები (რომლებიც არ არიან დაკავშირებული დეველოპერებთან ან დეველოპერულ საქმიანობასთან)</t>
  </si>
  <si>
    <t>სამშენებლო მასალების მოპოვება, წარმოება, იმპორტი, ექსპორტი, ვაჭრობა (საცალო და საბითუმო)</t>
  </si>
  <si>
    <t>სამომხმარებლო საქონლით ვაჭრობა</t>
  </si>
  <si>
    <t>დისტრიბუცია, საბითუმო და საცალო ვაჭრობა, ექსპორტი და იმპორტი: საკვები პროდუქტები, წყალი, ალკოჰოლური და არაალკოჰოლური სასმელები, ხორბლეული და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</si>
  <si>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წარმოება: საკვები პროდუქტები, წყალი,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</si>
  <si>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ავეჯი, ელექტრო ტექნიკა, კომპიუტერული ტექნიკა, ციფრული ტექნიკა და სხვა</t>
  </si>
  <si>
    <t>ფეხსაცმლის, ტანსაცმლისა და ტექსტილის წარმოება და ვაჭრობა</t>
  </si>
  <si>
    <t>საბითუმო ვაჭრობა, საცალო ვაჭრობა, ექსპორტი და იმპორტი:  ფეხსაცმელი, ტანსაცმელი, ტექსტილის ნაწარმი და სხვა</t>
  </si>
  <si>
    <t>საბითუმო ვაჭრობა,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</si>
  <si>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</si>
  <si>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და ტურისტული კომპანიები</t>
  </si>
  <si>
    <t>რესტორნები, ბარები, კაფეები, სწრაფი კვების ობიექტები და სხვა</t>
  </si>
  <si>
    <t>ავტომობილების იმპორტიორები</t>
  </si>
  <si>
    <t>დისტრიბუცია, აფთიაქები და სააფთიაქო ქსელები, წამლების წარმოება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</si>
  <si>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</si>
  <si>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გართობა, საბაჟო ტერმინალები, განათლება, საინფორმაციო ცენტრები, საშუამავლო მომსახურეობა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</si>
  <si>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 (გარდა მიკრო-აგრო სეგმენტისა იხ. 38.1 პუნქტი)</t>
  </si>
  <si>
    <t>სხვა (ჯართის ბიზნესის ჩათვლით)</t>
  </si>
  <si>
    <t>ჯართის ბიზნესი, ყველა სახის სერვისი, ვაჭრობა, თუ წარმოება  რომელიც არ არის წარმოდგენილი ზემოთ აღნიშნულ სექტორებში</t>
  </si>
  <si>
    <t>ყველა მსესხებელი, რომელთა შემოსავლები ძირითადად მიღებულია ექსპორტიდან. სესხები ექსპორტიორ ფირმებზე ჯამურად უნდა აღირიცხოს 28-ე ველში, თუმცა ეს სესხები ასევე უნდა აღირიცხოს ზემოთ წარმოდგენილ  სექტორებშიც</t>
  </si>
  <si>
    <t xml:space="preserve">მოიცავს 30-დან 38–მდე არსებულ  პროდუქტებს </t>
  </si>
  <si>
    <t>ავტომანქანის უზრუნველყოფით გაცემული სესხები</t>
  </si>
  <si>
    <t>სამომხმარებლო სესხები</t>
  </si>
  <si>
    <t>სამომხმარებლო მიზნობრიობით გაცემული სესხები</t>
  </si>
  <si>
    <t xml:space="preserve">        უძრავი ქონებით უზრუნველყოფილი</t>
  </si>
  <si>
    <t>უძრავი ქონებით უზრუნველყოფილი სამომხმარებლო სესხები</t>
  </si>
  <si>
    <t>31.1.1</t>
  </si>
  <si>
    <t xml:space="preserve">        უძრავი ქონებით არაუზრუნველყოფილი</t>
  </si>
  <si>
    <t>უძრავი ქონებით არაუზრუნველყოფილი სამომხმარებლო სესხები</t>
  </si>
  <si>
    <t>31.2.1</t>
  </si>
  <si>
    <t>სწრაფი სესხები (Pay Day Loans)</t>
  </si>
  <si>
    <t>საყოფაცხოვრებო ნივთების და ტექნიკის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</si>
  <si>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t>
  </si>
  <si>
    <t>ბარათზე დაშვებული რევოლვირებადი საკრედიტო ლიმიტი</t>
  </si>
  <si>
    <t xml:space="preserve">      დამთავრებული უძრავი ქონება და მიწა</t>
  </si>
  <si>
    <t>დამთავრებული უძრავი ქონების და მიწის შეძენის მიზნობრიობით გაცემული უძრავი ქონებით უზრუნველყოფილი სესხები</t>
  </si>
  <si>
    <t>37.1.1</t>
  </si>
  <si>
    <t>37.2.1</t>
  </si>
  <si>
    <t>მიკრო</t>
  </si>
  <si>
    <t>მცირე ზომის სესხები, რომლის გაცემისას გაითვალისწინება ბიზნესიდან მიღებული შემოსავლები</t>
  </si>
  <si>
    <t xml:space="preserve">      მიკრო აგრო</t>
  </si>
  <si>
    <t>მცირე ზომის სესხები, რომლის გაცემისას გაითვალისწინება აგრო საქმიანობიდან მიღებული შემოსავლები</t>
  </si>
  <si>
    <t>38.1.1</t>
  </si>
  <si>
    <t xml:space="preserve">      მიკრო სხვა (აგროს გარდა)</t>
  </si>
  <si>
    <t>მცირე ზომის სესხები, რომლის გაცემისას გაითვალისწინება ბიზნესიდან მიღებული შემოსავლები და რომელიც არ არის დაკავშირებული აგრო საქმიანობასთან</t>
  </si>
  <si>
    <t>38.2.1</t>
  </si>
  <si>
    <t>მოიცავს კორპორატიულ, მცირე და საშუალო, მიკრო და საცალო სესხებს</t>
  </si>
  <si>
    <t>&lt;500.000 ლარი</t>
  </si>
  <si>
    <t xml:space="preserve">ლიმიტებად ჩაშლილი კორპორატიული სესხები. ლიმიტი უნდა განისაზღვროს მსესხებლის მიმდინარე ჯამური სასესხო დავალიანების მიხედვით
</t>
  </si>
  <si>
    <t>500.000-3.000.000 ლარი</t>
  </si>
  <si>
    <t>3.000.000-5.000.000 ლარი</t>
  </si>
  <si>
    <t>5.000.000-10.000.000 ლარი</t>
  </si>
  <si>
    <t>10.000.000-30.000.000 ლარი</t>
  </si>
  <si>
    <t>&gt;30.000.000 ლარი</t>
  </si>
  <si>
    <t>&lt;300.000 ლარი</t>
  </si>
  <si>
    <t xml:space="preserve">ლიმიტებად ჩაშლილი მცირე და საშუალო სესხები. ლიმიტი უნდა განისაზღვროს მსესხებლის მიმდინარე ჯამური სასესხო დავალიანების მიხედვით
</t>
  </si>
  <si>
    <t>300.000-500.000 ლარი</t>
  </si>
  <si>
    <t>500.000-1.000.000 ლარი</t>
  </si>
  <si>
    <t>1.000.000-2.000.000 ლარი</t>
  </si>
  <si>
    <t>2.000.000-3.000.000 ლარი</t>
  </si>
  <si>
    <t>&gt;3.000.000-5.000.000 ლარი</t>
  </si>
  <si>
    <t>&gt;5.000.000 ლარი</t>
  </si>
  <si>
    <t>მოიცავს საცალო პროდუქტებს და საცალო ლომბარდს</t>
  </si>
  <si>
    <t>&lt;10.000 ლარი</t>
  </si>
  <si>
    <t xml:space="preserve">ლიმიტებად ჩაშლილი საცალო სესხები. ლიმიტი უნდა განისაზღვროს მსესხებლის მიმდინარე ჯამური სასესხო დავალიანების მიხედვით
</t>
  </si>
  <si>
    <t>10.000-20.000 ლარი</t>
  </si>
  <si>
    <t>20.000-50.000 ლარი</t>
  </si>
  <si>
    <t>50.000-100.000 ლარი</t>
  </si>
  <si>
    <t>100.000-500.000 ლარი</t>
  </si>
  <si>
    <t>&gt;500.000 ლარი</t>
  </si>
  <si>
    <t xml:space="preserve">ლიმიტებად ჩაშლილი მიკრო სესხები. ლიმიტი უნდა განისაზღვროს მსესხებლის მიმდინარე ჯამური სასესხო დავალიანების მიხედვით
</t>
  </si>
  <si>
    <t>&gt;100.000 ლარი</t>
  </si>
  <si>
    <t>სვეტები</t>
  </si>
  <si>
    <t>ა. სესხის ნაშთი</t>
  </si>
  <si>
    <t>სესხების პორტფელის მიმდინარე ნაშთი</t>
  </si>
  <si>
    <t xml:space="preserve">ბ. სესხების რაოდენობა </t>
  </si>
  <si>
    <t>პორტფელში არსებული სესხების რაოდენობა. თუ სესხის თანხის ნახევარი ან მეტი უზრუნველყოფილია, ის მიეკუთვნება უზრუნველყოფილი სესხების კატეგორიას</t>
  </si>
  <si>
    <t xml:space="preserve">გ. მსესხებლების რაოდენობა </t>
  </si>
  <si>
    <t>პორტფელში არსებული მსესხებლების უნიკალური რაოდენობა. თუ სესხის თანხის ნახევარი ან მეტი უზრუნველყოფილია, ის მიეკუთვნება უზრუნველყოფილი სესხების კატეგორიას</t>
  </si>
  <si>
    <t xml:space="preserve">დ. ფულადი სახსრებით უზრუნველყოფილი სესხები </t>
  </si>
  <si>
    <t>ფულადი სახსრებით უზრუნველყოფილი სესხების პორტფელის მიმდინარე ნაშთი. ნაწილობრივი უზრუნველყოფის შემთხვევაში უნდა ჩაიწეროს მხოლოდ სესხის ის ნაწილი, რომელიც სრულად არის უზრუნველყოფილი და დანარჩენი გადავიდეს შესაბამის კატეგორიაში</t>
  </si>
  <si>
    <t xml:space="preserve">ე. უძრავი ქონებით უზრუნველყოფილი სესხები </t>
  </si>
  <si>
    <t>უძრავი ქონებით უზრუნველყოფილი სესხების პორტფელის მიმდინარე ნაშთი. ნაწილობრივი უზრუნველყოფის შემთხვევაში უნდა ჩაიწეროს მხოლოდ სესხის ის ნაწილი, რომელიც სრულად არის უზრუნველყოფილი და დანარჩენი გადავიდეს შესაბამის კატეგორიაში</t>
  </si>
  <si>
    <t>ვ. სახელფასო პროექტის ფარგლებში გაცემული სესხები</t>
  </si>
  <si>
    <t>სახელფასო პროექტის ფარგლებში გაცემული სესხების პორტფელის მიმდინარე ნაშთი</t>
  </si>
  <si>
    <t>ი. სესხის რეზერვი 2%/10%/30%/50%/100%</t>
  </si>
  <si>
    <t>პორტფელის ჯამური რეზერვის თანხა</t>
  </si>
  <si>
    <t>კ. სესხის რეზერვი - დამატებითი</t>
  </si>
  <si>
    <t>ბანკის ან სებ–ის მიერ შექმნილი დამატებითი რეზერვის თანხა</t>
  </si>
  <si>
    <t>ლ. სესხის რეზერვი სულ</t>
  </si>
  <si>
    <t xml:space="preserve">პორტფელის ჯამური რეზერვი ("ი" და "კ" ველების ჯამი) </t>
  </si>
  <si>
    <t>მ. თვის შიგნით გაცემები</t>
  </si>
  <si>
    <t>თვის შიგნით გაცემული სესხების მოცულობა</t>
  </si>
  <si>
    <t>ნ. თვის შიგნით დაფარვები</t>
  </si>
  <si>
    <t>თვის შიგნით დაფარული სესხების მოცულობა</t>
  </si>
  <si>
    <t>ო.ა. მათ შორის: არსებული სესხის ძირის გადაფარვა</t>
  </si>
  <si>
    <t>თვის შიგნით გაცემების ის ნაწილი რომლითაც მოხდა  არსებული სესხების გადაფარვა</t>
  </si>
  <si>
    <t>ო.ბ. მათ შორის: პროცენტის, ჯარიმისა და სხვა ვალდებულებების გადაფარვა</t>
  </si>
  <si>
    <t>თვის შიგნით გაცემების ის ნაწილი რომლითაც მოხდა  არსებული პროცენტის, ჯარიმისა და სხვა ვალდებულებების გადაფარვა</t>
  </si>
  <si>
    <t>პ. დარიცხული მისაღები პროცენტები (ბალანსით)</t>
  </si>
  <si>
    <t>პორტფელზე დარიცხული პროცენტის ჯამური მისაღები თანხა (ბალანსით)</t>
  </si>
  <si>
    <t>ჟ. დარიცხული მისაღები ჯარიმები (ბალანსით)</t>
  </si>
  <si>
    <t>პორტფელზე დარიცხული ჯარიმების ჯამური მისაღები თანხა (ბალანსით)</t>
  </si>
  <si>
    <t>რ. არსებული სესხების ნაშთზე ჩამოწერილი პროცენტების გარესაბალანსო ნაშთი</t>
  </si>
  <si>
    <t>ს. არსებული სესხების ნაშთზე ჩამოწერილი ჯარიმების გარესაბალანსო ნაშთი</t>
  </si>
  <si>
    <t>ტ. საშუალო შეწონილი საპროცენტო განაკვეთი (სესხის ნაშთზე)</t>
  </si>
  <si>
    <t>სესხის ნაშთის მიხედვით გადათვლილი საშუალო შეწონილი საპროცენტო განაკვეთი</t>
  </si>
  <si>
    <t>უ. საშუალო შეწონილი საპროცენტო განაკვეთი (თვის შიგნით გაცემულ სესხებზე)</t>
  </si>
  <si>
    <t>თვის შიგნით გაცემული სესხების ნაშთის მიხედვით გადათვლილი საშუალო შეწონილი საპროცენტო განაკვეთი</t>
  </si>
  <si>
    <t>ფ. საშუალო შეწონილი საკონტრაქტო ვადიანობა (თვეებში)</t>
  </si>
  <si>
    <t>სესხების გაცემისას სასესხო ხელშეკრულებაში მითითებული თვეების რაოდენობა (პორტფელის საშუალო შეწონილი)</t>
  </si>
  <si>
    <t>ქ. საშუალო შეწონილი  ვადიანობა დარჩენილი ვადის მიხედვით (თვეებში)</t>
  </si>
  <si>
    <t>სესხების გრაფიკით განსაზღვრული ვადის ბოლომდე დარჩენილი თვეების რაოდენობა (პორტფელის საშუალო შეწონილი)</t>
  </si>
  <si>
    <t>ღ. ცვლადგანაკვეთიანი სესხების ნაშთი</t>
  </si>
  <si>
    <t>ცვლადგანაკვეთიანი სესხების ნაშთი</t>
  </si>
  <si>
    <t>12.1</t>
  </si>
  <si>
    <t>ა. სტანდარტული სესხები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</si>
  <si>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</si>
  <si>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12.2</t>
  </si>
  <si>
    <t>ბ. საყურადღებო სესხები</t>
  </si>
  <si>
    <t>12.3</t>
  </si>
  <si>
    <t>გ. არასტანდარტული სესხები</t>
  </si>
  <si>
    <t>12.4</t>
  </si>
  <si>
    <t>დ. საეჭვო სესხები</t>
  </si>
  <si>
    <t>12.5</t>
  </si>
  <si>
    <t>ე. უიმედო სესხები</t>
  </si>
  <si>
    <t>12.6</t>
  </si>
  <si>
    <t>ვ. წლის დასაწყისიდან ჩამოწერილი სესხები (კუმულატიური)</t>
  </si>
  <si>
    <t>წლის დასაწყისიდან ჩამოწერილი სესხები (კუმულატიური)</t>
  </si>
  <si>
    <t>12.7</t>
  </si>
  <si>
    <t>ზ. წლის დასაწყისიდან ჩამოწერილი სესხების ამოღება (კუმულატიური)</t>
  </si>
  <si>
    <t>წლის დასაწყისიდან ჩამოწერილი სესხების ამოღება (კუმულატიური), რომელშიც გაითვალისწინება სესხების ფულადი სახით ამოღება, მათ შორის დასაკუთრებული უძრავი ქონების რეალიზაცია (არ გაითვალისწინება თ. პუნქტში გათვალისწინებული სესხების ბალანსზე აღდგენა)</t>
  </si>
  <si>
    <t>12.8</t>
  </si>
  <si>
    <t>თ. ჩამოწერილი სესხების ბალანსზე აღდგენა წლის დასაწყისიდან (კუმულატიური)</t>
  </si>
  <si>
    <t>ჩამოწერილი სესხების ბალანსზე აღდგენა წლის დასაწყისიდან (კუმულატიური)</t>
  </si>
  <si>
    <t>12.9</t>
  </si>
  <si>
    <t>ი. 30 დღემდე ვადაგადაცილებული სესხები</t>
  </si>
  <si>
    <t xml:space="preserve">ვადაგადაცილებული სესხი – სესხი, რომლის ძირითადი თანხის (მისი ნაწილის) ან პროცენტის განვადებით გათვალისწინებული თანხის გადახდა არ მომხდარა  შეთანხმებული თარიღისათვის, რომელიც მოცემულია სესხთან დაკავშირებულ შესაბამის დოკუმენტაციაში.
ვადაგადაცილებული სესხის მთლიანი ძირი. ანუ, იმ შემთხვევაში თუ ვადაგადაცილებული სესხის ძირი არის 100 ლარი, ხოლო ვადაგაცილებული თანხა 10 ლარი, ამ მიზნებისათვის ვადაგადაცილებულ სესხად ჩაითვლება მთლიანი სესხის ძირი 100 ლარი, და არა ვადაგადაცილებული ნაწილი. </t>
  </si>
  <si>
    <t>12.10</t>
  </si>
  <si>
    <t>კ. 30-დან  90 დღემდე ვადაგადაცილებული სესხები</t>
  </si>
  <si>
    <t>12.11</t>
  </si>
  <si>
    <t>ლ. 90 და მეტი დღით ვადაგადაცილებული სესხები</t>
  </si>
  <si>
    <t>12.12</t>
  </si>
  <si>
    <t>მ. რესტრუქტურიზებული სესხების ნაშთი</t>
  </si>
  <si>
    <t>12.13</t>
  </si>
  <si>
    <t xml:space="preserve">ნ. რესტრუქტურიზებული სესხების რაოდენობა </t>
  </si>
  <si>
    <t>12.14</t>
  </si>
  <si>
    <t>ო. რეფინანსირებული სესხების ნაშთი</t>
  </si>
  <si>
    <t>12.15</t>
  </si>
  <si>
    <t>პ. რეფინანსირებული სესხების რაოდენობა</t>
  </si>
  <si>
    <t>12.16</t>
  </si>
  <si>
    <t>ჟ. თვის შიგნით რესტრუქტურიზებული სესხების ნაშთი</t>
  </si>
  <si>
    <t>12.17</t>
  </si>
  <si>
    <t xml:space="preserve">რ. თვის შიგნით რესტრუქტურიზებული სესხების რაოდენობა </t>
  </si>
  <si>
    <t>12.18</t>
  </si>
  <si>
    <t>ს. თვის შიგნით რეფინანსირებული სესხების ნაშთი</t>
  </si>
  <si>
    <t>12.19</t>
  </si>
  <si>
    <t>ტ. თვის შიგნით რეფინანსირებული სესხების რაოდენობა</t>
  </si>
  <si>
    <t>ზოგადი განმარტებები/მითითებები</t>
  </si>
  <si>
    <t>ფორმაში სესხის ნაშთები უნდა გადანაწილდეს PTI და LTVკოეფიციენტების და სახელფასო ზღვრების მიხედვით.</t>
  </si>
  <si>
    <t>13.2</t>
  </si>
  <si>
    <t>სესხის მომსახურების კოეფიციენტი (PTI)</t>
  </si>
  <si>
    <t>მსესხებლის, თანამსესხებლისა და მათი საოჯახო მეურნეობის ჯამური ყოველთვიური გადასახდელებისა და ყოველთვიური წმინდა შემოსავლების თანაფარდობა. ვალდებულებების ნაწილი (მთელი სისტემის დონეზე) უნდა განახლდეს ანგარიშგების თარიღისთვის, ხოლო შემოსავლის ნაწილში ბანკმა უნდა იხელმძღვანელოს მის ხელთ არსებული უახლესი მონაცემებით.</t>
  </si>
  <si>
    <t>13.3</t>
  </si>
  <si>
    <t>სესხის უზრუნველყოფის კოეფიციენტი (LTV)</t>
  </si>
  <si>
    <t>უძრავი ქონებით უზრუნველყოფილი სესხის და უძრავი ქონების სახით არსებული უზრუნველყოფის საშუალების საბაზრო ღირებულების თანაფარდობა. იმ შემთხვევაში, თუ არსებული უზრუნველყოფის ქვეშ ბანკს გაცემული აქვს რამდენიმე სესხი, სესხის უზრუნველყოფის კოეფიციენტი უნდა დაითვალოს ყველა ამ ვალდებულების გათვალისწინებით. იმ შემთხვევაში, თუ მსესხებლის სხვადასხვა სესხი უზრუნველყოფილია სხვადასხვა უძრავი ქონებით, სესხის უზრუნველყოფის კოეფიციენტი უნდა დაითვალოს ცალ–ცალკე. ხოლო იმ შემთხვევაში, თუ სესხზე არის რამდენიმე უზრუნველყოფა, რომელთაგან ნაწილი უზრუნველყოფს ასევე სხვა სესხს/სესხებს, სესხის უზრუნველყოფის კოეფიციენტის დათვლისას, უძრავი ქონების ის ნაწილი, რომელიც უზრუნველყოფს სხვადასხვა სესხებს, უნდა გადანაწილდეს შესაბამისი სესხების მიმდინარე ნაშთების პროპორციულად. ვალდებულებების ნაწილი (ბანკის დონეზე) უნდა განახლდეს ანგარიშგების თარიღისთვის, ხოლო უძრავი ქონების ღირებულების ნაწილში ბანკმა უნდა იხელმძღვანელოს ბოლო შეფასებით. თუ უზრუნველყოფა შეფასებულია უცხოურ ვალუტაში, ანგარიშგების თარიღისთვის ბანკმა უნდა გადაითვალოს უძრავი ქონების ღირებულება (ექვივალენტი  ლარში ანგარიშგების თარიღისთვის არსებული სებ–ის ოფიციალური კურსით).</t>
  </si>
  <si>
    <t>ფორმაში სესხის ნაშთები უნდა გადანაწილდეს კოეფიციენტების ზღვრების მიხედვით</t>
  </si>
  <si>
    <t>14.2</t>
  </si>
  <si>
    <t>მთლიანი აქტივები (Assets)</t>
  </si>
  <si>
    <t xml:space="preserve">რესურსი, რომელსაც საწარმო აკონტროლებს წარსულში მომხდარი მოვლენების შედეგად და რის საფუძველზეც საწარმო მომავალში მოელის ეკონომიკური სარგებლის მიღებას. </t>
  </si>
  <si>
    <t>14.3</t>
  </si>
  <si>
    <t>მთლიანი ვალდებულებები (Debt)</t>
  </si>
  <si>
    <t>საწარმოს სესხები, ფასიანი ქაღალდები, ფინანსური ლიზინგი, ფაქტორინგი და სხვა ვალდებულებები, კრედიტორული და მსგავსი მოთხოვნების გარდა. ვალდებულებებში ასევე გაითვალისწინება ბანკის მიერ მსესხებლისათვის დამტკიცებული და აუთვისებელი გარესაბალანსო ვალდებულებები, რომელთა ათვისება-გამოყენებაც ბანკის მხრიდან დამატებით სტანდარტული ტიპის განხილვასა და დამტკიცებას აღარ მოითხოვს, ასევე კრედიტის პირდაპირი შემცვლელი ტიპის გარესაბალანსო ვალდებულება, რომელიც ასახული არ არის ბალანსში წარმოდგენილ ვალდებულებებში.</t>
  </si>
  <si>
    <t>14.4</t>
  </si>
  <si>
    <t>საკუთარი კაპიტალი (Equity)</t>
  </si>
  <si>
    <t>საწარმოს აქტივების ის ნაწილი, რომელიც რჩება ყველა ვალდებულების გამოკლების შემდეგ.</t>
  </si>
  <si>
    <t>14.5</t>
  </si>
  <si>
    <t>საოპერაციო მოგება საპროცენტო ხარჯების, ცვეთა-ამორტიზაციისა და გადასახადების გადახდამდე (EBITDA)</t>
  </si>
  <si>
    <t xml:space="preserve">საწარმოს საანგარიშო, როგორც წესი, უახლესი თორმეტი თვის მოგება, საპროცენტო ხარჯების, ცვეთის, ამორტიზაციისა და საგადასახადო ვალდებულებების გათვალისწინების გარეშე. აღნიშნული მაჩვენებელი არ უნდა მოიცავდეს ერთჯერად და არაძირითადი ბიზნეს საქმიანობით წარმოშობილ შემოსავლებსა და ხარჯებს. </t>
  </si>
  <si>
    <t>14.6</t>
  </si>
  <si>
    <t>საოპერაციო მოგება საპროცენტო ხარჯების და გადასახადების გადახდამდე (EBIT)</t>
  </si>
  <si>
    <t>საწარმოს საანგარიშო, როგორც წესი უახლესი თორმეტი თვის მოგება, საპროცენტო ხარჯებისა და საგადასახადო ვალდებულებების გათვალისწინების გარეშე. აღნიშნული მაჩვენებელი არ უნდა მოიცავდეს ერთჯერად და არაძირითადი ბიზნეს საქმიანობით წარმოშობილ შემოსავლებსა და ხარჯებს. აღნიშნული მაჩვენებელის გაანგარიშებისას გათვალისწინებულ უნდა იყოს სამართლიანი მოცულობის ცვეთა-ამორტიზაციის ხარჯები, რომელთა განსაზღვრის მიზნებისათვის გათვალისწინება სხვადასხვა მნიშვნელოვანი საკითხები, მათ შორის: რამდენად კაპიტალტევადია მსესხებლის საქმიანობის სექტორი, როგორია აქტივების მიმდინარე მდგომარეობა, როგორ ზეგავლენას ახდენს ტექნოლოგიური პროგრესი აქტივებზე და სხვა.</t>
  </si>
  <si>
    <t>14.7</t>
  </si>
  <si>
    <t>საპროცენტო ხარჯები (Interest Expenses)</t>
  </si>
  <si>
    <t xml:space="preserve">საწარმოს საანგარიშო, როგორც წესი უახლესი თორმეტი თვის მანძილზე, სხვისი კუთვნილი ფულადი სახსრების ან/და მათი ექვივალენტების გამოყენების სანაცვლოდ გაწეული და სხვის მიმართ წარმოშობილი ვალდებულებების შედეგად წარმოქმნილი ხარჯი, რომელიც გამოითვლება ეფექტური საპროცენტო განაკვეთის მეშვეობით, რაც წარმოადგენს ისეთ განაკვეთს, რომელიც ზუსტად ადისკონტირებს მომავალში გადასახდელ სავარაუდო ფულად სახსრებს ფინანსური ინსტრუმენტის მოსალოდნელი მომსახურების ვადის (ან სადაც შესაძლებელია უფრო მოკლე ვადის) განმავლობაში მის საბალანსო ღირებულებამდე. საპროცენტო ხარჯის გამოთვლისას გასათვალისწინებელია არსებითობის პრინციპი ფინანსური ანგარიშგების საერთაშორისო სტანდარტების მიხედვით. </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</si>
  <si>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</si>
  <si>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</si>
  <si>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</si>
  <si>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2</t>
  </si>
  <si>
    <t>ცხრილი 3</t>
  </si>
  <si>
    <t>ცხრილი 4</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</si>
  <si>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</si>
  <si>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</si>
  <si>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</si>
  <si>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</si>
  <si>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</si>
  <si>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</si>
  <si>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</si>
  <si>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</si>
  <si>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</si>
  <si>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</si>
  <si>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(ამ სექტორში არ შედის კომერციულ ბანკებზე გაცემული სესხები, რეპო ოპერაციების ფარგლებში გაცემული სესხები</t>
  </si>
  <si>
    <t>სამთო–მომპოვებელი საწარმოები (გარდა სამშენებლო მასალისა), მეტალურგია, მანქანათმშენებლობა, ჩარხთმშენებლობა, და სხვა მძიმე მრეწველობა</t>
  </si>
  <si>
    <t>ბენზინგასამართ სადგურებსა და ბენზინის იმპორტიორებზე და ექსპორტიორებზე გაცემული სესხები</t>
  </si>
  <si>
    <t xml:space="preserve">ბენზინის დისტრიბუცია, წარმოება, იმპორტი და ექსპორტი </t>
  </si>
  <si>
    <r>
      <t>დისტრიბუცია, წარმოება, იმპორტი და ექსპორტი, გაზის და ელექტრო ენერგიის, ასევე ყველა კომპანია რომელიც  ჩართული ენერგეტიკის სექტორში (</t>
    </r>
    <r>
      <rPr>
        <b/>
        <sz val="8"/>
        <rFont val="Sylfaen"/>
        <family val="1"/>
      </rPr>
      <t>გარდა მე–19 პუნქტისა</t>
    </r>
    <r>
      <rPr>
        <sz val="8"/>
        <rFont val="Sylfaen"/>
        <family val="1"/>
      </rPr>
      <t>)</t>
    </r>
  </si>
  <si>
    <t>საავადმყოფოების, კლინიკების და სხვა გამაჯანსაღებელი კომპლექსები</t>
  </si>
  <si>
    <t>მოცემული სესხების ნაშთზე იმ  პროცენტების გარესაბალანსო ნაშთი, რომელიც არ ერიცხება ბალანსზე ან ბალანსიდან ჩამოიწერა გარესაბალანსო ანგარიშზე, და შესაბამისად აღნიშნული პროცენტები ასახვას პოვებს შესაბამის იმ თვის გარესაბალანსო ანგარიშზე</t>
  </si>
  <si>
    <t>მოცემული სესხების ნაშთზე იმ  ჯარიმების გარესაბალანსო ნაშთი, რომელიც არ ირიცხება ბალანსზე ან ბალანსიდან ჩამოიწერა გარესაბალანსო ანგარიშზე, და შესაბამისად აღნიშნული ჯარიმები ასახვას პოვებს შესაბამის იმ თვის გარესაბალანსო ანგარიშზე</t>
  </si>
  <si>
    <t>რისკის მიხედვით შეწონილი რისკის პოზიციები (ბაზელ III-ზე დაფუძნებული ჩარჩოს მიხედვით)</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</si>
  <si>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</si>
  <si>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</si>
  <si>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</si>
  <si>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</si>
  <si>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</si>
  <si>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</si>
  <si>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მე-7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სტრიქონის ჩათვლით შესაბამის ველში</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</si>
  <si>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</si>
  <si>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</si>
  <si>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</si>
  <si>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</si>
  <si>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</si>
  <si>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</si>
  <si>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</si>
  <si>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განმარტებები გვერდისთვის 2. RC, 3. PL, ცხრილები 2 და 3</t>
  </si>
  <si>
    <t>განმარტებები გვერდებისთვის  "16. CR-General"; "17. CR-Quality"; "18. CR-PTI,LTV"; "19. CR (ratios)", ცხრილები 16-19</t>
  </si>
  <si>
    <t>განმარტებები გვერდისათვის "16. CR-General", ცხრილი 16</t>
  </si>
  <si>
    <t>განმარტებები გვერდისათვის "17. CR-Quality", ცხრილი 17</t>
  </si>
  <si>
    <t>განმარტებები გვერდისათვის "18. CR-PTI,LTV", ცხრილი 18</t>
  </si>
  <si>
    <t>განმარტებები გვერდისათვის "19. CR (ratios)", ცხრილი 19</t>
  </si>
  <si>
    <t>საბალანსე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</si>
  <si>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</si>
  <si>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</si>
  <si>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</si>
  <si>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ა) CC2 ცხრილის საბალანსო უწყისის ელემენტების შესაბამისი ოდენობები გავრცობამდე უნდა ემთხვეოდეს RC ცხრილის საანგარიშგებო პერიოდის ჯამურ ოდენობებს</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</si>
  <si>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</si>
  <si>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მე-8 სტრიქონში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სტრიქონის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სტრიქონის ჩათვლით შესაბამის ველში. ამასთან 8.1 სტრიქონში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 შეუქცევადი იჯარის ("non-cancellable lease") განმარტებისთვის იხელმღვანელეთ ფინანსური ანგარიშგების საერთაშორისო სტანდატებით (კერძოდ ბასს 17-ით).</t>
  </si>
  <si>
    <t>ცხრილი 9 (Capital), N10</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</si>
  <si>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</si>
  <si>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 xml:space="preserve">             გადამხდელუნარიანობის ანალიზის გარეშე</t>
  </si>
  <si>
    <t>გადამხდელუნარიანობის ანალიზის გარეშე გაცემული უძრავი ქონებით არაუზრუნველყოფილი სამომხმარებლო სესხები</t>
  </si>
  <si>
    <t xml:space="preserve">გადამხდელუნარიანობის ანალიზის გარეშე გაცემული მცირე ზომის, მოკლევადიანი სამომხმარებლო სესხები ყოველთვიური შენატანის გარეშე, რომელზეც ხდება საკომისიოს გადახდა. ვადა განისაზღვრება ერთი პერიოდით. (ე.წ. Pay Day Loans)
</t>
  </si>
  <si>
    <t>გადამხდელუნარიანობის ანალიზის გარეშე, დამთავრებული უძრავი ქონების და მიწის შეძენის მიზნობრიობით გაცემული უძრავი ქონებით უზრუნველყოფილი სესხები</t>
  </si>
  <si>
    <t>გადამხდელუნარიანობის ანალიზის გარეშე არსებული მცირე ზომის სესხები, რომლის გაცემისას გაითვალისწინება აგრო საქმიანობიდან მიღებული შემოსავლები</t>
  </si>
  <si>
    <t>გადამხდელუნარიანობის ანალიზის გარეშე არსებული მცირე ზომის სესხები, რომლის გაცემისას გაითვალისწინება ბიზნესიდან მიღებული შემოსავლები და რომელიც არ არის დაკავშირებული აგრო საქმიანობასთან</t>
  </si>
  <si>
    <t xml:space="preserve">ზ. უზრუნველყოფილი, გადამხდელუნარიანობის ანალიზის გარეშე გაცემული სესხები  </t>
  </si>
  <si>
    <t>გადამხდელუნარიანობის ანალიზის გარეშე გაცემული უძრავი ქონებით უზრუნველყოფილი სესხების პორტფელის მიმდინარე ნაშთი</t>
  </si>
  <si>
    <t xml:space="preserve">თ. არაუზრუნველყოფილი, გადამხდელუნარიანობის ანალიზის გარეშე გაცემული სესხები  </t>
  </si>
  <si>
    <t>გადამხდელუნარიანობის ანალიზის გარეშე გაცემული უძრავი ქონებით არაუზრუნველყოფილი სესხების პორტფელის მიმდინარე ნაშთი</t>
  </si>
  <si>
    <t>გადამხდელუნარიანობის ანალიზის გარეშე გაცემული უძრავი ქონებით უზრუნველყოფილი სამომხმარებლო სესხები. გადამხდელუნარიანობის ანალიზი გულისხმობს, სესხის გაცემაზე გადაწყვეტილების მიღებისას, ბანკის მიერ მსესხებლის/თანამსესხებლის, როგორც ვალდებულებების, ასევე შემოსავლების დოკუმენტალურად დადასტურებას.</t>
  </si>
  <si>
    <t>36</t>
  </si>
  <si>
    <t>36.1.1</t>
  </si>
  <si>
    <t>36.2.1</t>
  </si>
  <si>
    <t>36.3.1</t>
  </si>
  <si>
    <t>36.4</t>
  </si>
  <si>
    <t>36.4.1</t>
  </si>
  <si>
    <t>38.1.2</t>
  </si>
  <si>
    <t>38.1.3</t>
  </si>
  <si>
    <t>38.1.4</t>
  </si>
  <si>
    <t>38.1.5</t>
  </si>
  <si>
    <t>38.1.6</t>
  </si>
  <si>
    <t>38.2.2</t>
  </si>
  <si>
    <t>38.2.3</t>
  </si>
  <si>
    <t>38.2.4</t>
  </si>
  <si>
    <t>38.2.5</t>
  </si>
  <si>
    <t>38.2.6</t>
  </si>
  <si>
    <t>38.2.7</t>
  </si>
  <si>
    <t>38.3.1</t>
  </si>
  <si>
    <t>38.3.2</t>
  </si>
  <si>
    <t>38.3.3</t>
  </si>
  <si>
    <t>38.3.4</t>
  </si>
  <si>
    <t>38.3.5</t>
  </si>
  <si>
    <t>38.3.6</t>
  </si>
  <si>
    <t>38.4.1</t>
  </si>
  <si>
    <t>38.4.2</t>
  </si>
  <si>
    <t>38.4.3</t>
  </si>
  <si>
    <t>38.4.4</t>
  </si>
  <si>
    <t>38.4.5</t>
  </si>
  <si>
    <t>უძრავი ქონების შეძენა/მშენებლობა/რემონტის მიზნობრიობით გაცემული უძრავი ქონებით უზრუნველყოფილი სესხები. 36.1-36.4 ველების ჯამი</t>
  </si>
  <si>
    <t>მშენებლობის პროცესში მყოფი უძრავი ქონების შეძენის ან მშენებლობის მიზნობრიობით გაცემული უძრავი ქონებით და ფულადი სახსრებით უზრუნველყოფილი სესხები</t>
  </si>
  <si>
    <t>გადამხდელუნარიანობის ანალიზის გარეშე, მშენებლობის პროცესში მყოფი უძრავი ქონების შეძენის ან მშენებლობის მიზნობრიობით გაცემული უძრავი ქონებით ან/და ფულადი სახსრებით უზრუნველყოფილი სესხები</t>
  </si>
  <si>
    <t>მშენებლობის პროცესში მყოფი უძრავი ქონების შეძენის ან მშენებლობის მიზნობრიობით გაცემული სესხები (უძრავი ქონებით და ფულადი სახსრებით უზრუნველყოფილი სესხების გარდა)</t>
  </si>
  <si>
    <t>გადამხდელუნარიანობის ანალიზის გარეშე, მშენებლობის პროცესში მყოფი უძრავი ქონების შეძენის ან მშენებლობის მიზნობრიობით გაცემული სესხები (უძრავი ქონებით და ფულადი სახსრებით უზრუნველყოფილი სესხების გარდა)</t>
  </si>
  <si>
    <t>რემონტის მიზნობრიობით გაცემული უძრავი ქონებით უზრუნველყოფილი სესხები</t>
  </si>
  <si>
    <t>გადამხდელუნარიანობის ანალიზის გარეშე, რემონტის მიზნობრიობით გაცემული უძრავი ქონებით უზრუნველყოფილი სესხები</t>
  </si>
  <si>
    <t>ო. თვის შიგნით გაცემების ის ნაწილი, რომლითაც მოხდა  არსებული ვალდებულებების გადაფარვა</t>
  </si>
  <si>
    <t xml:space="preserve">("ო.ა" და "ო.ბ" ველების ჯამი) </t>
  </si>
  <si>
    <t xml:space="preserve">      მშენებლობა, მშენებლობის პროცესში მყოფი უძრავი ქონების შეძენა (უძრავი ქონებით და დეპოზიტით უზრუნველყოფილი)</t>
  </si>
  <si>
    <t xml:space="preserve">     მშენებლობა, მშენებლობის პროცესში მყოფი უძრავი ქონების შეძენა (უძრავი ქონებით და დეპოზიტით უზრუნველყოფილის გარდა)</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</si>
  <si>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</si>
  <si>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</si>
  <si>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</si>
  <si>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</si>
  <si>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</si>
  <si>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</si>
  <si>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</si>
  <si>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</si>
  <si>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</si>
  <si>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</si>
  <si>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</si>
  <si>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</si>
  <si>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</si>
  <si>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</si>
  <si>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</si>
  <si>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</si>
  <si>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</si>
  <si>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</si>
  <si>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</si>
  <si>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</si>
  <si>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</si>
  <si>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</si>
  <si>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</si>
  <si>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</si>
  <si>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</si>
  <si>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</si>
  <si>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</si>
  <si>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</si>
  <si>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</si>
  <si>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</si>
  <si>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</si>
  <si>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</si>
  <si>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</si>
  <si>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</si>
  <si>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</si>
  <si>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</si>
  <si>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</si>
  <si>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</si>
  <si>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</si>
  <si>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</si>
  <si>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</si>
  <si>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პირობითი და სახელშეკრულებო ვალდებულებები</t>
  </si>
  <si>
    <t xml:space="preserve">          სავალუტო კურსთან დაკავშირებული კონტრაქტების (გარდა ოფციონებისა) ფარგლებში მისაღები თანხები</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</si>
  <si>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</si>
  <si>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მათ შორის გარესაბალანსო ელემენტების საერთო რეზერვი</t>
  </si>
  <si>
    <t>6.2.1</t>
  </si>
  <si>
    <t>მათ შორის სესხების შესაძლო დანაკარგების საერთო რეზერვი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</si>
  <si>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ბალანსო ღირებულებებს. </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</si>
  <si>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</si>
  <si>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</si>
  <si>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</si>
  <si>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</si>
  <si>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</si>
  <si>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</si>
  <si>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</si>
  <si>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</si>
  <si>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</si>
  <si>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</si>
  <si>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</si>
  <si>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</si>
  <si>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</si>
  <si>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</si>
  <si>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</si>
  <si>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</si>
  <si>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</si>
  <si>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</si>
  <si>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</si>
  <si>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</si>
  <si>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</si>
  <si>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</si>
  <si>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</si>
  <si>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</si>
  <si>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</si>
  <si>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</si>
  <si>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</si>
  <si>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</si>
  <si>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</si>
  <si>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</si>
  <si>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</si>
  <si>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</si>
  <si>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</si>
  <si>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</si>
  <si>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</si>
  <si>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</si>
  <si>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 xml:space="preserve">ბაზელ III-ზე დაფუძნებული ჩარჩოს მიხედვით </t>
  </si>
  <si>
    <t>**აღნიშნული გულისხმობს "კომერციული ბანკების კაპიტალის ადეკვატურობის მოთხოვნების შესახებ" დებულების მე-8 მუხლით განსაზღვრული მინიმალური მოთხოვნებისა (4.5%, 6% და 8%) და კაპიტალის კონსერვაციის ბუფერის (2.5%) ჯამურ მოთხოვნას</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</si>
  <si>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</si>
  <si>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</si>
  <si>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</si>
  <si>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</si>
  <si>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</si>
  <si>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</si>
  <si>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</si>
  <si>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</si>
  <si>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</si>
  <si>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</si>
  <si>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</si>
  <si>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</si>
  <si>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</si>
  <si>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</si>
  <si>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</si>
  <si>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კაპიტალის კონსერვაციის ბუფერი</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</si>
  <si>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</si>
  <si>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</si>
  <si>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</si>
  <si>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</si>
  <si>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</si>
  <si>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</si>
  <si>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</si>
  <si>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</si>
  <si>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</si>
  <si>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</si>
  <si>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</si>
  <si>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</si>
  <si>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</si>
  <si>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</si>
  <si>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</si>
  <si>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</si>
  <si>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</si>
  <si>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</si>
  <si>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</si>
  <si>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</si>
  <si>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</si>
  <si>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</si>
  <si>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</si>
  <si>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</si>
  <si>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</si>
  <si>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</si>
  <si>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</si>
  <si>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</si>
  <si>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</si>
  <si>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</si>
  <si>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</si>
  <si>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</si>
  <si>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</si>
  <si>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</si>
  <si>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</si>
  <si>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</si>
  <si>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</si>
  <si>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</si>
  <si>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</si>
  <si>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</si>
  <si>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</si>
  <si>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</si>
  <si>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</si>
  <si>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</si>
  <si>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</si>
  <si>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</si>
  <si>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</si>
  <si>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</si>
  <si>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</si>
  <si>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</si>
  <si>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</si>
  <si>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</si>
  <si>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</si>
  <si>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</si>
  <si>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</si>
  <si>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</si>
  <si>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</si>
  <si>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</si>
  <si>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</si>
  <si>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</si>
  <si>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</si>
  <si>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31.12.2018</t>
  </si>
  <si>
    <t>ჰუსეინ აიდინ</t>
  </si>
  <si>
    <t>მეჰმეთ უჩარ</t>
  </si>
  <si>
    <t>www.ziraatbank.ge</t>
  </si>
  <si>
    <t>სს "ზირაათ ბანკი საქართველო"</t>
  </si>
  <si>
    <t>მეჰმეთ თურგუთ</t>
  </si>
  <si>
    <t>ჰალუქ ჯენგიზ</t>
  </si>
  <si>
    <t>მერთ ქოზაჯიოღლუ</t>
  </si>
  <si>
    <t>თურქეთის რესპუბლიკის სს ზირაათ ბანკი</t>
  </si>
  <si>
    <t>ცხრილი 9 (Capital), N39</t>
  </si>
  <si>
    <t>ცხრილი 9 (Capital), N2</t>
  </si>
  <si>
    <t>ცხრილი 9 (Capital), N6</t>
  </si>
  <si>
    <t>ცხრილი 9 (Capital), N8</t>
  </si>
  <si>
    <t>31.03.2019</t>
  </si>
  <si>
    <t>30.06.2019</t>
  </si>
  <si>
    <t>30.09.2019</t>
  </si>
  <si>
    <t>რეჯეფ თურქ</t>
  </si>
  <si>
    <t>31.12.2019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</si>
</sst>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7">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yyyy\-mm\-dd;@"/>
    <numFmt numFmtId="195" formatCode="yyyy/mm/dd;@"/>
  </numFmts>
  <fonts count="124">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name val="Calibri"/>
      <family val="2"/>
      <charset val="204"/>
      <scheme val="minor"/>
    </font>
    <font>
      <b/>
      <sz val="10"/>
      <name val="Calibri"/>
      <family val="2"/>
      <charset val="204"/>
      <scheme val="minor"/>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sz val="8"/>
      <color theme="1"/>
      <name val="Sylfaen"/>
      <family val="1"/>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b/>
      <sz val="11"/>
      <color theme="1"/>
      <name val="Sylfaen"/>
      <family val="1"/>
    </font>
    <font>
      <b/>
      <sz val="8"/>
      <color theme="1"/>
      <name val="Segoe UI"/>
      <family val="2"/>
    </font>
    <font>
      <i/>
      <sz val="10"/>
      <color rgb="FFC00000"/>
      <name val="Calibri"/>
      <family val="2"/>
      <scheme val="minor"/>
    </font>
    <font>
      <sz val="10"/>
      <color rgb="FFC00000"/>
      <name val="Calibri"/>
      <family val="2"/>
      <scheme val="minor"/>
    </font>
    <font>
      <b/>
      <sz val="10"/>
      <color theme="1"/>
      <name val="Arial"/>
      <family val="2"/>
    </font>
  </fonts>
  <fills count="81">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4.9989318521683403E-2"/>
        <bgColor indexed="64"/>
      </patternFill>
    </fill>
  </fills>
  <borders count="142">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theme="6" tint="-0.499984740745262"/>
      </right>
      <top style="thin">
        <color theme="6" tint="-0.499984740745262"/>
      </top>
      <bottom style="thin">
        <color theme="6" tint="-0.499984740745262"/>
      </bottom>
      <diagonal/>
    </border>
    <border>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indexed="64"/>
      </left>
      <right style="thin">
        <color theme="6" tint="-0.499984740745262"/>
      </right>
      <top style="thin">
        <color indexed="64"/>
      </top>
      <bottom style="thin">
        <color indexed="64"/>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indexed="64"/>
      </left>
      <right style="thin">
        <color theme="6" tint="-0.499984740745262"/>
      </right>
      <top style="thin">
        <color indexed="64"/>
      </top>
      <bottom style="medium">
        <color indexed="64"/>
      </bottom>
      <diagonal/>
    </border>
    <border>
      <left style="thin">
        <color theme="6" tint="-0.499984740745262"/>
      </left>
      <right style="thin">
        <color theme="6" tint="-0.499984740745262"/>
      </right>
      <top style="thin">
        <color indexed="64"/>
      </top>
      <bottom style="medium">
        <color indexed="64"/>
      </bottom>
      <diagonal/>
    </border>
    <border>
      <left style="thin">
        <color theme="6" tint="-0.499984740745262"/>
      </left>
      <right style="medium">
        <color indexed="64"/>
      </right>
      <top style="thin">
        <color indexed="64"/>
      </top>
      <bottom style="medium">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double">
        <color theme="1" tint="0.34998626667073579"/>
      </bottom>
      <diagonal/>
    </border>
    <border>
      <left/>
      <right/>
      <top/>
      <bottom style="double">
        <color theme="1" tint="0.34998626667073579"/>
      </bottom>
      <diagonal/>
    </border>
    <border>
      <left/>
      <right style="thin">
        <color theme="1" tint="0.34998626667073579"/>
      </right>
      <top/>
      <bottom style="double">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medium">
        <color theme="1" tint="0.34998626667073579"/>
      </top>
      <bottom style="thin">
        <color theme="1" tint="0.34998626667073579"/>
      </bottom>
      <diagonal/>
    </border>
    <border>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double">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indexed="64"/>
      </bottom>
      <diagonal/>
    </border>
    <border>
      <left style="thin">
        <color theme="1" tint="0.34998626667073579"/>
      </left>
      <right style="thin">
        <color theme="1" tint="0.34998626667073579"/>
      </right>
      <top/>
      <bottom style="medium">
        <color theme="1" tint="0.34998626667073579"/>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theme="1" tint="0.34998626667073579"/>
      </left>
      <right/>
      <top style="thin">
        <color indexed="64"/>
      </top>
      <bottom style="double">
        <color theme="1" tint="0.34998626667073579"/>
      </bottom>
      <diagonal/>
    </border>
    <border>
      <left/>
      <right/>
      <top style="thin">
        <color indexed="64"/>
      </top>
      <bottom style="double">
        <color theme="1" tint="0.34998626667073579"/>
      </bottom>
      <diagonal/>
    </border>
    <border>
      <left/>
      <right style="thin">
        <color theme="1" tint="0.34998626667073579"/>
      </right>
      <top style="thin">
        <color indexed="64"/>
      </top>
      <bottom style="double">
        <color theme="1" tint="0.34998626667073579"/>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style="thin">
        <color theme="6" tint="-0.499984740745262"/>
      </left>
      <right style="thin">
        <color theme="6" tint="-0.499984740745262"/>
      </right>
      <top style="thin">
        <color indexed="64"/>
      </top>
      <bottom style="thin">
        <color theme="6" tint="-0.499984740745262"/>
      </bottom>
      <diagonal/>
    </border>
    <border>
      <left style="thin">
        <color theme="6" tint="-0.499984740745262"/>
      </left>
      <right style="medium">
        <color indexed="64"/>
      </right>
      <top style="thin">
        <color indexed="64"/>
      </top>
      <bottom style="thin">
        <color theme="6" tint="-0.499984740745262"/>
      </bottom>
      <diagonal/>
    </border>
  </borders>
  <cellStyleXfs count="21413">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7" fillId="0" borderId="0"/>
    <xf numFmtId="168" fontId="28" fillId="37" borderId="0"/>
    <xf numFmtId="169" fontId="28" fillId="37" borderId="0"/>
    <xf numFmtId="168" fontId="28" fillId="37" borderId="0"/>
    <xf numFmtId="0" fontId="29" fillId="38" borderId="0" applyNumberFormat="0" applyBorder="0" applyAlignment="0" applyProtection="0"/>
    <xf numFmtId="0" fontId="4" fillId="13"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0" fontId="29"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0" fontId="29" fillId="38" borderId="0" applyNumberFormat="0" applyBorder="0" applyAlignment="0" applyProtection="0"/>
    <xf numFmtId="0" fontId="29" fillId="39" borderId="0" applyNumberFormat="0" applyBorder="0" applyAlignment="0" applyProtection="0"/>
    <xf numFmtId="0" fontId="4" fillId="17"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0" fontId="29"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0" fontId="29" fillId="39" borderId="0" applyNumberFormat="0" applyBorder="0" applyAlignment="0" applyProtection="0"/>
    <xf numFmtId="0" fontId="29" fillId="40" borderId="0" applyNumberFormat="0" applyBorder="0" applyAlignment="0" applyProtection="0"/>
    <xf numFmtId="0" fontId="4" fillId="21"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0" fontId="29"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4" fillId="25"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0" fontId="29"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4" fillId="29"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0" fontId="29"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4" fillId="3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0" fontId="29"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4" fillId="1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0" fontId="29"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4" fillId="18"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0" fontId="29"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4" fillId="22"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0" fontId="29"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0" fontId="29" fillId="46" borderId="0" applyNumberFormat="0" applyBorder="0" applyAlignment="0" applyProtection="0"/>
    <xf numFmtId="0" fontId="29" fillId="41" borderId="0" applyNumberFormat="0" applyBorder="0" applyAlignment="0" applyProtection="0"/>
    <xf numFmtId="0" fontId="4" fillId="26"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0" fontId="29"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0" fontId="29" fillId="41" borderId="0" applyNumberFormat="0" applyBorder="0" applyAlignment="0" applyProtection="0"/>
    <xf numFmtId="0" fontId="29" fillId="44" borderId="0" applyNumberFormat="0" applyBorder="0" applyAlignment="0" applyProtection="0"/>
    <xf numFmtId="0" fontId="4" fillId="30"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0" fontId="29"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0" fontId="29" fillId="44" borderId="0" applyNumberFormat="0" applyBorder="0" applyAlignment="0" applyProtection="0"/>
    <xf numFmtId="0" fontId="29" fillId="47" borderId="0" applyNumberFormat="0" applyBorder="0" applyAlignment="0" applyProtection="0"/>
    <xf numFmtId="0" fontId="4" fillId="34"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0" fontId="29"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0" fontId="29" fillId="47" borderId="0" applyNumberFormat="0" applyBorder="0" applyAlignment="0" applyProtection="0"/>
    <xf numFmtId="0" fontId="31" fillId="48" borderId="0" applyNumberFormat="0" applyBorder="0" applyAlignment="0" applyProtection="0"/>
    <xf numFmtId="0" fontId="32" fillId="15"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0" fontId="31" fillId="48"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0" fontId="31" fillId="48" borderId="0" applyNumberFormat="0" applyBorder="0" applyAlignment="0" applyProtection="0"/>
    <xf numFmtId="0" fontId="31" fillId="45" borderId="0" applyNumberFormat="0" applyBorder="0" applyAlignment="0" applyProtection="0"/>
    <xf numFmtId="0" fontId="32" fillId="19"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0" fontId="31" fillId="45"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0" fontId="31" fillId="45" borderId="0" applyNumberFormat="0" applyBorder="0" applyAlignment="0" applyProtection="0"/>
    <xf numFmtId="0" fontId="31" fillId="46" borderId="0" applyNumberFormat="0" applyBorder="0" applyAlignment="0" applyProtection="0"/>
    <xf numFmtId="0" fontId="32" fillId="23"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0" fontId="31" fillId="46"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0" fontId="31" fillId="46" borderId="0" applyNumberFormat="0" applyBorder="0" applyAlignment="0" applyProtection="0"/>
    <xf numFmtId="0" fontId="31" fillId="49" borderId="0" applyNumberFormat="0" applyBorder="0" applyAlignment="0" applyProtection="0"/>
    <xf numFmtId="0" fontId="32" fillId="27"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0" fontId="31" fillId="49"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0" fontId="31" fillId="49" borderId="0" applyNumberFormat="0" applyBorder="0" applyAlignment="0" applyProtection="0"/>
    <xf numFmtId="0" fontId="31" fillId="50" borderId="0" applyNumberFormat="0" applyBorder="0" applyAlignment="0" applyProtection="0"/>
    <xf numFmtId="0" fontId="32" fillId="31"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0" fontId="31" fillId="50"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0" fontId="31" fillId="50" borderId="0" applyNumberFormat="0" applyBorder="0" applyAlignment="0" applyProtection="0"/>
    <xf numFmtId="0" fontId="31" fillId="51" borderId="0" applyNumberFormat="0" applyBorder="0" applyAlignment="0" applyProtection="0"/>
    <xf numFmtId="0" fontId="32" fillId="35"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0" fontId="31" fillId="51"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0" fontId="31" fillId="51"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31" fillId="53" borderId="0" applyNumberFormat="0" applyBorder="0" applyAlignment="0" applyProtection="0"/>
    <xf numFmtId="0" fontId="31" fillId="54" borderId="0" applyNumberFormat="0" applyBorder="0" applyAlignment="0" applyProtection="0"/>
    <xf numFmtId="0" fontId="32" fillId="12"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0" fontId="31" fillId="54"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0" fontId="31" fillId="54" borderId="0" applyNumberFormat="0" applyBorder="0" applyAlignment="0" applyProtection="0"/>
    <xf numFmtId="0" fontId="31" fillId="54" borderId="0" applyNumberFormat="0" applyBorder="0" applyAlignment="0" applyProtection="0"/>
    <xf numFmtId="0" fontId="31" fillId="54" borderId="0" applyNumberFormat="0" applyBorder="0" applyAlignment="0" applyProtection="0"/>
    <xf numFmtId="0" fontId="29" fillId="55" borderId="0" applyNumberFormat="0" applyBorder="0" applyAlignment="0" applyProtection="0"/>
    <xf numFmtId="0" fontId="29" fillId="56" borderId="0" applyNumberFormat="0" applyBorder="0" applyAlignment="0" applyProtection="0"/>
    <xf numFmtId="0" fontId="31" fillId="57" borderId="0" applyNumberFormat="0" applyBorder="0" applyAlignment="0" applyProtection="0"/>
    <xf numFmtId="0" fontId="31" fillId="58" borderId="0" applyNumberFormat="0" applyBorder="0" applyAlignment="0" applyProtection="0"/>
    <xf numFmtId="0" fontId="32" fillId="16"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0" fontId="31" fillId="58"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0" fontId="31" fillId="58" borderId="0" applyNumberFormat="0" applyBorder="0" applyAlignment="0" applyProtection="0"/>
    <xf numFmtId="0" fontId="31" fillId="58" borderId="0" applyNumberFormat="0" applyBorder="0" applyAlignment="0" applyProtection="0"/>
    <xf numFmtId="0" fontId="31" fillId="58" borderId="0" applyNumberFormat="0" applyBorder="0" applyAlignment="0" applyProtection="0"/>
    <xf numFmtId="0" fontId="29" fillId="55" borderId="0" applyNumberFormat="0" applyBorder="0" applyAlignment="0" applyProtection="0"/>
    <xf numFmtId="0" fontId="29" fillId="59" borderId="0" applyNumberFormat="0" applyBorder="0" applyAlignment="0" applyProtection="0"/>
    <xf numFmtId="0" fontId="31" fillId="56" borderId="0" applyNumberFormat="0" applyBorder="0" applyAlignment="0" applyProtection="0"/>
    <xf numFmtId="0" fontId="31" fillId="60" borderId="0" applyNumberFormat="0" applyBorder="0" applyAlignment="0" applyProtection="0"/>
    <xf numFmtId="0" fontId="32" fillId="2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0" fontId="31" fillId="6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29" fillId="52" borderId="0" applyNumberFormat="0" applyBorder="0" applyAlignment="0" applyProtection="0"/>
    <xf numFmtId="0" fontId="29" fillId="56" borderId="0" applyNumberFormat="0" applyBorder="0" applyAlignment="0" applyProtection="0"/>
    <xf numFmtId="0" fontId="31" fillId="56" borderId="0" applyNumberFormat="0" applyBorder="0" applyAlignment="0" applyProtection="0"/>
    <xf numFmtId="0" fontId="31" fillId="49" borderId="0" applyNumberFormat="0" applyBorder="0" applyAlignment="0" applyProtection="0"/>
    <xf numFmtId="0" fontId="32" fillId="24"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0" fontId="31" fillId="49"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29" fillId="61" borderId="0" applyNumberFormat="0" applyBorder="0" applyAlignment="0" applyProtection="0"/>
    <xf numFmtId="0" fontId="29" fillId="52" borderId="0" applyNumberFormat="0" applyBorder="0" applyAlignment="0" applyProtection="0"/>
    <xf numFmtId="0" fontId="31" fillId="53" borderId="0" applyNumberFormat="0" applyBorder="0" applyAlignment="0" applyProtection="0"/>
    <xf numFmtId="0" fontId="31" fillId="50" borderId="0" applyNumberFormat="0" applyBorder="0" applyAlignment="0" applyProtection="0"/>
    <xf numFmtId="0" fontId="32" fillId="28"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0" fontId="31" fillId="50"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29" fillId="55" borderId="0" applyNumberFormat="0" applyBorder="0" applyAlignment="0" applyProtection="0"/>
    <xf numFmtId="0" fontId="29" fillId="62" borderId="0" applyNumberFormat="0" applyBorder="0" applyAlignment="0" applyProtection="0"/>
    <xf numFmtId="0" fontId="31" fillId="62" borderId="0" applyNumberFormat="0" applyBorder="0" applyAlignment="0" applyProtection="0"/>
    <xf numFmtId="0" fontId="31" fillId="63" borderId="0" applyNumberFormat="0" applyBorder="0" applyAlignment="0" applyProtection="0"/>
    <xf numFmtId="0" fontId="32" fillId="32"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0" fontId="31" fillId="63"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4" fillId="39" borderId="0" applyNumberFormat="0" applyBorder="0" applyAlignment="0" applyProtection="0"/>
    <xf numFmtId="0" fontId="35" fillId="6"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0" fontId="34" fillId="39"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0" fontId="34" fillId="39" borderId="0" applyNumberFormat="0" applyBorder="0" applyAlignment="0" applyProtection="0"/>
    <xf numFmtId="170" fontId="37"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1" fontId="39" fillId="0" borderId="0" applyFill="0" applyBorder="0" applyAlignment="0"/>
    <xf numFmtId="171" fontId="39"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2" fontId="39" fillId="0" borderId="0" applyFill="0" applyBorder="0" applyAlignment="0"/>
    <xf numFmtId="173" fontId="39" fillId="0" borderId="0" applyFill="0" applyBorder="0" applyAlignment="0"/>
    <xf numFmtId="174" fontId="39" fillId="0" borderId="0" applyFill="0" applyBorder="0" applyAlignment="0"/>
    <xf numFmtId="175"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0" fontId="40" fillId="64" borderId="43" applyNumberFormat="0" applyAlignment="0" applyProtection="0"/>
    <xf numFmtId="0" fontId="41" fillId="9" borderId="36"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168" fontId="42"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168" fontId="42"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169" fontId="42"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1" fillId="9" borderId="36"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1" fillId="9" borderId="36"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1" fillId="9" borderId="36"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1" fillId="9" borderId="36"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1" fillId="9" borderId="36"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1" fillId="9" borderId="36"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1" fillId="9" borderId="36"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168" fontId="42" fillId="64" borderId="43" applyNumberFormat="0" applyAlignment="0" applyProtection="0"/>
    <xf numFmtId="169" fontId="42" fillId="64" borderId="43" applyNumberFormat="0" applyAlignment="0" applyProtection="0"/>
    <xf numFmtId="168" fontId="42" fillId="64" borderId="43" applyNumberFormat="0" applyAlignment="0" applyProtection="0"/>
    <xf numFmtId="168" fontId="42" fillId="64" borderId="43" applyNumberFormat="0" applyAlignment="0" applyProtection="0"/>
    <xf numFmtId="169" fontId="42" fillId="64" borderId="43" applyNumberFormat="0" applyAlignment="0" applyProtection="0"/>
    <xf numFmtId="168" fontId="42" fillId="64" borderId="43" applyNumberFormat="0" applyAlignment="0" applyProtection="0"/>
    <xf numFmtId="168" fontId="42" fillId="64" borderId="43" applyNumberFormat="0" applyAlignment="0" applyProtection="0"/>
    <xf numFmtId="169" fontId="42" fillId="64" borderId="43" applyNumberFormat="0" applyAlignment="0" applyProtection="0"/>
    <xf numFmtId="168" fontId="42" fillId="64" borderId="43" applyNumberFormat="0" applyAlignment="0" applyProtection="0"/>
    <xf numFmtId="168" fontId="42" fillId="64" borderId="43" applyNumberFormat="0" applyAlignment="0" applyProtection="0"/>
    <xf numFmtId="169" fontId="42" fillId="64" borderId="43" applyNumberFormat="0" applyAlignment="0" applyProtection="0"/>
    <xf numFmtId="168" fontId="42" fillId="64" borderId="43" applyNumberFormat="0" applyAlignment="0" applyProtection="0"/>
    <xf numFmtId="0" fontId="40" fillId="64" borderId="43" applyNumberFormat="0" applyAlignment="0" applyProtection="0"/>
    <xf numFmtId="0" fontId="43" fillId="65" borderId="44" applyNumberFormat="0" applyAlignment="0" applyProtection="0"/>
    <xf numFmtId="0" fontId="44" fillId="10" borderId="39" applyNumberFormat="0" applyAlignment="0" applyProtection="0"/>
    <xf numFmtId="168"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0" fontId="43"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0" fontId="44" fillId="10" borderId="39"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0" fontId="43" fillId="65" borderId="44"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quotePrefix="1">
      <protection locked="0"/>
    </xf>
    <xf numFmtId="43" fontId="29" fillId="0" borderId="0" applyFont="0" applyFill="0" applyBorder="0" applyAlignment="0" applyProtection="0"/>
    <xf numFmtId="43" fontId="2" fillId="0" borderId="0" quotePrefix="1">
      <protection locked="0"/>
    </xf>
    <xf numFmtId="43" fontId="29"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43" fontId="29"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7" fillId="0" borderId="0"/>
    <xf numFmtId="172" fontId="39"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7" fillId="0" borderId="0"/>
    <xf numFmtId="14" fontId="48" fillId="0" borderId="0" applyFill="0" applyBorder="0" applyAlignment="0"/>
    <xf numFmtId="38" fontId="28" fillId="0" borderId="45">
      <alignment vertical="center"/>
    </xf>
    <xf numFmtId="38" fontId="28" fillId="0" borderId="45">
      <alignment vertical="center"/>
    </xf>
    <xf numFmtId="38" fontId="28" fillId="0" borderId="45">
      <alignment vertical="center"/>
    </xf>
    <xf numFmtId="38" fontId="28" fillId="0" borderId="45">
      <alignment vertical="center"/>
    </xf>
    <xf numFmtId="38" fontId="28" fillId="0" borderId="45">
      <alignment vertical="center"/>
    </xf>
    <xf numFmtId="38" fontId="28" fillId="0" borderId="45">
      <alignment vertical="center"/>
    </xf>
    <xf numFmtId="38" fontId="28" fillId="0" borderId="45">
      <alignment vertical="center"/>
    </xf>
    <xf numFmtId="38" fontId="28" fillId="0" borderId="0" applyFont="0" applyFill="0" applyBorder="0" applyAlignment="0" applyProtection="0"/>
    <xf numFmtId="180" fontId="2" fillId="0" borderId="0" applyFont="0" applyFill="0" applyBorder="0" applyAlignment="0" applyProtection="0"/>
    <xf numFmtId="0" fontId="49" fillId="66" borderId="0" applyNumberFormat="0" applyBorder="0" applyAlignment="0" applyProtection="0"/>
    <xf numFmtId="0" fontId="49" fillId="67" borderId="0" applyNumberFormat="0" applyBorder="0" applyAlignment="0" applyProtection="0"/>
    <xf numFmtId="0" fontId="49" fillId="68" borderId="0" applyNumberFormat="0" applyBorder="0" applyAlignment="0" applyProtection="0"/>
    <xf numFmtId="171" fontId="39" fillId="0" borderId="0" applyFill="0" applyBorder="0" applyAlignment="0"/>
    <xf numFmtId="172"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0" fontId="50" fillId="0" borderId="0" applyNumberFormat="0" applyFill="0" applyBorder="0" applyAlignment="0" applyProtection="0"/>
    <xf numFmtId="168" fontId="2" fillId="0" borderId="0"/>
    <xf numFmtId="0" fontId="2" fillId="0" borderId="0"/>
    <xf numFmtId="168" fontId="2" fillId="0" borderId="0"/>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53" fillId="40" borderId="0" applyNumberFormat="0" applyBorder="0" applyAlignment="0" applyProtection="0"/>
    <xf numFmtId="0" fontId="54" fillId="5"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0" fontId="53" fillId="40"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0" fontId="53" fillId="40" borderId="0" applyNumberFormat="0" applyBorder="0" applyAlignment="0" applyProtection="0"/>
    <xf numFmtId="0" fontId="2" fillId="69" borderId="3" applyNumberFormat="0" applyFont="0" applyBorder="0" applyProtection="0">
      <alignment horizontal="center" vertical="center"/>
    </xf>
    <xf numFmtId="0" fontId="56" fillId="0" borderId="34" applyNumberFormat="0" applyAlignment="0" applyProtection="0">
      <alignment horizontal="left" vertical="center"/>
    </xf>
    <xf numFmtId="0" fontId="56" fillId="0" borderId="34" applyNumberFormat="0" applyAlignment="0" applyProtection="0">
      <alignment horizontal="left" vertical="center"/>
    </xf>
    <xf numFmtId="168" fontId="56" fillId="0" borderId="34" applyNumberFormat="0" applyAlignment="0" applyProtection="0">
      <alignment horizontal="left" vertical="center"/>
    </xf>
    <xf numFmtId="0" fontId="56" fillId="0" borderId="9">
      <alignment horizontal="left" vertical="center"/>
    </xf>
    <xf numFmtId="0" fontId="56" fillId="0" borderId="9">
      <alignment horizontal="left" vertical="center"/>
    </xf>
    <xf numFmtId="168" fontId="56" fillId="0" borderId="9">
      <alignment horizontal="left" vertical="center"/>
    </xf>
    <xf numFmtId="0" fontId="57" fillId="0" borderId="46" applyNumberFormat="0" applyFill="0" applyAlignment="0" applyProtection="0"/>
    <xf numFmtId="169" fontId="57" fillId="0" borderId="46" applyNumberFormat="0" applyFill="0" applyAlignment="0" applyProtection="0"/>
    <xf numFmtId="0" fontId="57" fillId="0" borderId="46" applyNumberFormat="0" applyFill="0" applyAlignment="0" applyProtection="0"/>
    <xf numFmtId="168" fontId="57" fillId="0" borderId="46" applyNumberFormat="0" applyFill="0" applyAlignment="0" applyProtection="0"/>
    <xf numFmtId="168" fontId="57" fillId="0" borderId="46" applyNumberFormat="0" applyFill="0" applyAlignment="0" applyProtection="0"/>
    <xf numFmtId="168" fontId="57" fillId="0" borderId="46" applyNumberFormat="0" applyFill="0" applyAlignment="0" applyProtection="0"/>
    <xf numFmtId="169" fontId="57" fillId="0" borderId="46" applyNumberFormat="0" applyFill="0" applyAlignment="0" applyProtection="0"/>
    <xf numFmtId="168" fontId="57" fillId="0" borderId="46" applyNumberFormat="0" applyFill="0" applyAlignment="0" applyProtection="0"/>
    <xf numFmtId="168" fontId="57" fillId="0" borderId="46" applyNumberFormat="0" applyFill="0" applyAlignment="0" applyProtection="0"/>
    <xf numFmtId="169" fontId="57" fillId="0" borderId="46" applyNumberFormat="0" applyFill="0" applyAlignment="0" applyProtection="0"/>
    <xf numFmtId="168" fontId="57" fillId="0" borderId="46" applyNumberFormat="0" applyFill="0" applyAlignment="0" applyProtection="0"/>
    <xf numFmtId="168" fontId="57" fillId="0" borderId="46" applyNumberFormat="0" applyFill="0" applyAlignment="0" applyProtection="0"/>
    <xf numFmtId="169" fontId="57" fillId="0" borderId="46" applyNumberFormat="0" applyFill="0" applyAlignment="0" applyProtection="0"/>
    <xf numFmtId="168" fontId="57" fillId="0" borderId="46" applyNumberFormat="0" applyFill="0" applyAlignment="0" applyProtection="0"/>
    <xf numFmtId="168" fontId="57" fillId="0" borderId="46" applyNumberFormat="0" applyFill="0" applyAlignment="0" applyProtection="0"/>
    <xf numFmtId="169" fontId="57" fillId="0" borderId="46" applyNumberFormat="0" applyFill="0" applyAlignment="0" applyProtection="0"/>
    <xf numFmtId="168" fontId="57" fillId="0" borderId="46" applyNumberFormat="0" applyFill="0" applyAlignment="0" applyProtection="0"/>
    <xf numFmtId="0" fontId="57" fillId="0" borderId="46" applyNumberFormat="0" applyFill="0" applyAlignment="0" applyProtection="0"/>
    <xf numFmtId="0" fontId="58" fillId="0" borderId="47" applyNumberFormat="0" applyFill="0" applyAlignment="0" applyProtection="0"/>
    <xf numFmtId="169" fontId="58" fillId="0" borderId="47" applyNumberFormat="0" applyFill="0" applyAlignment="0" applyProtection="0"/>
    <xf numFmtId="0" fontId="58" fillId="0" borderId="47" applyNumberFormat="0" applyFill="0" applyAlignment="0" applyProtection="0"/>
    <xf numFmtId="168" fontId="58" fillId="0" borderId="47" applyNumberFormat="0" applyFill="0" applyAlignment="0" applyProtection="0"/>
    <xf numFmtId="168" fontId="58" fillId="0" borderId="47" applyNumberFormat="0" applyFill="0" applyAlignment="0" applyProtection="0"/>
    <xf numFmtId="168" fontId="58" fillId="0" borderId="47" applyNumberFormat="0" applyFill="0" applyAlignment="0" applyProtection="0"/>
    <xf numFmtId="169" fontId="58" fillId="0" borderId="47" applyNumberFormat="0" applyFill="0" applyAlignment="0" applyProtection="0"/>
    <xf numFmtId="168" fontId="58" fillId="0" borderId="47" applyNumberFormat="0" applyFill="0" applyAlignment="0" applyProtection="0"/>
    <xf numFmtId="168" fontId="58" fillId="0" borderId="47" applyNumberFormat="0" applyFill="0" applyAlignment="0" applyProtection="0"/>
    <xf numFmtId="169" fontId="58" fillId="0" borderId="47" applyNumberFormat="0" applyFill="0" applyAlignment="0" applyProtection="0"/>
    <xf numFmtId="168" fontId="58" fillId="0" borderId="47" applyNumberFormat="0" applyFill="0" applyAlignment="0" applyProtection="0"/>
    <xf numFmtId="168" fontId="58" fillId="0" borderId="47" applyNumberFormat="0" applyFill="0" applyAlignment="0" applyProtection="0"/>
    <xf numFmtId="169" fontId="58" fillId="0" borderId="47" applyNumberFormat="0" applyFill="0" applyAlignment="0" applyProtection="0"/>
    <xf numFmtId="168" fontId="58" fillId="0" borderId="47" applyNumberFormat="0" applyFill="0" applyAlignment="0" applyProtection="0"/>
    <xf numFmtId="168" fontId="58" fillId="0" borderId="47" applyNumberFormat="0" applyFill="0" applyAlignment="0" applyProtection="0"/>
    <xf numFmtId="169" fontId="58" fillId="0" borderId="47" applyNumberFormat="0" applyFill="0" applyAlignment="0" applyProtection="0"/>
    <xf numFmtId="168" fontId="58" fillId="0" borderId="47" applyNumberFormat="0" applyFill="0" applyAlignment="0" applyProtection="0"/>
    <xf numFmtId="0" fontId="58" fillId="0" borderId="47" applyNumberFormat="0" applyFill="0" applyAlignment="0" applyProtection="0"/>
    <xf numFmtId="0" fontId="59" fillId="0" borderId="48" applyNumberFormat="0" applyFill="0" applyAlignment="0" applyProtection="0"/>
    <xf numFmtId="169" fontId="59" fillId="0" borderId="48" applyNumberFormat="0" applyFill="0" applyAlignment="0" applyProtection="0"/>
    <xf numFmtId="0" fontId="59" fillId="0" borderId="48" applyNumberFormat="0" applyFill="0" applyAlignment="0" applyProtection="0"/>
    <xf numFmtId="168" fontId="59" fillId="0" borderId="48" applyNumberFormat="0" applyFill="0" applyAlignment="0" applyProtection="0"/>
    <xf numFmtId="0" fontId="59" fillId="0" borderId="48" applyNumberFormat="0" applyFill="0" applyAlignment="0" applyProtection="0"/>
    <xf numFmtId="168" fontId="59" fillId="0" borderId="48" applyNumberFormat="0" applyFill="0" applyAlignment="0" applyProtection="0"/>
    <xf numFmtId="0" fontId="59" fillId="0" borderId="48" applyNumberFormat="0" applyFill="0" applyAlignment="0" applyProtection="0"/>
    <xf numFmtId="0" fontId="59" fillId="0" borderId="48" applyNumberFormat="0" applyFill="0" applyAlignment="0" applyProtection="0"/>
    <xf numFmtId="168" fontId="59" fillId="0" borderId="48" applyNumberFormat="0" applyFill="0" applyAlignment="0" applyProtection="0"/>
    <xf numFmtId="169" fontId="59" fillId="0" borderId="48" applyNumberFormat="0" applyFill="0" applyAlignment="0" applyProtection="0"/>
    <xf numFmtId="168" fontId="59" fillId="0" borderId="48" applyNumberFormat="0" applyFill="0" applyAlignment="0" applyProtection="0"/>
    <xf numFmtId="168" fontId="59" fillId="0" borderId="48" applyNumberFormat="0" applyFill="0" applyAlignment="0" applyProtection="0"/>
    <xf numFmtId="169" fontId="59" fillId="0" borderId="48" applyNumberFormat="0" applyFill="0" applyAlignment="0" applyProtection="0"/>
    <xf numFmtId="168" fontId="59" fillId="0" borderId="48" applyNumberFormat="0" applyFill="0" applyAlignment="0" applyProtection="0"/>
    <xf numFmtId="168" fontId="59" fillId="0" borderId="48" applyNumberFormat="0" applyFill="0" applyAlignment="0" applyProtection="0"/>
    <xf numFmtId="169" fontId="59" fillId="0" borderId="48" applyNumberFormat="0" applyFill="0" applyAlignment="0" applyProtection="0"/>
    <xf numFmtId="168" fontId="59" fillId="0" borderId="48" applyNumberFormat="0" applyFill="0" applyAlignment="0" applyProtection="0"/>
    <xf numFmtId="168" fontId="59" fillId="0" borderId="48" applyNumberFormat="0" applyFill="0" applyAlignment="0" applyProtection="0"/>
    <xf numFmtId="169" fontId="59" fillId="0" borderId="48" applyNumberFormat="0" applyFill="0" applyAlignment="0" applyProtection="0"/>
    <xf numFmtId="168" fontId="59" fillId="0" borderId="48" applyNumberFormat="0" applyFill="0" applyAlignment="0" applyProtection="0"/>
    <xf numFmtId="0" fontId="59" fillId="0" borderId="48" applyNumberFormat="0" applyFill="0" applyAlignment="0" applyProtection="0"/>
    <xf numFmtId="0" fontId="59" fillId="0" borderId="0" applyNumberFormat="0" applyFill="0" applyBorder="0" applyAlignment="0" applyProtection="0"/>
    <xf numFmtId="169" fontId="59" fillId="0" borderId="0" applyNumberFormat="0" applyFill="0" applyBorder="0" applyAlignment="0" applyProtection="0"/>
    <xf numFmtId="0"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0" fontId="59" fillId="0" borderId="0" applyNumberFormat="0" applyFill="0" applyBorder="0" applyAlignment="0" applyProtection="0"/>
    <xf numFmtId="37" fontId="60" fillId="0" borderId="0"/>
    <xf numFmtId="168" fontId="61" fillId="0" borderId="0"/>
    <xf numFmtId="0" fontId="61" fillId="0" borderId="0"/>
    <xf numFmtId="168" fontId="61" fillId="0" borderId="0"/>
    <xf numFmtId="168" fontId="56" fillId="0" borderId="0"/>
    <xf numFmtId="0" fontId="56" fillId="0" borderId="0"/>
    <xf numFmtId="168" fontId="56" fillId="0" borderId="0"/>
    <xf numFmtId="168" fontId="62" fillId="0" borderId="0"/>
    <xf numFmtId="0" fontId="62" fillId="0" borderId="0"/>
    <xf numFmtId="168" fontId="62" fillId="0" borderId="0"/>
    <xf numFmtId="168" fontId="63" fillId="0" borderId="0"/>
    <xf numFmtId="0" fontId="63" fillId="0" borderId="0"/>
    <xf numFmtId="168" fontId="63" fillId="0" borderId="0"/>
    <xf numFmtId="168" fontId="64" fillId="0" borderId="0"/>
    <xf numFmtId="0" fontId="64" fillId="0" borderId="0"/>
    <xf numFmtId="168" fontId="64" fillId="0" borderId="0"/>
    <xf numFmtId="168" fontId="65" fillId="0" borderId="0"/>
    <xf numFmtId="0" fontId="65" fillId="0" borderId="0"/>
    <xf numFmtId="168" fontId="65" fillId="0" borderId="0"/>
    <xf numFmtId="0" fontId="64"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6" fillId="0" borderId="0" applyNumberFormat="0" applyFill="0" applyBorder="0" applyAlignment="0" applyProtection="0">
      <alignment vertical="top"/>
      <protection locked="0"/>
    </xf>
    <xf numFmtId="169" fontId="66" fillId="0" borderId="0" applyNumberFormat="0" applyFill="0" applyBorder="0" applyAlignment="0" applyProtection="0">
      <alignment vertical="top"/>
      <protection locked="0"/>
    </xf>
    <xf numFmtId="168" fontId="66" fillId="0" borderId="0" applyNumberFormat="0" applyFill="0" applyBorder="0" applyAlignment="0" applyProtection="0">
      <alignment vertical="top"/>
      <protection locked="0"/>
    </xf>
    <xf numFmtId="168" fontId="67" fillId="0" borderId="0"/>
    <xf numFmtId="0" fontId="68" fillId="43" borderId="43" applyNumberFormat="0" applyAlignment="0" applyProtection="0"/>
    <xf numFmtId="0" fontId="69" fillId="8" borderId="36"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168" fontId="70"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168" fontId="70"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169" fontId="70"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9" fillId="8" borderId="36"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9" fillId="8" borderId="36"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9" fillId="8" borderId="36"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9" fillId="8" borderId="36"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9" fillId="8" borderId="36"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9" fillId="8" borderId="36"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9" fillId="8" borderId="36"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168" fontId="70" fillId="43" borderId="43" applyNumberFormat="0" applyAlignment="0" applyProtection="0"/>
    <xf numFmtId="169" fontId="70" fillId="43" borderId="43" applyNumberFormat="0" applyAlignment="0" applyProtection="0"/>
    <xf numFmtId="168" fontId="70" fillId="43" borderId="43" applyNumberFormat="0" applyAlignment="0" applyProtection="0"/>
    <xf numFmtId="168" fontId="70" fillId="43" borderId="43" applyNumberFormat="0" applyAlignment="0" applyProtection="0"/>
    <xf numFmtId="169" fontId="70" fillId="43" borderId="43" applyNumberFormat="0" applyAlignment="0" applyProtection="0"/>
    <xf numFmtId="168" fontId="70" fillId="43" borderId="43" applyNumberFormat="0" applyAlignment="0" applyProtection="0"/>
    <xf numFmtId="168" fontId="70" fillId="43" borderId="43" applyNumberFormat="0" applyAlignment="0" applyProtection="0"/>
    <xf numFmtId="169" fontId="70" fillId="43" borderId="43" applyNumberFormat="0" applyAlignment="0" applyProtection="0"/>
    <xf numFmtId="168" fontId="70" fillId="43" borderId="43" applyNumberFormat="0" applyAlignment="0" applyProtection="0"/>
    <xf numFmtId="168" fontId="70" fillId="43" borderId="43" applyNumberFormat="0" applyAlignment="0" applyProtection="0"/>
    <xf numFmtId="169" fontId="70" fillId="43" borderId="43" applyNumberFormat="0" applyAlignment="0" applyProtection="0"/>
    <xf numFmtId="168" fontId="70" fillId="43" borderId="43" applyNumberFormat="0" applyAlignment="0" applyProtection="0"/>
    <xf numFmtId="0" fontId="68" fillId="43" borderId="43" applyNumberFormat="0" applyAlignment="0" applyProtection="0"/>
    <xf numFmtId="3" fontId="2" fillId="72" borderId="3" applyFont="0">
      <alignment horizontal="right" vertical="center"/>
      <protection locked="0"/>
    </xf>
    <xf numFmtId="171" fontId="39" fillId="0" borderId="0" applyFill="0" applyBorder="0" applyAlignment="0"/>
    <xf numFmtId="172"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0" fontId="71" fillId="0" borderId="49" applyNumberFormat="0" applyFill="0" applyAlignment="0" applyProtection="0"/>
    <xf numFmtId="0" fontId="72" fillId="0" borderId="38" applyNumberFormat="0" applyFill="0" applyAlignment="0" applyProtection="0"/>
    <xf numFmtId="168" fontId="73" fillId="0" borderId="49" applyNumberFormat="0" applyFill="0" applyAlignment="0" applyProtection="0"/>
    <xf numFmtId="168" fontId="73" fillId="0" borderId="49" applyNumberFormat="0" applyFill="0" applyAlignment="0" applyProtection="0"/>
    <xf numFmtId="169" fontId="73" fillId="0" borderId="49" applyNumberFormat="0" applyFill="0" applyAlignment="0" applyProtection="0"/>
    <xf numFmtId="0" fontId="71" fillId="0" borderId="49"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168" fontId="73" fillId="0" borderId="49" applyNumberFormat="0" applyFill="0" applyAlignment="0" applyProtection="0"/>
    <xf numFmtId="169" fontId="73" fillId="0" borderId="49" applyNumberFormat="0" applyFill="0" applyAlignment="0" applyProtection="0"/>
    <xf numFmtId="168" fontId="73" fillId="0" borderId="49" applyNumberFormat="0" applyFill="0" applyAlignment="0" applyProtection="0"/>
    <xf numFmtId="168" fontId="73" fillId="0" borderId="49" applyNumberFormat="0" applyFill="0" applyAlignment="0" applyProtection="0"/>
    <xf numFmtId="169" fontId="73" fillId="0" borderId="49" applyNumberFormat="0" applyFill="0" applyAlignment="0" applyProtection="0"/>
    <xf numFmtId="168" fontId="73" fillId="0" borderId="49" applyNumberFormat="0" applyFill="0" applyAlignment="0" applyProtection="0"/>
    <xf numFmtId="168" fontId="73" fillId="0" borderId="49" applyNumberFormat="0" applyFill="0" applyAlignment="0" applyProtection="0"/>
    <xf numFmtId="169" fontId="73" fillId="0" borderId="49" applyNumberFormat="0" applyFill="0" applyAlignment="0" applyProtection="0"/>
    <xf numFmtId="168" fontId="73" fillId="0" borderId="49" applyNumberFormat="0" applyFill="0" applyAlignment="0" applyProtection="0"/>
    <xf numFmtId="168" fontId="73" fillId="0" borderId="49" applyNumberFormat="0" applyFill="0" applyAlignment="0" applyProtection="0"/>
    <xf numFmtId="169" fontId="73" fillId="0" borderId="49" applyNumberFormat="0" applyFill="0" applyAlignment="0" applyProtection="0"/>
    <xf numFmtId="168" fontId="73" fillId="0" borderId="49" applyNumberFormat="0" applyFill="0" applyAlignment="0" applyProtection="0"/>
    <xf numFmtId="0" fontId="71" fillId="0" borderId="49"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4" fillId="73" borderId="0" applyNumberFormat="0" applyBorder="0" applyAlignment="0" applyProtection="0"/>
    <xf numFmtId="0" fontId="75" fillId="7"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0" fontId="74" fillId="73"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0" fontId="74" fillId="73" borderId="0" applyNumberFormat="0" applyBorder="0" applyAlignment="0" applyProtection="0"/>
    <xf numFmtId="1" fontId="77" fillId="0" borderId="0" applyProtection="0"/>
    <xf numFmtId="168" fontId="28" fillId="0" borderId="50"/>
    <xf numFmtId="169" fontId="28" fillId="0" borderId="50"/>
    <xf numFmtId="168" fontId="28" fillId="0" borderId="5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8" fillId="0" borderId="0"/>
    <xf numFmtId="181" fontId="2" fillId="0" borderId="0"/>
    <xf numFmtId="179" fontId="30"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9" fillId="0" borderId="0"/>
    <xf numFmtId="0" fontId="79" fillId="0" borderId="0"/>
    <xf numFmtId="0" fontId="78" fillId="0" borderId="0"/>
    <xf numFmtId="179" fontId="30" fillId="0" borderId="0"/>
    <xf numFmtId="179" fontId="2" fillId="0" borderId="0"/>
    <xf numFmtId="179" fontId="2" fillId="0" borderId="0"/>
    <xf numFmtId="0" fontId="2" fillId="0" borderId="0"/>
    <xf numFmtId="0" fontId="2" fillId="0" borderId="0"/>
    <xf numFmtId="179"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30"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9"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3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30"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30"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30"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30" fillId="0" borderId="0"/>
    <xf numFmtId="0" fontId="30" fillId="0" borderId="0"/>
    <xf numFmtId="168" fontId="30" fillId="0" borderId="0"/>
    <xf numFmtId="0" fontId="30"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0" fillId="0" borderId="0"/>
    <xf numFmtId="168" fontId="30" fillId="0" borderId="0"/>
    <xf numFmtId="0" fontId="30" fillId="0" borderId="0"/>
    <xf numFmtId="0" fontId="30" fillId="0" borderId="0"/>
    <xf numFmtId="0" fontId="2" fillId="0" borderId="0"/>
    <xf numFmtId="179" fontId="30"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9" fillId="0" borderId="0"/>
    <xf numFmtId="179" fontId="30" fillId="0" borderId="0"/>
    <xf numFmtId="179" fontId="30"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30" fillId="0" borderId="0"/>
    <xf numFmtId="179" fontId="30" fillId="0" borderId="0"/>
    <xf numFmtId="179" fontId="30" fillId="0" borderId="0"/>
    <xf numFmtId="179"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0" fillId="0" borderId="0"/>
    <xf numFmtId="179" fontId="2"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30"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7" fillId="0" borderId="0"/>
    <xf numFmtId="0" fontId="30" fillId="0" borderId="0"/>
    <xf numFmtId="0" fontId="2" fillId="0" borderId="0"/>
    <xf numFmtId="0" fontId="29" fillId="0" borderId="0"/>
    <xf numFmtId="168" fontId="27" fillId="0" borderId="0"/>
    <xf numFmtId="0" fontId="2" fillId="0" borderId="0"/>
    <xf numFmtId="0" fontId="1" fillId="0" borderId="0"/>
    <xf numFmtId="0" fontId="1" fillId="0" borderId="0"/>
    <xf numFmtId="179"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30" fillId="0" borderId="0"/>
    <xf numFmtId="0" fontId="30" fillId="0" borderId="0"/>
    <xf numFmtId="168" fontId="27" fillId="0" borderId="0"/>
    <xf numFmtId="0" fontId="67" fillId="0" borderId="0"/>
    <xf numFmtId="0" fontId="2" fillId="0" borderId="0"/>
    <xf numFmtId="168" fontId="27" fillId="0" borderId="0"/>
    <xf numFmtId="0" fontId="1" fillId="0" borderId="0"/>
    <xf numFmtId="179" fontId="30"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168" fontId="27" fillId="0" borderId="0"/>
    <xf numFmtId="168" fontId="27" fillId="0" borderId="0"/>
    <xf numFmtId="0" fontId="1" fillId="0" borderId="0"/>
    <xf numFmtId="179" fontId="30" fillId="0" borderId="0"/>
    <xf numFmtId="179" fontId="30" fillId="0" borderId="0"/>
    <xf numFmtId="179" fontId="2" fillId="0" borderId="0"/>
    <xf numFmtId="0" fontId="2" fillId="0" borderId="0"/>
    <xf numFmtId="179" fontId="2" fillId="0" borderId="0"/>
    <xf numFmtId="0" fontId="2" fillId="0" borderId="0"/>
    <xf numFmtId="179" fontId="2" fillId="0" borderId="0"/>
    <xf numFmtId="0" fontId="2" fillId="0" borderId="0"/>
    <xf numFmtId="0" fontId="6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30" fillId="0" borderId="0"/>
    <xf numFmtId="168" fontId="27" fillId="0" borderId="0"/>
    <xf numFmtId="168" fontId="27" fillId="0" borderId="0"/>
    <xf numFmtId="0" fontId="1" fillId="0" borderId="0"/>
    <xf numFmtId="179" fontId="30" fillId="0" borderId="0"/>
    <xf numFmtId="179" fontId="30" fillId="0" borderId="0"/>
    <xf numFmtId="0" fontId="6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30" fillId="0" borderId="0"/>
    <xf numFmtId="179" fontId="30"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8" fillId="0" borderId="0"/>
    <xf numFmtId="179" fontId="30"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8" fillId="0" borderId="0"/>
    <xf numFmtId="179" fontId="2" fillId="0" borderId="0"/>
    <xf numFmtId="179" fontId="30" fillId="0" borderId="0"/>
    <xf numFmtId="179" fontId="30" fillId="0" borderId="0"/>
    <xf numFmtId="179" fontId="30" fillId="0" borderId="0"/>
    <xf numFmtId="179" fontId="30" fillId="0" borderId="0"/>
    <xf numFmtId="179" fontId="30" fillId="0" borderId="0"/>
    <xf numFmtId="179" fontId="30" fillId="0" borderId="0"/>
    <xf numFmtId="179" fontId="30" fillId="0" borderId="0"/>
    <xf numFmtId="179" fontId="30"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8"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8"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8"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8" fillId="0" borderId="0"/>
    <xf numFmtId="0" fontId="8"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179" fontId="8" fillId="0" borderId="0"/>
    <xf numFmtId="0" fontId="28" fillId="0" borderId="0"/>
    <xf numFmtId="179" fontId="28" fillId="0" borderId="0"/>
    <xf numFmtId="0" fontId="28" fillId="0" borderId="0"/>
    <xf numFmtId="0" fontId="2"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8" fillId="0" borderId="0"/>
    <xf numFmtId="179" fontId="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8" fillId="0" borderId="0"/>
    <xf numFmtId="0" fontId="28" fillId="0" borderId="0"/>
    <xf numFmtId="168" fontId="28" fillId="0" borderId="0"/>
    <xf numFmtId="0" fontId="78"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8" fillId="0" borderId="0"/>
    <xf numFmtId="0" fontId="8" fillId="0" borderId="0"/>
    <xf numFmtId="0" fontId="78" fillId="0" borderId="0"/>
    <xf numFmtId="168" fontId="8" fillId="0" borderId="0"/>
    <xf numFmtId="0" fontId="78" fillId="0" borderId="0"/>
    <xf numFmtId="168" fontId="8" fillId="0" borderId="0"/>
    <xf numFmtId="0" fontId="78"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179" fontId="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179" fontId="2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179" fontId="28" fillId="0" borderId="0"/>
    <xf numFmtId="179" fontId="28"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6" fillId="0" borderId="0"/>
    <xf numFmtId="0" fontId="2" fillId="0" borderId="0"/>
    <xf numFmtId="0" fontId="78" fillId="0" borderId="0"/>
    <xf numFmtId="168" fontId="46"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8" fillId="0" borderId="0"/>
    <xf numFmtId="0" fontId="2"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79" fontId="2"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169" fontId="2"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68" fontId="2"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1" fillId="0" borderId="0"/>
    <xf numFmtId="168" fontId="2" fillId="0" borderId="0"/>
    <xf numFmtId="0" fontId="78"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68" fontId="2"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2" fillId="0" borderId="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168" fontId="2" fillId="0" borderId="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 fillId="74" borderId="51" applyNumberFormat="0" applyFont="0" applyAlignment="0" applyProtection="0"/>
    <xf numFmtId="0" fontId="29" fillId="74" borderId="51" applyNumberFormat="0" applyFont="0" applyAlignment="0" applyProtection="0"/>
    <xf numFmtId="168" fontId="2" fillId="0" borderId="0"/>
    <xf numFmtId="0" fontId="29" fillId="74" borderId="51" applyNumberFormat="0" applyFont="0" applyAlignment="0" applyProtection="0"/>
    <xf numFmtId="0" fontId="29"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29" fillId="74" borderId="51" applyNumberFormat="0" applyFont="0" applyAlignment="0" applyProtection="0"/>
    <xf numFmtId="0" fontId="2"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169" fontId="2" fillId="0" borderId="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 fillId="74" borderId="51" applyNumberFormat="0" applyFont="0" applyAlignment="0" applyProtection="0"/>
    <xf numFmtId="0" fontId="2" fillId="0" borderId="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168" fontId="2" fillId="0" borderId="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3"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84" fillId="0" borderId="0"/>
    <xf numFmtId="0" fontId="84" fillId="0" borderId="0"/>
    <xf numFmtId="168" fontId="84" fillId="0" borderId="0"/>
    <xf numFmtId="0" fontId="85" fillId="64" borderId="52" applyNumberFormat="0" applyAlignment="0" applyProtection="0"/>
    <xf numFmtId="0" fontId="86" fillId="9" borderId="37"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168" fontId="87"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168" fontId="87"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169" fontId="87"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6" fillId="9" borderId="37"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6" fillId="9" borderId="37"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6" fillId="9" borderId="37"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6" fillId="9" borderId="37"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6" fillId="9" borderId="37"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6" fillId="9" borderId="37"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6" fillId="9" borderId="37"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168" fontId="87" fillId="64" borderId="52" applyNumberFormat="0" applyAlignment="0" applyProtection="0"/>
    <xf numFmtId="169" fontId="87" fillId="64" borderId="52" applyNumberFormat="0" applyAlignment="0" applyProtection="0"/>
    <xf numFmtId="168" fontId="87" fillId="64" borderId="52" applyNumberFormat="0" applyAlignment="0" applyProtection="0"/>
    <xf numFmtId="168" fontId="87" fillId="64" borderId="52" applyNumberFormat="0" applyAlignment="0" applyProtection="0"/>
    <xf numFmtId="169" fontId="87" fillId="64" borderId="52" applyNumberFormat="0" applyAlignment="0" applyProtection="0"/>
    <xf numFmtId="168" fontId="87" fillId="64" borderId="52" applyNumberFormat="0" applyAlignment="0" applyProtection="0"/>
    <xf numFmtId="168" fontId="87" fillId="64" borderId="52" applyNumberFormat="0" applyAlignment="0" applyProtection="0"/>
    <xf numFmtId="169" fontId="87" fillId="64" borderId="52" applyNumberFormat="0" applyAlignment="0" applyProtection="0"/>
    <xf numFmtId="168" fontId="87" fillId="64" borderId="52" applyNumberFormat="0" applyAlignment="0" applyProtection="0"/>
    <xf numFmtId="168" fontId="87" fillId="64" borderId="52" applyNumberFormat="0" applyAlignment="0" applyProtection="0"/>
    <xf numFmtId="169" fontId="87" fillId="64" borderId="52" applyNumberFormat="0" applyAlignment="0" applyProtection="0"/>
    <xf numFmtId="168" fontId="87" fillId="64" borderId="52" applyNumberFormat="0" applyAlignment="0" applyProtection="0"/>
    <xf numFmtId="0" fontId="85" fillId="64" borderId="52" applyNumberFormat="0" applyAlignment="0" applyProtection="0"/>
    <xf numFmtId="0" fontId="27" fillId="0" borderId="0"/>
    <xf numFmtId="175" fontId="39" fillId="0" borderId="0" applyFont="0" applyFill="0" applyBorder="0" applyAlignment="0" applyProtection="0"/>
    <xf numFmtId="186" fontId="3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88"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9" fillId="0" borderId="0" applyFill="0" applyBorder="0" applyAlignment="0"/>
    <xf numFmtId="172"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168" fontId="2" fillId="0" borderId="0"/>
    <xf numFmtId="0" fontId="2" fillId="0" borderId="0"/>
    <xf numFmtId="168" fontId="2" fillId="0" borderId="0"/>
    <xf numFmtId="187" fontId="67" fillId="0" borderId="3" applyNumberFormat="0">
      <alignment horizontal="center" vertical="top" wrapText="1"/>
    </xf>
    <xf numFmtId="0" fontId="89"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90" fillId="0" borderId="0"/>
    <xf numFmtId="0" fontId="27" fillId="0" borderId="0"/>
    <xf numFmtId="0" fontId="91" fillId="0" borderId="0"/>
    <xf numFmtId="0" fontId="91" fillId="0" borderId="0"/>
    <xf numFmtId="168" fontId="27" fillId="0" borderId="0"/>
    <xf numFmtId="168" fontId="27" fillId="0" borderId="0"/>
    <xf numFmtId="0" fontId="92" fillId="0" borderId="0"/>
    <xf numFmtId="0" fontId="93" fillId="0" borderId="0"/>
    <xf numFmtId="0" fontId="92" fillId="0" borderId="0"/>
    <xf numFmtId="0" fontId="92" fillId="0" borderId="0"/>
    <xf numFmtId="0" fontId="92" fillId="0" borderId="0"/>
    <xf numFmtId="0" fontId="92" fillId="0" borderId="0"/>
    <xf numFmtId="0" fontId="92" fillId="0" borderId="0"/>
    <xf numFmtId="49" fontId="48" fillId="0" borderId="0" applyFill="0" applyBorder="0" applyAlignment="0"/>
    <xf numFmtId="189" fontId="39" fillId="0" borderId="0" applyFill="0" applyBorder="0" applyAlignment="0"/>
    <xf numFmtId="190" fontId="39" fillId="0" borderId="0" applyFill="0" applyBorder="0" applyAlignment="0"/>
    <xf numFmtId="0" fontId="94" fillId="0" borderId="0">
      <alignment horizontal="center" vertical="top"/>
    </xf>
    <xf numFmtId="0" fontId="95" fillId="0" borderId="0" applyNumberFormat="0" applyFill="0" applyBorder="0" applyAlignment="0" applyProtection="0"/>
    <xf numFmtId="169" fontId="95" fillId="0" borderId="0" applyNumberFormat="0" applyFill="0" applyBorder="0" applyAlignment="0" applyProtection="0"/>
    <xf numFmtId="0"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0" fontId="95" fillId="0" borderId="0" applyNumberFormat="0" applyFill="0" applyBorder="0" applyAlignment="0" applyProtection="0"/>
    <xf numFmtId="0" fontId="49" fillId="0" borderId="53" applyNumberFormat="0" applyFill="0" applyAlignment="0" applyProtection="0"/>
    <xf numFmtId="0" fontId="6" fillId="0" borderId="41"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168" fontId="96"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168" fontId="96"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169" fontId="96"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6" fillId="0" borderId="41"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6" fillId="0" borderId="41"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6" fillId="0" borderId="41"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6" fillId="0" borderId="41"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6" fillId="0" borderId="41"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6" fillId="0" borderId="41"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6" fillId="0" borderId="41"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168" fontId="96" fillId="0" borderId="53" applyNumberFormat="0" applyFill="0" applyAlignment="0" applyProtection="0"/>
    <xf numFmtId="169" fontId="96" fillId="0" borderId="53" applyNumberFormat="0" applyFill="0" applyAlignment="0" applyProtection="0"/>
    <xf numFmtId="168" fontId="96" fillId="0" borderId="53" applyNumberFormat="0" applyFill="0" applyAlignment="0" applyProtection="0"/>
    <xf numFmtId="168" fontId="96" fillId="0" borderId="53" applyNumberFormat="0" applyFill="0" applyAlignment="0" applyProtection="0"/>
    <xf numFmtId="169" fontId="96" fillId="0" borderId="53" applyNumberFormat="0" applyFill="0" applyAlignment="0" applyProtection="0"/>
    <xf numFmtId="168" fontId="96" fillId="0" borderId="53" applyNumberFormat="0" applyFill="0" applyAlignment="0" applyProtection="0"/>
    <xf numFmtId="168" fontId="96" fillId="0" borderId="53" applyNumberFormat="0" applyFill="0" applyAlignment="0" applyProtection="0"/>
    <xf numFmtId="169" fontId="96" fillId="0" borderId="53" applyNumberFormat="0" applyFill="0" applyAlignment="0" applyProtection="0"/>
    <xf numFmtId="168" fontId="96" fillId="0" borderId="53" applyNumberFormat="0" applyFill="0" applyAlignment="0" applyProtection="0"/>
    <xf numFmtId="168" fontId="96" fillId="0" borderId="53" applyNumberFormat="0" applyFill="0" applyAlignment="0" applyProtection="0"/>
    <xf numFmtId="169" fontId="96" fillId="0" borderId="53" applyNumberFormat="0" applyFill="0" applyAlignment="0" applyProtection="0"/>
    <xf numFmtId="168" fontId="96" fillId="0" borderId="53" applyNumberFormat="0" applyFill="0" applyAlignment="0" applyProtection="0"/>
    <xf numFmtId="0" fontId="49" fillId="0" borderId="53" applyNumberFormat="0" applyFill="0" applyAlignment="0" applyProtection="0"/>
    <xf numFmtId="0" fontId="27" fillId="0" borderId="54"/>
    <xf numFmtId="185" fontId="83"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8" fillId="0" borderId="0" applyFont="0" applyFill="0" applyBorder="0" applyAlignment="0" applyProtection="0"/>
    <xf numFmtId="192" fontId="2" fillId="0" borderId="0" applyFont="0" applyFill="0" applyBorder="0" applyAlignment="0" applyProtection="0"/>
    <xf numFmtId="0" fontId="97" fillId="0" borderId="0" applyNumberFormat="0" applyFill="0" applyBorder="0" applyAlignment="0" applyProtection="0"/>
    <xf numFmtId="0" fontId="26"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0" fontId="97"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0" fontId="97" fillId="0" borderId="0" applyNumberFormat="0" applyFill="0" applyBorder="0" applyAlignment="0" applyProtection="0"/>
    <xf numFmtId="1" fontId="99" fillId="0" borderId="0" applyFill="0" applyProtection="0">
      <alignment horizontal="right"/>
    </xf>
    <xf numFmtId="42" fontId="100" fillId="0" borderId="0" applyFont="0" applyFill="0" applyBorder="0" applyAlignment="0" applyProtection="0"/>
    <xf numFmtId="44" fontId="100" fillId="0" borderId="0" applyFont="0" applyFill="0" applyBorder="0" applyAlignment="0" applyProtection="0"/>
    <xf numFmtId="0" fontId="101" fillId="0" borderId="0"/>
    <xf numFmtId="0" fontId="102" fillId="0" borderId="0"/>
    <xf numFmtId="38" fontId="28" fillId="0" borderId="0" applyFont="0" applyFill="0" applyBorder="0" applyAlignment="0" applyProtection="0"/>
    <xf numFmtId="40" fontId="28" fillId="0" borderId="0" applyFont="0" applyFill="0" applyBorder="0" applyAlignment="0" applyProtection="0"/>
    <xf numFmtId="41" fontId="100" fillId="0" borderId="0" applyFont="0" applyFill="0" applyBorder="0" applyAlignment="0" applyProtection="0"/>
    <xf numFmtId="43" fontId="100" fillId="0" borderId="0" applyFont="0" applyFill="0" applyBorder="0" applyAlignment="0" applyProtection="0"/>
    <xf numFmtId="0" fontId="2" fillId="0" borderId="0"/>
    <xf numFmtId="9" fontId="1" fillId="0" borderId="0" applyFont="0" applyFill="0" applyBorder="0" applyAlignment="0" applyProtection="0"/>
    <xf numFmtId="0" fontId="49" fillId="0" borderId="123" applyNumberFormat="0" applyFill="0" applyAlignment="0" applyProtection="0"/>
    <xf numFmtId="168" fontId="96" fillId="0" borderId="123" applyNumberFormat="0" applyFill="0" applyAlignment="0" applyProtection="0"/>
    <xf numFmtId="169" fontId="96" fillId="0" borderId="123" applyNumberFormat="0" applyFill="0" applyAlignment="0" applyProtection="0"/>
    <xf numFmtId="168" fontId="96" fillId="0" borderId="123" applyNumberFormat="0" applyFill="0" applyAlignment="0" applyProtection="0"/>
    <xf numFmtId="168" fontId="96" fillId="0" borderId="123" applyNumberFormat="0" applyFill="0" applyAlignment="0" applyProtection="0"/>
    <xf numFmtId="169" fontId="96" fillId="0" borderId="123" applyNumberFormat="0" applyFill="0" applyAlignment="0" applyProtection="0"/>
    <xf numFmtId="168" fontId="96" fillId="0" borderId="123" applyNumberFormat="0" applyFill="0" applyAlignment="0" applyProtection="0"/>
    <xf numFmtId="168" fontId="96" fillId="0" borderId="123" applyNumberFormat="0" applyFill="0" applyAlignment="0" applyProtection="0"/>
    <xf numFmtId="169" fontId="96" fillId="0" borderId="123" applyNumberFormat="0" applyFill="0" applyAlignment="0" applyProtection="0"/>
    <xf numFmtId="168" fontId="96" fillId="0" borderId="123" applyNumberFormat="0" applyFill="0" applyAlignment="0" applyProtection="0"/>
    <xf numFmtId="168" fontId="96" fillId="0" borderId="123" applyNumberFormat="0" applyFill="0" applyAlignment="0" applyProtection="0"/>
    <xf numFmtId="169" fontId="96" fillId="0" borderId="123" applyNumberFormat="0" applyFill="0" applyAlignment="0" applyProtection="0"/>
    <xf numFmtId="168" fontId="96"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169" fontId="96"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168" fontId="96"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168" fontId="96"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188" fontId="2" fillId="70" borderId="117" applyFont="0">
      <alignment horizontal="right" vertical="center"/>
    </xf>
    <xf numFmtId="3" fontId="2" fillId="70" borderId="117" applyFont="0">
      <alignment horizontal="right" vertical="center"/>
    </xf>
    <xf numFmtId="0" fontId="85" fillId="64" borderId="122" applyNumberFormat="0" applyAlignment="0" applyProtection="0"/>
    <xf numFmtId="168" fontId="87" fillId="64" borderId="122" applyNumberFormat="0" applyAlignment="0" applyProtection="0"/>
    <xf numFmtId="169" fontId="87" fillId="64" borderId="122" applyNumberFormat="0" applyAlignment="0" applyProtection="0"/>
    <xf numFmtId="168" fontId="87" fillId="64" borderId="122" applyNumberFormat="0" applyAlignment="0" applyProtection="0"/>
    <xf numFmtId="168" fontId="87" fillId="64" borderId="122" applyNumberFormat="0" applyAlignment="0" applyProtection="0"/>
    <xf numFmtId="169" fontId="87" fillId="64" borderId="122" applyNumberFormat="0" applyAlignment="0" applyProtection="0"/>
    <xf numFmtId="168" fontId="87" fillId="64" borderId="122" applyNumberFormat="0" applyAlignment="0" applyProtection="0"/>
    <xf numFmtId="168" fontId="87" fillId="64" borderId="122" applyNumberFormat="0" applyAlignment="0" applyProtection="0"/>
    <xf numFmtId="169" fontId="87" fillId="64" borderId="122" applyNumberFormat="0" applyAlignment="0" applyProtection="0"/>
    <xf numFmtId="168" fontId="87" fillId="64" borderId="122" applyNumberFormat="0" applyAlignment="0" applyProtection="0"/>
    <xf numFmtId="168" fontId="87" fillId="64" borderId="122" applyNumberFormat="0" applyAlignment="0" applyProtection="0"/>
    <xf numFmtId="169" fontId="87" fillId="64" borderId="122" applyNumberFormat="0" applyAlignment="0" applyProtection="0"/>
    <xf numFmtId="168" fontId="87"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169" fontId="87"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168" fontId="87"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168" fontId="87"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3" fontId="2" fillId="75" borderId="117" applyFont="0">
      <alignment horizontal="right" vertical="center"/>
      <protection locked="0"/>
    </xf>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 fillId="74" borderId="121" applyNumberFormat="0" applyFont="0" applyAlignment="0" applyProtection="0"/>
    <xf numFmtId="0" fontId="29"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3" fontId="2" fillId="72" borderId="117" applyFont="0">
      <alignment horizontal="right" vertical="center"/>
      <protection locked="0"/>
    </xf>
    <xf numFmtId="0" fontId="68" fillId="43" borderId="120" applyNumberFormat="0" applyAlignment="0" applyProtection="0"/>
    <xf numFmtId="168" fontId="70" fillId="43" borderId="120" applyNumberFormat="0" applyAlignment="0" applyProtection="0"/>
    <xf numFmtId="169" fontId="70" fillId="43" borderId="120" applyNumberFormat="0" applyAlignment="0" applyProtection="0"/>
    <xf numFmtId="168" fontId="70" fillId="43" borderId="120" applyNumberFormat="0" applyAlignment="0" applyProtection="0"/>
    <xf numFmtId="168" fontId="70" fillId="43" borderId="120" applyNumberFormat="0" applyAlignment="0" applyProtection="0"/>
    <xf numFmtId="169" fontId="70" fillId="43" borderId="120" applyNumberFormat="0" applyAlignment="0" applyProtection="0"/>
    <xf numFmtId="168" fontId="70" fillId="43" borderId="120" applyNumberFormat="0" applyAlignment="0" applyProtection="0"/>
    <xf numFmtId="168" fontId="70" fillId="43" borderId="120" applyNumberFormat="0" applyAlignment="0" applyProtection="0"/>
    <xf numFmtId="169" fontId="70" fillId="43" borderId="120" applyNumberFormat="0" applyAlignment="0" applyProtection="0"/>
    <xf numFmtId="168" fontId="70" fillId="43" borderId="120" applyNumberFormat="0" applyAlignment="0" applyProtection="0"/>
    <xf numFmtId="168" fontId="70" fillId="43" borderId="120" applyNumberFormat="0" applyAlignment="0" applyProtection="0"/>
    <xf numFmtId="169" fontId="70" fillId="43" borderId="120" applyNumberFormat="0" applyAlignment="0" applyProtection="0"/>
    <xf numFmtId="168" fontId="70"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169" fontId="70"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168" fontId="70"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168" fontId="70"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2" fillId="71" borderId="118" applyNumberFormat="0" applyFont="0" applyBorder="0" applyProtection="0">
      <alignment horizontal="left" vertical="center"/>
    </xf>
    <xf numFmtId="9" fontId="2" fillId="71" borderId="117" applyFont="0" applyProtection="0">
      <alignment horizontal="right" vertical="center"/>
    </xf>
    <xf numFmtId="3" fontId="2" fillId="71" borderId="117" applyFont="0" applyProtection="0">
      <alignment horizontal="right" vertical="center"/>
    </xf>
    <xf numFmtId="0" fontId="64" fillId="70" borderId="118" applyFont="0" applyBorder="0">
      <alignment horizontal="center" wrapText="1"/>
    </xf>
    <xf numFmtId="168" fontId="56" fillId="0" borderId="115">
      <alignment horizontal="left" vertical="center"/>
    </xf>
    <xf numFmtId="0" fontId="56" fillId="0" borderId="115">
      <alignment horizontal="left" vertical="center"/>
    </xf>
    <xf numFmtId="0" fontId="56" fillId="0" borderId="115">
      <alignment horizontal="left" vertical="center"/>
    </xf>
    <xf numFmtId="0" fontId="2" fillId="69" borderId="117" applyNumberFormat="0" applyFont="0" applyBorder="0" applyProtection="0">
      <alignment horizontal="center" vertical="center"/>
    </xf>
    <xf numFmtId="0" fontId="38" fillId="0" borderId="117" applyNumberFormat="0" applyAlignment="0">
      <alignment horizontal="right"/>
      <protection locked="0"/>
    </xf>
    <xf numFmtId="0" fontId="38" fillId="0" borderId="117" applyNumberFormat="0" applyAlignment="0">
      <alignment horizontal="right"/>
      <protection locked="0"/>
    </xf>
    <xf numFmtId="0" fontId="38" fillId="0" borderId="117" applyNumberFormat="0" applyAlignment="0">
      <alignment horizontal="right"/>
      <protection locked="0"/>
    </xf>
    <xf numFmtId="0" fontId="38" fillId="0" borderId="117" applyNumberFormat="0" applyAlignment="0">
      <alignment horizontal="right"/>
      <protection locked="0"/>
    </xf>
    <xf numFmtId="0" fontId="38" fillId="0" borderId="117" applyNumberFormat="0" applyAlignment="0">
      <alignment horizontal="right"/>
      <protection locked="0"/>
    </xf>
    <xf numFmtId="0" fontId="38" fillId="0" borderId="117" applyNumberFormat="0" applyAlignment="0">
      <alignment horizontal="right"/>
      <protection locked="0"/>
    </xf>
    <xf numFmtId="0" fontId="38" fillId="0" borderId="117" applyNumberFormat="0" applyAlignment="0">
      <alignment horizontal="right"/>
      <protection locked="0"/>
    </xf>
    <xf numFmtId="0" fontId="38" fillId="0" borderId="117" applyNumberFormat="0" applyAlignment="0">
      <alignment horizontal="right"/>
      <protection locked="0"/>
    </xf>
    <xf numFmtId="0" fontId="38" fillId="0" borderId="117" applyNumberFormat="0" applyAlignment="0">
      <alignment horizontal="right"/>
      <protection locked="0"/>
    </xf>
    <xf numFmtId="0" fontId="38" fillId="0" borderId="117" applyNumberFormat="0" applyAlignment="0">
      <alignment horizontal="right"/>
      <protection locked="0"/>
    </xf>
    <xf numFmtId="0" fontId="40" fillId="64" borderId="120" applyNumberFormat="0" applyAlignment="0" applyProtection="0"/>
    <xf numFmtId="168" fontId="42" fillId="64" borderId="120" applyNumberFormat="0" applyAlignment="0" applyProtection="0"/>
    <xf numFmtId="169" fontId="42" fillId="64" borderId="120" applyNumberFormat="0" applyAlignment="0" applyProtection="0"/>
    <xf numFmtId="168" fontId="42" fillId="64" borderId="120" applyNumberFormat="0" applyAlignment="0" applyProtection="0"/>
    <xf numFmtId="168" fontId="42" fillId="64" borderId="120" applyNumberFormat="0" applyAlignment="0" applyProtection="0"/>
    <xf numFmtId="169" fontId="42" fillId="64" borderId="120" applyNumberFormat="0" applyAlignment="0" applyProtection="0"/>
    <xf numFmtId="168" fontId="42" fillId="64" borderId="120" applyNumberFormat="0" applyAlignment="0" applyProtection="0"/>
    <xf numFmtId="168" fontId="42" fillId="64" borderId="120" applyNumberFormat="0" applyAlignment="0" applyProtection="0"/>
    <xf numFmtId="169" fontId="42" fillId="64" borderId="120" applyNumberFormat="0" applyAlignment="0" applyProtection="0"/>
    <xf numFmtId="168" fontId="42" fillId="64" borderId="120" applyNumberFormat="0" applyAlignment="0" applyProtection="0"/>
    <xf numFmtId="168" fontId="42" fillId="64" borderId="120" applyNumberFormat="0" applyAlignment="0" applyProtection="0"/>
    <xf numFmtId="169" fontId="42" fillId="64" borderId="120" applyNumberFormat="0" applyAlignment="0" applyProtection="0"/>
    <xf numFmtId="168" fontId="42"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169" fontId="42"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168" fontId="42"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168" fontId="42"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1" fillId="0" borderId="0"/>
    <xf numFmtId="169" fontId="28" fillId="37" borderId="0"/>
    <xf numFmtId="0" fontId="2" fillId="0" borderId="0">
      <alignment vertical="center"/>
    </xf>
  </cellStyleXfs>
  <cellXfs count="680">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0" fillId="0" borderId="0" xfId="0" applyNumberFormat="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9"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22" xfId="0" applyFont="1" applyBorder="1" applyAlignment="1">
      <alignment vertical="center"/>
    </xf>
    <xf numFmtId="0" fontId="9" fillId="0" borderId="25"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2" fillId="0" borderId="0" xfId="0" applyFont="1" applyAlignment="1">
      <alignment horizontal="center"/>
    </xf>
    <xf numFmtId="0" fontId="10" fillId="0" borderId="0" xfId="11" applyFont="1" applyFill="1" applyBorder="1" applyAlignment="1" applyProtection="1"/>
    <xf numFmtId="0" fontId="9" fillId="0" borderId="8" xfId="0" applyFont="1" applyBorder="1" applyAlignment="1">
      <alignment wrapText="1"/>
    </xf>
    <xf numFmtId="0" fontId="9" fillId="0" borderId="24" xfId="0" applyFont="1" applyBorder="1" applyAlignment="1">
      <alignment wrapText="1"/>
    </xf>
    <xf numFmtId="0" fontId="7" fillId="0" borderId="0" xfId="0" applyFont="1" applyBorder="1"/>
    <xf numFmtId="0" fontId="10" fillId="0" borderId="0" xfId="0" applyFont="1" applyAlignment="1">
      <alignment horizontal="center"/>
    </xf>
    <xf numFmtId="0" fontId="7" fillId="0" borderId="3" xfId="0" applyFont="1" applyBorder="1" applyAlignment="1">
      <alignment vertical="center" wrapText="1"/>
    </xf>
    <xf numFmtId="0" fontId="15" fillId="0" borderId="3" xfId="0" applyFont="1" applyFill="1" applyBorder="1" applyAlignment="1">
      <alignment horizontal="center" vertical="center" wrapText="1"/>
    </xf>
    <xf numFmtId="0" fontId="16" fillId="0" borderId="3" xfId="0" applyFont="1" applyFill="1" applyBorder="1" applyAlignment="1">
      <alignment horizontal="left" vertical="center" wrapText="1"/>
    </xf>
    <xf numFmtId="0" fontId="9" fillId="2" borderId="3" xfId="0" applyFont="1" applyFill="1" applyBorder="1" applyAlignment="1">
      <alignment vertical="center"/>
    </xf>
    <xf numFmtId="0" fontId="9" fillId="0" borderId="0" xfId="0" applyFont="1" applyFill="1" applyBorder="1" applyProtection="1"/>
    <xf numFmtId="10" fontId="9" fillId="0" borderId="0" xfId="6" applyNumberFormat="1" applyFont="1" applyFill="1" applyBorder="1" applyProtection="1">
      <protection locked="0"/>
    </xf>
    <xf numFmtId="0" fontId="9" fillId="0" borderId="0" xfId="0" applyFont="1" applyFill="1" applyBorder="1" applyProtection="1">
      <protection locked="0"/>
    </xf>
    <xf numFmtId="0" fontId="18" fillId="0" borderId="0" xfId="0" applyFont="1" applyFill="1" applyBorder="1" applyProtection="1">
      <protection locked="0"/>
    </xf>
    <xf numFmtId="0" fontId="10" fillId="0" borderId="19" xfId="0" applyFont="1" applyFill="1" applyBorder="1" applyAlignment="1" applyProtection="1">
      <alignment horizontal="center" vertical="center"/>
    </xf>
    <xf numFmtId="0" fontId="9" fillId="0" borderId="20" xfId="0" applyFont="1" applyFill="1" applyBorder="1" applyProtection="1"/>
    <xf numFmtId="0" fontId="9" fillId="0" borderId="22" xfId="0" applyFont="1" applyFill="1" applyBorder="1" applyAlignment="1" applyProtection="1">
      <alignment horizontal="left" indent="1"/>
    </xf>
    <xf numFmtId="0" fontId="10" fillId="0" borderId="8" xfId="0" applyFont="1" applyFill="1" applyBorder="1" applyAlignment="1" applyProtection="1">
      <alignment horizontal="center"/>
    </xf>
    <xf numFmtId="0" fontId="9" fillId="0" borderId="3" xfId="0" applyFont="1" applyFill="1" applyBorder="1" applyAlignment="1" applyProtection="1">
      <alignment horizontal="center" vertical="center" wrapText="1"/>
    </xf>
    <xf numFmtId="0" fontId="9" fillId="0" borderId="23" xfId="0" applyFont="1" applyFill="1" applyBorder="1" applyAlignment="1" applyProtection="1">
      <alignment horizontal="center" vertical="center" wrapText="1"/>
    </xf>
    <xf numFmtId="0" fontId="9" fillId="0" borderId="8" xfId="0" applyFont="1" applyFill="1" applyBorder="1" applyAlignment="1" applyProtection="1">
      <alignment horizontal="left" indent="1"/>
    </xf>
    <xf numFmtId="0" fontId="10" fillId="0" borderId="8" xfId="0" applyFont="1" applyFill="1" applyBorder="1" applyAlignment="1" applyProtection="1"/>
    <xf numFmtId="0" fontId="9" fillId="0" borderId="25" xfId="0" applyFont="1" applyFill="1" applyBorder="1" applyAlignment="1" applyProtection="1">
      <alignment horizontal="left" indent="1"/>
    </xf>
    <xf numFmtId="0" fontId="10" fillId="0" borderId="28" xfId="0" applyFont="1" applyFill="1" applyBorder="1" applyAlignment="1" applyProtection="1"/>
    <xf numFmtId="0" fontId="19" fillId="0" borderId="0" xfId="0" applyFont="1" applyAlignment="1">
      <alignment vertical="center"/>
    </xf>
    <xf numFmtId="0" fontId="9" fillId="0" borderId="0" xfId="0" applyFont="1" applyFill="1" applyBorder="1"/>
    <xf numFmtId="0" fontId="18" fillId="0" borderId="0" xfId="0" applyFont="1" applyFill="1"/>
    <xf numFmtId="0" fontId="20" fillId="0" borderId="3" xfId="0" applyFont="1" applyFill="1" applyBorder="1" applyAlignment="1">
      <alignment horizontal="left" vertical="center"/>
    </xf>
    <xf numFmtId="0" fontId="20" fillId="0" borderId="3" xfId="0" applyFont="1" applyFill="1" applyBorder="1" applyAlignment="1">
      <alignment horizontal="center" vertical="center" wrapText="1"/>
    </xf>
    <xf numFmtId="0" fontId="20" fillId="0" borderId="3" xfId="0" applyFont="1" applyFill="1" applyBorder="1" applyAlignment="1">
      <alignment horizontal="left" indent="1"/>
    </xf>
    <xf numFmtId="0" fontId="21" fillId="0" borderId="3" xfId="0" applyFont="1" applyFill="1" applyBorder="1" applyAlignment="1">
      <alignment horizontal="center"/>
    </xf>
    <xf numFmtId="38" fontId="20" fillId="0" borderId="3" xfId="0" applyNumberFormat="1" applyFont="1" applyFill="1" applyBorder="1" applyAlignment="1" applyProtection="1">
      <alignment horizontal="right"/>
      <protection locked="0"/>
    </xf>
    <xf numFmtId="0" fontId="20" fillId="0" borderId="3" xfId="0" applyFont="1" applyFill="1" applyBorder="1" applyAlignment="1">
      <alignment horizontal="left" wrapText="1" indent="1"/>
    </xf>
    <xf numFmtId="0" fontId="20" fillId="0" borderId="3" xfId="0" applyFont="1" applyFill="1" applyBorder="1" applyAlignment="1">
      <alignment horizontal="left" wrapText="1" indent="2"/>
    </xf>
    <xf numFmtId="0" fontId="21" fillId="0" borderId="3" xfId="0" applyFont="1" applyFill="1" applyBorder="1" applyAlignment="1"/>
    <xf numFmtId="0" fontId="21" fillId="0" borderId="3" xfId="0" applyFont="1" applyFill="1" applyBorder="1" applyAlignment="1">
      <alignment horizontal="left"/>
    </xf>
    <xf numFmtId="0" fontId="21" fillId="0" borderId="3" xfId="0" applyFont="1" applyFill="1" applyBorder="1" applyAlignment="1">
      <alignment horizontal="left" indent="1"/>
    </xf>
    <xf numFmtId="0" fontId="21" fillId="0" borderId="3" xfId="0" applyFont="1" applyFill="1" applyBorder="1" applyAlignment="1">
      <alignment horizontal="center" vertical="center" wrapText="1"/>
    </xf>
    <xf numFmtId="0" fontId="6" fillId="0" borderId="0" xfId="0" applyFont="1" applyAlignment="1">
      <alignment horizontal="center"/>
    </xf>
    <xf numFmtId="0" fontId="10" fillId="0" borderId="0" xfId="0" applyFont="1" applyFill="1" applyBorder="1" applyAlignment="1">
      <alignment horizontal="center" wrapText="1"/>
    </xf>
    <xf numFmtId="0" fontId="9" fillId="0" borderId="24" xfId="0" applyFont="1" applyBorder="1" applyAlignment="1"/>
    <xf numFmtId="0" fontId="13" fillId="0" borderId="8" xfId="0" applyFont="1" applyBorder="1" applyAlignment="1">
      <alignment wrapText="1"/>
    </xf>
    <xf numFmtId="0" fontId="4" fillId="0" borderId="24" xfId="0" applyFont="1" applyBorder="1" applyAlignment="1"/>
    <xf numFmtId="0" fontId="13" fillId="0" borderId="28" xfId="0" applyFont="1" applyBorder="1" applyAlignment="1">
      <alignment wrapText="1"/>
    </xf>
    <xf numFmtId="0" fontId="4" fillId="0" borderId="42" xfId="0" applyFont="1" applyBorder="1" applyAlignment="1"/>
    <xf numFmtId="0" fontId="25" fillId="0" borderId="0" xfId="0" applyFont="1" applyAlignment="1">
      <alignment horizontal="center" vertical="center"/>
    </xf>
    <xf numFmtId="0" fontId="25"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5" fillId="0" borderId="0" xfId="0" applyFont="1"/>
    <xf numFmtId="0" fontId="9" fillId="0" borderId="1" xfId="0" applyFont="1" applyBorder="1"/>
    <xf numFmtId="0" fontId="10" fillId="0" borderId="0" xfId="0" applyFont="1" applyFill="1" applyBorder="1" applyAlignment="1" applyProtection="1">
      <alignment horizontal="center" vertical="center"/>
    </xf>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6" borderId="3" xfId="0" applyFont="1" applyFill="1" applyBorder="1" applyAlignment="1">
      <alignment horizontal="left" vertical="top" wrapText="1"/>
    </xf>
    <xf numFmtId="1" fontId="15" fillId="36" borderId="3" xfId="2" applyNumberFormat="1" applyFont="1" applyFill="1" applyBorder="1" applyAlignment="1" applyProtection="1">
      <alignment horizontal="left" vertical="top" wrapText="1"/>
    </xf>
    <xf numFmtId="0" fontId="15" fillId="36" borderId="3" xfId="13" applyFont="1" applyFill="1" applyBorder="1" applyAlignment="1" applyProtection="1">
      <alignment vertical="center" wrapText="1"/>
      <protection locked="0"/>
    </xf>
    <xf numFmtId="0" fontId="25" fillId="0" borderId="35" xfId="0" applyFont="1" applyBorder="1" applyAlignment="1">
      <alignment wrapText="1"/>
    </xf>
    <xf numFmtId="0" fontId="25" fillId="0" borderId="12" xfId="0" applyFont="1" applyBorder="1" applyAlignment="1">
      <alignment wrapText="1"/>
    </xf>
    <xf numFmtId="0" fontId="19" fillId="0" borderId="12" xfId="0" applyFont="1" applyBorder="1" applyAlignment="1">
      <alignment wrapText="1"/>
    </xf>
    <xf numFmtId="0" fontId="19" fillId="0" borderId="12" xfId="0" applyFont="1" applyBorder="1" applyAlignment="1">
      <alignment horizontal="right" wrapText="1"/>
    </xf>
    <xf numFmtId="0" fontId="25" fillId="0" borderId="13" xfId="0" applyFont="1" applyBorder="1" applyAlignment="1">
      <alignment wrapText="1"/>
    </xf>
    <xf numFmtId="0" fontId="19" fillId="0" borderId="13" xfId="0" applyFont="1" applyBorder="1" applyAlignment="1">
      <alignment horizontal="right" wrapText="1"/>
    </xf>
    <xf numFmtId="0" fontId="24" fillId="36" borderId="16" xfId="0" applyFont="1" applyFill="1" applyBorder="1" applyAlignment="1">
      <alignment wrapText="1"/>
    </xf>
    <xf numFmtId="0" fontId="4" fillId="0" borderId="22" xfId="0" applyFont="1" applyBorder="1"/>
    <xf numFmtId="0" fontId="25" fillId="0" borderId="3" xfId="0" applyFont="1" applyBorder="1"/>
    <xf numFmtId="0" fontId="24" fillId="0" borderId="0" xfId="0" applyFont="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22" xfId="1" applyNumberFormat="1" applyFont="1" applyFill="1" applyBorder="1" applyAlignment="1" applyProtection="1">
      <alignment horizontal="center" vertical="center" wrapText="1"/>
      <protection locked="0"/>
    </xf>
    <xf numFmtId="164" fontId="7" fillId="3" borderId="23" xfId="1" applyNumberFormat="1" applyFont="1" applyFill="1" applyBorder="1" applyAlignment="1" applyProtection="1">
      <alignment horizontal="center" vertical="center" wrapText="1"/>
      <protection locked="0"/>
    </xf>
    <xf numFmtId="0" fontId="4" fillId="0" borderId="19" xfId="0" applyFont="1" applyBorder="1"/>
    <xf numFmtId="0" fontId="4" fillId="0" borderId="21" xfId="0" applyFont="1" applyBorder="1"/>
    <xf numFmtId="0" fontId="7" fillId="3" borderId="25" xfId="9" applyFont="1" applyFill="1" applyBorder="1" applyAlignment="1" applyProtection="1">
      <alignment horizontal="left" vertical="center"/>
      <protection locked="0"/>
    </xf>
    <xf numFmtId="0" fontId="15" fillId="3" borderId="27" xfId="16" applyFont="1" applyFill="1" applyBorder="1" applyAlignment="1" applyProtection="1">
      <protection locked="0"/>
    </xf>
    <xf numFmtId="0" fontId="4" fillId="0" borderId="0" xfId="0" applyFont="1" applyFill="1" applyBorder="1" applyAlignment="1">
      <alignment wrapText="1"/>
    </xf>
    <xf numFmtId="0" fontId="9" fillId="3" borderId="3" xfId="5" applyFont="1" applyFill="1" applyBorder="1" applyProtection="1">
      <protection locked="0"/>
    </xf>
    <xf numFmtId="0" fontId="9" fillId="0" borderId="3" xfId="13" applyFont="1" applyFill="1" applyBorder="1" applyAlignment="1" applyProtection="1">
      <alignment horizontal="center" vertical="center" wrapText="1"/>
      <protection locked="0"/>
    </xf>
    <xf numFmtId="0" fontId="9" fillId="3" borderId="3" xfId="13" applyFont="1" applyFill="1" applyBorder="1" applyAlignment="1" applyProtection="1">
      <alignment horizontal="center" vertical="center" wrapText="1"/>
      <protection locked="0"/>
    </xf>
    <xf numFmtId="3" fontId="9" fillId="3" borderId="3" xfId="1" applyNumberFormat="1" applyFont="1" applyFill="1" applyBorder="1" applyAlignment="1" applyProtection="1">
      <alignment horizontal="center" vertical="center" wrapText="1"/>
      <protection locked="0"/>
    </xf>
    <xf numFmtId="9" fontId="9" fillId="3" borderId="3" xfId="15" applyNumberFormat="1" applyFont="1" applyFill="1" applyBorder="1" applyAlignment="1" applyProtection="1">
      <alignment horizontal="center" vertical="center"/>
      <protection locked="0"/>
    </xf>
    <xf numFmtId="0" fontId="10" fillId="3" borderId="3" xfId="13" applyFont="1" applyFill="1" applyBorder="1" applyAlignment="1" applyProtection="1">
      <alignment wrapText="1"/>
      <protection locked="0"/>
    </xf>
    <xf numFmtId="0" fontId="9" fillId="3" borderId="3" xfId="13" applyFont="1" applyFill="1" applyBorder="1" applyAlignment="1" applyProtection="1">
      <alignment horizontal="left" vertical="center" wrapText="1"/>
      <protection locked="0"/>
    </xf>
    <xf numFmtId="165" fontId="9" fillId="3" borderId="3" xfId="8" applyNumberFormat="1" applyFont="1" applyFill="1" applyBorder="1" applyAlignment="1" applyProtection="1">
      <alignment horizontal="right" wrapText="1"/>
      <protection locked="0"/>
    </xf>
    <xf numFmtId="0" fontId="9" fillId="0" borderId="3" xfId="13" applyFont="1" applyFill="1" applyBorder="1" applyAlignment="1" applyProtection="1">
      <alignment horizontal="left" vertical="center" wrapText="1"/>
      <protection locked="0"/>
    </xf>
    <xf numFmtId="165" fontId="9" fillId="4" borderId="3" xfId="8" applyNumberFormat="1" applyFont="1" applyFill="1" applyBorder="1" applyAlignment="1" applyProtection="1">
      <alignment horizontal="right" wrapText="1"/>
      <protection locked="0"/>
    </xf>
    <xf numFmtId="0" fontId="10" fillId="0" borderId="3" xfId="13" applyFont="1" applyFill="1" applyBorder="1" applyAlignment="1" applyProtection="1">
      <alignment wrapText="1"/>
      <protection locked="0"/>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7" fillId="0" borderId="0" xfId="11" applyFont="1" applyFill="1" applyBorder="1" applyAlignment="1" applyProtection="1">
      <alignment vertical="center"/>
    </xf>
    <xf numFmtId="0" fontId="4" fillId="0" borderId="22" xfId="0" applyFont="1" applyBorder="1" applyAlignment="1">
      <alignment vertical="center"/>
    </xf>
    <xf numFmtId="0" fontId="9" fillId="0" borderId="22" xfId="0" applyFont="1" applyBorder="1" applyAlignment="1">
      <alignment horizontal="right" vertical="center" wrapText="1"/>
    </xf>
    <xf numFmtId="0" fontId="9" fillId="0" borderId="22" xfId="0" applyFont="1" applyFill="1" applyBorder="1" applyAlignment="1">
      <alignment horizontal="center" vertical="center" wrapText="1"/>
    </xf>
    <xf numFmtId="0" fontId="9" fillId="0" borderId="22" xfId="0" applyFont="1" applyFill="1" applyBorder="1" applyAlignment="1">
      <alignment horizontal="right" vertical="center" wrapText="1"/>
    </xf>
    <xf numFmtId="0" fontId="9" fillId="2" borderId="22" xfId="0" applyFont="1" applyFill="1" applyBorder="1" applyAlignment="1">
      <alignment horizontal="right" vertical="center"/>
    </xf>
    <xf numFmtId="0" fontId="9" fillId="2" borderId="25" xfId="0" applyFont="1" applyFill="1" applyBorder="1" applyAlignment="1">
      <alignment horizontal="right" vertical="center"/>
    </xf>
    <xf numFmtId="0" fontId="20" fillId="0" borderId="19" xfId="0" applyFont="1" applyFill="1" applyBorder="1" applyAlignment="1">
      <alignment horizontal="left" vertical="center" indent="1"/>
    </xf>
    <xf numFmtId="0" fontId="20" fillId="0" borderId="20" xfId="0" applyFont="1" applyFill="1" applyBorder="1" applyAlignment="1">
      <alignment horizontal="left" vertical="center"/>
    </xf>
    <xf numFmtId="0" fontId="20" fillId="0" borderId="22" xfId="0" applyFont="1" applyFill="1" applyBorder="1" applyAlignment="1">
      <alignment horizontal="left" vertical="center" indent="1"/>
    </xf>
    <xf numFmtId="0" fontId="20" fillId="0" borderId="23" xfId="0" applyFont="1" applyFill="1" applyBorder="1" applyAlignment="1">
      <alignment horizontal="center" vertical="center" wrapText="1"/>
    </xf>
    <xf numFmtId="0" fontId="20" fillId="0" borderId="22" xfId="0" applyFont="1" applyFill="1" applyBorder="1" applyAlignment="1">
      <alignment horizontal="left" indent="1"/>
    </xf>
    <xf numFmtId="38" fontId="20" fillId="0" borderId="23" xfId="0" applyNumberFormat="1" applyFont="1" applyFill="1" applyBorder="1" applyAlignment="1" applyProtection="1">
      <alignment horizontal="right"/>
      <protection locked="0"/>
    </xf>
    <xf numFmtId="0" fontId="20" fillId="0" borderId="25" xfId="0" applyFont="1" applyFill="1" applyBorder="1" applyAlignment="1">
      <alignment horizontal="left" vertical="center" indent="1"/>
    </xf>
    <xf numFmtId="0" fontId="21" fillId="0" borderId="26" xfId="0" applyFont="1" applyFill="1" applyBorder="1" applyAlignment="1"/>
    <xf numFmtId="0" fontId="4" fillId="0" borderId="59" xfId="0" applyFont="1" applyBorder="1"/>
    <xf numFmtId="0" fontId="22" fillId="0" borderId="25" xfId="0" applyFont="1" applyBorder="1" applyAlignment="1">
      <alignment horizontal="center" vertical="center" wrapText="1"/>
    </xf>
    <xf numFmtId="0" fontId="22" fillId="0" borderId="26" xfId="0" applyFont="1" applyBorder="1" applyAlignment="1">
      <alignment vertical="center" wrapText="1"/>
    </xf>
    <xf numFmtId="0" fontId="4" fillId="0" borderId="60" xfId="0" applyFont="1" applyBorder="1"/>
    <xf numFmtId="0" fontId="7" fillId="0" borderId="19"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21" xfId="2" applyNumberFormat="1" applyFont="1" applyFill="1" applyBorder="1" applyAlignment="1" applyProtection="1">
      <alignment horizontal="center" vertical="center"/>
      <protection locked="0"/>
    </xf>
    <xf numFmtId="0" fontId="7" fillId="0" borderId="22"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22" xfId="9" applyFont="1" applyFill="1" applyBorder="1" applyAlignment="1" applyProtection="1">
      <alignment horizontal="center" vertical="center" wrapText="1"/>
      <protection locked="0"/>
    </xf>
    <xf numFmtId="0" fontId="7" fillId="0" borderId="25" xfId="9" applyFont="1" applyFill="1" applyBorder="1" applyAlignment="1" applyProtection="1">
      <alignment horizontal="center" vertical="center" wrapText="1"/>
      <protection locked="0"/>
    </xf>
    <xf numFmtId="0" fontId="15" fillId="36" borderId="26" xfId="13" applyFont="1" applyFill="1" applyBorder="1" applyAlignment="1" applyProtection="1">
      <alignment vertical="center" wrapText="1"/>
      <protection locked="0"/>
    </xf>
    <xf numFmtId="0" fontId="25" fillId="0" borderId="22" xfId="0" applyFont="1" applyBorder="1" applyAlignment="1">
      <alignment horizontal="center"/>
    </xf>
    <xf numFmtId="167" fontId="25" fillId="0" borderId="66" xfId="0" applyNumberFormat="1" applyFont="1" applyBorder="1" applyAlignment="1">
      <alignment horizontal="center"/>
    </xf>
    <xf numFmtId="167" fontId="19" fillId="0" borderId="66" xfId="0" applyNumberFormat="1" applyFont="1" applyBorder="1" applyAlignment="1">
      <alignment horizontal="center"/>
    </xf>
    <xf numFmtId="167" fontId="25" fillId="0" borderId="68" xfId="0" applyNumberFormat="1" applyFont="1" applyBorder="1" applyAlignment="1">
      <alignment horizontal="center"/>
    </xf>
    <xf numFmtId="167" fontId="24" fillId="36" borderId="61" xfId="0" applyNumberFormat="1" applyFont="1" applyFill="1" applyBorder="1" applyAlignment="1">
      <alignment horizontal="center"/>
    </xf>
    <xf numFmtId="167" fontId="25" fillId="0" borderId="65" xfId="0" applyNumberFormat="1" applyFont="1" applyBorder="1" applyAlignment="1">
      <alignment horizontal="center"/>
    </xf>
    <xf numFmtId="167" fontId="25" fillId="0" borderId="69" xfId="0" applyNumberFormat="1" applyFont="1" applyBorder="1" applyAlignment="1">
      <alignment horizontal="center"/>
    </xf>
    <xf numFmtId="0" fontId="25" fillId="0" borderId="25" xfId="0" applyFont="1" applyBorder="1" applyAlignment="1">
      <alignment horizontal="center"/>
    </xf>
    <xf numFmtId="0" fontId="24" fillId="36" borderId="62" xfId="0" applyFont="1" applyFill="1" applyBorder="1" applyAlignment="1">
      <alignment wrapText="1"/>
    </xf>
    <xf numFmtId="167" fontId="24" fillId="36" borderId="64" xfId="0" applyNumberFormat="1" applyFont="1" applyFill="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7" xfId="0" applyFont="1" applyFill="1" applyBorder="1" applyAlignment="1">
      <alignment horizontal="center" vertical="center" wrapText="1"/>
    </xf>
    <xf numFmtId="0" fontId="0" fillId="0" borderId="0" xfId="0" applyFont="1" applyFill="1"/>
    <xf numFmtId="0" fontId="4" fillId="0" borderId="70" xfId="0" applyFont="1" applyBorder="1"/>
    <xf numFmtId="0" fontId="4" fillId="0" borderId="20" xfId="0" applyFont="1" applyBorder="1"/>
    <xf numFmtId="0" fontId="4" fillId="0" borderId="25" xfId="0" applyFont="1" applyBorder="1"/>
    <xf numFmtId="0" fontId="7" fillId="3" borderId="23" xfId="13" applyFont="1" applyFill="1" applyBorder="1" applyAlignment="1" applyProtection="1">
      <alignment horizontal="left" vertical="center"/>
      <protection locked="0"/>
    </xf>
    <xf numFmtId="0" fontId="12" fillId="0" borderId="0" xfId="0" applyFont="1" applyAlignment="1"/>
    <xf numFmtId="0" fontId="7" fillId="3" borderId="22" xfId="5" applyFont="1" applyFill="1" applyBorder="1" applyAlignment="1" applyProtection="1">
      <alignment horizontal="right" vertical="center"/>
      <protection locked="0"/>
    </xf>
    <xf numFmtId="0" fontId="15" fillId="3" borderId="26" xfId="16" applyFont="1" applyFill="1" applyBorder="1" applyAlignment="1" applyProtection="1">
      <protection locked="0"/>
    </xf>
    <xf numFmtId="0" fontId="4" fillId="0" borderId="20" xfId="0" applyFont="1" applyBorder="1" applyAlignment="1">
      <alignment wrapText="1"/>
    </xf>
    <xf numFmtId="0" fontId="4" fillId="0" borderId="21" xfId="0" applyFont="1" applyBorder="1" applyAlignment="1">
      <alignment wrapText="1"/>
    </xf>
    <xf numFmtId="0" fontId="6" fillId="0" borderId="26" xfId="0" applyFont="1" applyBorder="1"/>
    <xf numFmtId="0" fontId="9" fillId="3" borderId="22" xfId="5" applyFont="1" applyFill="1" applyBorder="1" applyAlignment="1" applyProtection="1">
      <alignment horizontal="left" vertical="center"/>
      <protection locked="0"/>
    </xf>
    <xf numFmtId="0" fontId="9" fillId="3" borderId="23" xfId="13" applyFont="1" applyFill="1" applyBorder="1" applyAlignment="1" applyProtection="1">
      <alignment horizontal="center" vertical="center" wrapText="1"/>
      <protection locked="0"/>
    </xf>
    <xf numFmtId="0" fontId="9" fillId="3" borderId="22" xfId="5" applyFont="1" applyFill="1" applyBorder="1" applyAlignment="1" applyProtection="1">
      <alignment horizontal="right" vertical="center"/>
      <protection locked="0"/>
    </xf>
    <xf numFmtId="3" fontId="9" fillId="36" borderId="23" xfId="5" applyNumberFormat="1" applyFont="1" applyFill="1" applyBorder="1" applyProtection="1">
      <protection locked="0"/>
    </xf>
    <xf numFmtId="0" fontId="9" fillId="3" borderId="25" xfId="9" applyFont="1" applyFill="1" applyBorder="1" applyAlignment="1" applyProtection="1">
      <alignment horizontal="right" vertical="center"/>
      <protection locked="0"/>
    </xf>
    <xf numFmtId="0" fontId="10" fillId="3" borderId="26" xfId="16" applyFont="1" applyFill="1" applyBorder="1" applyAlignment="1" applyProtection="1">
      <protection locked="0"/>
    </xf>
    <xf numFmtId="3" fontId="10" fillId="36" borderId="26" xfId="16" applyNumberFormat="1" applyFont="1" applyFill="1" applyBorder="1" applyAlignment="1" applyProtection="1">
      <protection locked="0"/>
    </xf>
    <xf numFmtId="164" fontId="10" fillId="36" borderId="27" xfId="1" applyNumberFormat="1" applyFont="1" applyFill="1" applyBorder="1" applyAlignment="1" applyProtection="1">
      <protection locked="0"/>
    </xf>
    <xf numFmtId="0" fontId="4" fillId="0" borderId="59" xfId="0" applyFont="1" applyBorder="1" applyAlignment="1">
      <alignment horizontal="center"/>
    </xf>
    <xf numFmtId="0" fontId="4" fillId="0" borderId="60" xfId="0" applyFont="1" applyBorder="1" applyAlignment="1">
      <alignment horizontal="center"/>
    </xf>
    <xf numFmtId="0" fontId="4" fillId="0" borderId="20" xfId="0" applyFont="1" applyBorder="1" applyAlignment="1">
      <alignment horizontal="center"/>
    </xf>
    <xf numFmtId="0" fontId="4" fillId="0" borderId="21" xfId="0" applyFont="1" applyBorder="1" applyAlignment="1">
      <alignment horizontal="center"/>
    </xf>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3" xfId="0" applyFont="1" applyBorder="1" applyAlignment="1">
      <alignment horizontal="center" vertical="center"/>
    </xf>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5" fillId="0" borderId="3" xfId="20960" applyFont="1" applyFill="1" applyBorder="1" applyAlignment="1" applyProtection="1">
      <alignment horizontal="center" vertical="center"/>
    </xf>
    <xf numFmtId="0" fontId="106"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20"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8" fillId="0" borderId="0" xfId="11" applyFont="1" applyFill="1" applyBorder="1" applyAlignment="1" applyProtection="1">
      <alignment horizontal="right"/>
    </xf>
    <xf numFmtId="0" fontId="0" fillId="0" borderId="19" xfId="0" applyBorder="1" applyAlignment="1">
      <alignment horizontal="center" vertical="center"/>
    </xf>
    <xf numFmtId="0" fontId="6" fillId="36" borderId="31" xfId="0" applyFont="1" applyFill="1" applyBorder="1" applyAlignment="1">
      <alignment wrapText="1"/>
    </xf>
    <xf numFmtId="0" fontId="4" fillId="0" borderId="9" xfId="0" applyFont="1" applyFill="1" applyBorder="1" applyAlignment="1">
      <alignment vertical="center" wrapText="1"/>
    </xf>
    <xf numFmtId="0" fontId="6" fillId="36" borderId="9" xfId="0" applyFont="1" applyFill="1" applyBorder="1" applyAlignment="1">
      <alignment wrapText="1"/>
    </xf>
    <xf numFmtId="0" fontId="6" fillId="36" borderId="75"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22"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5"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8" fillId="0" borderId="0" xfId="0" applyFont="1" applyFill="1" applyBorder="1" applyAlignment="1" applyProtection="1">
      <alignment horizontal="right"/>
      <protection locked="0"/>
    </xf>
    <xf numFmtId="0" fontId="0" fillId="0" borderId="0" xfId="0" applyAlignment="1">
      <alignment horizontal="left" indent="1"/>
    </xf>
    <xf numFmtId="0" fontId="12" fillId="0" borderId="0" xfId="0" applyFont="1" applyAlignment="1">
      <alignment horizontal="left" indent="1"/>
    </xf>
    <xf numFmtId="0" fontId="10" fillId="0" borderId="1" xfId="0" applyFont="1" applyBorder="1" applyAlignment="1">
      <alignment horizontal="center"/>
    </xf>
    <xf numFmtId="0" fontId="15" fillId="0" borderId="1" xfId="0" applyFont="1" applyBorder="1" applyAlignment="1">
      <alignment horizontal="center" vertical="center"/>
    </xf>
    <xf numFmtId="0" fontId="6" fillId="0" borderId="1" xfId="0" applyFont="1" applyBorder="1" applyAlignment="1">
      <alignment horizontal="center" vertical="center"/>
    </xf>
    <xf numFmtId="0" fontId="4" fillId="0" borderId="76"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8" fillId="0" borderId="1" xfId="0" applyFont="1" applyFill="1" applyBorder="1" applyAlignment="1">
      <alignment horizontal="center"/>
    </xf>
    <xf numFmtId="0" fontId="9" fillId="0" borderId="0" xfId="0" applyFont="1" applyFill="1" applyBorder="1" applyAlignment="1">
      <alignment horizontal="center"/>
    </xf>
    <xf numFmtId="0" fontId="9" fillId="0" borderId="0" xfId="0" applyFont="1" applyFill="1" applyAlignment="1">
      <alignment horizontal="center"/>
    </xf>
    <xf numFmtId="0" fontId="18" fillId="0" borderId="0" xfId="0" applyFont="1" applyFill="1" applyAlignment="1">
      <alignment horizontal="center"/>
    </xf>
    <xf numFmtId="0" fontId="4" fillId="0" borderId="22" xfId="0" applyFont="1" applyFill="1" applyBorder="1" applyAlignment="1">
      <alignment horizontal="center" vertical="center"/>
    </xf>
    <xf numFmtId="0" fontId="15" fillId="0" borderId="10" xfId="0" applyNumberFormat="1" applyFont="1" applyFill="1" applyBorder="1" applyAlignment="1">
      <alignment vertical="center" wrapText="1"/>
    </xf>
    <xf numFmtId="0" fontId="7" fillId="0" borderId="10" xfId="0" applyNumberFormat="1" applyFont="1" applyFill="1" applyBorder="1" applyAlignment="1">
      <alignment horizontal="left" vertical="center" wrapText="1"/>
    </xf>
    <xf numFmtId="0" fontId="18" fillId="0" borderId="10" xfId="0" applyFont="1" applyFill="1" applyBorder="1" applyAlignment="1" applyProtection="1">
      <alignment horizontal="left" vertical="center" indent="1"/>
      <protection locked="0"/>
    </xf>
    <xf numFmtId="0" fontId="18" fillId="0" borderId="10" xfId="0" applyFont="1" applyFill="1" applyBorder="1" applyAlignment="1" applyProtection="1">
      <alignment horizontal="left" vertical="center"/>
      <protection locked="0"/>
    </xf>
    <xf numFmtId="0" fontId="4" fillId="0" borderId="25" xfId="0" applyFont="1" applyFill="1" applyBorder="1" applyAlignment="1">
      <alignment horizontal="center" vertical="center"/>
    </xf>
    <xf numFmtId="0" fontId="15" fillId="0" borderId="29" xfId="0" applyNumberFormat="1" applyFont="1" applyFill="1" applyBorder="1" applyAlignment="1">
      <alignment vertical="center" wrapText="1"/>
    </xf>
    <xf numFmtId="0" fontId="108" fillId="0" borderId="0" xfId="0" applyFont="1" applyFill="1" applyBorder="1" applyAlignment="1"/>
    <xf numFmtId="49" fontId="108" fillId="0" borderId="3" xfId="0" applyNumberFormat="1" applyFont="1" applyFill="1" applyBorder="1" applyAlignment="1">
      <alignment horizontal="right" vertical="center"/>
    </xf>
    <xf numFmtId="49" fontId="108" fillId="0" borderId="7" xfId="0" applyNumberFormat="1" applyFont="1" applyFill="1" applyBorder="1" applyAlignment="1">
      <alignment horizontal="right" vertical="center"/>
    </xf>
    <xf numFmtId="49" fontId="108" fillId="0" borderId="83" xfId="0" applyNumberFormat="1" applyFont="1" applyFill="1" applyBorder="1" applyAlignment="1">
      <alignment horizontal="right" vertical="center"/>
    </xf>
    <xf numFmtId="49" fontId="108" fillId="0" borderId="86" xfId="0" applyNumberFormat="1" applyFont="1" applyFill="1" applyBorder="1" applyAlignment="1">
      <alignment horizontal="right" vertical="center"/>
    </xf>
    <xf numFmtId="49" fontId="108" fillId="0" borderId="94" xfId="0" applyNumberFormat="1" applyFont="1" applyFill="1" applyBorder="1" applyAlignment="1">
      <alignment horizontal="right" vertical="center"/>
    </xf>
    <xf numFmtId="0" fontId="108" fillId="0" borderId="0" xfId="0" applyFont="1" applyFill="1" applyBorder="1" applyAlignment="1">
      <alignment horizontal="left"/>
    </xf>
    <xf numFmtId="49" fontId="108" fillId="0" borderId="97" xfId="0" applyNumberFormat="1" applyFont="1" applyFill="1" applyBorder="1" applyAlignment="1">
      <alignment horizontal="right" vertical="center"/>
    </xf>
    <xf numFmtId="0" fontId="108" fillId="0" borderId="94" xfId="0" applyNumberFormat="1" applyFont="1" applyFill="1" applyBorder="1" applyAlignment="1">
      <alignment vertical="center" wrapText="1"/>
    </xf>
    <xf numFmtId="0" fontId="108" fillId="0" borderId="94" xfId="0" applyFont="1" applyFill="1" applyBorder="1" applyAlignment="1">
      <alignment horizontal="left" vertical="center" wrapText="1"/>
    </xf>
    <xf numFmtId="0" fontId="108" fillId="0" borderId="94" xfId="12672" applyFont="1" applyFill="1" applyBorder="1" applyAlignment="1">
      <alignment horizontal="left" vertical="center" wrapText="1"/>
    </xf>
    <xf numFmtId="0" fontId="108" fillId="0" borderId="94" xfId="0" applyNumberFormat="1" applyFont="1" applyFill="1" applyBorder="1" applyAlignment="1">
      <alignment horizontal="left" vertical="center" wrapText="1"/>
    </xf>
    <xf numFmtId="0" fontId="108" fillId="0" borderId="94" xfId="0" applyNumberFormat="1" applyFont="1" applyFill="1" applyBorder="1" applyAlignment="1">
      <alignment horizontal="right" vertical="center" wrapText="1"/>
    </xf>
    <xf numFmtId="0" fontId="108" fillId="0" borderId="94" xfId="0" applyNumberFormat="1" applyFont="1" applyFill="1" applyBorder="1" applyAlignment="1">
      <alignment horizontal="right" vertical="center"/>
    </xf>
    <xf numFmtId="0" fontId="108" fillId="0" borderId="94" xfId="0" applyFont="1" applyFill="1" applyBorder="1" applyAlignment="1">
      <alignment vertical="center" wrapText="1"/>
    </xf>
    <xf numFmtId="0" fontId="108" fillId="0" borderId="97" xfId="0" applyNumberFormat="1" applyFont="1" applyFill="1" applyBorder="1" applyAlignment="1">
      <alignment horizontal="left" vertical="center" wrapText="1"/>
    </xf>
    <xf numFmtId="49" fontId="108" fillId="0" borderId="0" xfId="0" applyNumberFormat="1" applyFont="1" applyFill="1" applyBorder="1" applyAlignment="1">
      <alignment horizontal="right" vertical="center"/>
    </xf>
    <xf numFmtId="0" fontId="108" fillId="0" borderId="0" xfId="0" applyFont="1" applyFill="1" applyBorder="1" applyAlignment="1">
      <alignment vertical="center" wrapText="1"/>
    </xf>
    <xf numFmtId="0" fontId="108" fillId="0" borderId="0" xfId="0" applyFont="1" applyFill="1" applyBorder="1" applyAlignment="1">
      <alignment horizontal="left" vertical="center" wrapText="1"/>
    </xf>
    <xf numFmtId="0" fontId="108" fillId="0" borderId="22" xfId="0" applyFont="1" applyFill="1" applyBorder="1"/>
    <xf numFmtId="0" fontId="108" fillId="0" borderId="22" xfId="0" applyFont="1" applyFill="1" applyBorder="1" applyAlignment="1">
      <alignment horizontal="right"/>
    </xf>
    <xf numFmtId="49" fontId="108" fillId="0" borderId="22" xfId="0" applyNumberFormat="1" applyFont="1" applyFill="1" applyBorder="1" applyAlignment="1">
      <alignment horizontal="right" vertical="center"/>
    </xf>
    <xf numFmtId="49" fontId="108" fillId="0" borderId="25" xfId="0" applyNumberFormat="1" applyFont="1" applyFill="1" applyBorder="1" applyAlignment="1">
      <alignment horizontal="right" vertical="center"/>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49" fontId="108" fillId="0" borderId="103" xfId="0" applyNumberFormat="1" applyFont="1" applyFill="1" applyBorder="1" applyAlignment="1">
      <alignment horizontal="right" vertical="center"/>
    </xf>
    <xf numFmtId="0" fontId="108" fillId="0" borderId="94" xfId="0" applyFont="1" applyFill="1" applyBorder="1" applyAlignment="1">
      <alignment horizontal="left" vertical="center" wrapText="1"/>
    </xf>
    <xf numFmtId="0" fontId="7" fillId="0" borderId="3" xfId="0" applyFont="1" applyFill="1" applyBorder="1" applyAlignment="1">
      <alignment vertical="center" wrapText="1"/>
    </xf>
    <xf numFmtId="0" fontId="108" fillId="0" borderId="101" xfId="0" applyFont="1" applyFill="1" applyBorder="1" applyAlignment="1">
      <alignment vertical="center" wrapText="1"/>
    </xf>
    <xf numFmtId="0" fontId="108" fillId="0" borderId="101" xfId="0" applyFont="1" applyFill="1" applyBorder="1" applyAlignment="1">
      <alignment horizontal="left" vertical="center" wrapText="1"/>
    </xf>
    <xf numFmtId="167" fontId="18" fillId="77" borderId="66" xfId="0" applyNumberFormat="1" applyFont="1" applyFill="1" applyBorder="1" applyAlignment="1">
      <alignment horizontal="center"/>
    </xf>
    <xf numFmtId="0" fontId="108" fillId="0" borderId="94" xfId="0" applyNumberFormat="1" applyFont="1" applyFill="1" applyBorder="1" applyAlignment="1">
      <alignment vertical="center"/>
    </xf>
    <xf numFmtId="0" fontId="108" fillId="0" borderId="94" xfId="0" applyNumberFormat="1" applyFont="1" applyFill="1" applyBorder="1" applyAlignment="1">
      <alignment horizontal="left" vertical="center" wrapText="1"/>
    </xf>
    <xf numFmtId="0" fontId="110" fillId="0" borderId="94" xfId="0" applyNumberFormat="1" applyFont="1" applyFill="1" applyBorder="1" applyAlignment="1">
      <alignment vertical="center" wrapText="1"/>
    </xf>
    <xf numFmtId="0" fontId="110" fillId="0" borderId="3" xfId="0" applyNumberFormat="1" applyFont="1" applyFill="1" applyBorder="1" applyAlignment="1">
      <alignment vertical="center" wrapText="1"/>
    </xf>
    <xf numFmtId="0" fontId="110" fillId="0" borderId="94" xfId="0" applyNumberFormat="1" applyFont="1" applyFill="1" applyBorder="1" applyAlignment="1">
      <alignment horizontal="left" vertical="center" wrapText="1"/>
    </xf>
    <xf numFmtId="193" fontId="9" fillId="2" borderId="3" xfId="0" applyNumberFormat="1" applyFont="1" applyFill="1" applyBorder="1" applyAlignment="1" applyProtection="1">
      <alignment vertical="center"/>
      <protection locked="0"/>
    </xf>
    <xf numFmtId="193" fontId="9" fillId="2" borderId="26" xfId="0" applyNumberFormat="1" applyFont="1" applyFill="1" applyBorder="1" applyAlignment="1" applyProtection="1">
      <alignment vertical="center"/>
      <protection locked="0"/>
    </xf>
    <xf numFmtId="193" fontId="9" fillId="36" borderId="26" xfId="7" applyNumberFormat="1" applyFont="1" applyFill="1" applyBorder="1" applyAlignment="1" applyProtection="1">
      <alignment horizontal="right"/>
    </xf>
    <xf numFmtId="193" fontId="20" fillId="36" borderId="26" xfId="0" applyNumberFormat="1" applyFont="1" applyFill="1" applyBorder="1" applyAlignment="1">
      <alignment horizontal="right"/>
    </xf>
    <xf numFmtId="193" fontId="9" fillId="36" borderId="27" xfId="7" applyNumberFormat="1" applyFont="1" applyFill="1" applyBorder="1" applyAlignment="1" applyProtection="1">
      <alignment horizontal="right"/>
    </xf>
    <xf numFmtId="3" fontId="23" fillId="36" borderId="26" xfId="0" applyNumberFormat="1" applyFont="1" applyFill="1" applyBorder="1" applyAlignment="1">
      <alignment vertical="center" wrapText="1"/>
    </xf>
    <xf numFmtId="193" fontId="0" fillId="36" borderId="21" xfId="0" applyNumberFormat="1" applyFill="1" applyBorder="1" applyAlignment="1">
      <alignment horizontal="center" vertical="center"/>
    </xf>
    <xf numFmtId="193" fontId="0" fillId="0" borderId="23" xfId="0" applyNumberFormat="1" applyBorder="1" applyAlignment="1"/>
    <xf numFmtId="193" fontId="0" fillId="0" borderId="23" xfId="0" applyNumberFormat="1" applyBorder="1" applyAlignment="1">
      <alignment wrapText="1"/>
    </xf>
    <xf numFmtId="193" fontId="0" fillId="36" borderId="27" xfId="0" applyNumberFormat="1" applyFill="1" applyBorder="1" applyAlignment="1">
      <alignment horizontal="center" vertical="center" wrapText="1"/>
    </xf>
    <xf numFmtId="193" fontId="7" fillId="36" borderId="27" xfId="2" applyNumberFormat="1" applyFont="1" applyFill="1" applyBorder="1" applyAlignment="1" applyProtection="1">
      <alignment vertical="top" wrapText="1"/>
    </xf>
    <xf numFmtId="193" fontId="25" fillId="0" borderId="14" xfId="0" applyNumberFormat="1" applyFont="1" applyBorder="1" applyAlignment="1">
      <alignment vertical="center"/>
    </xf>
    <xf numFmtId="193" fontId="19" fillId="0" borderId="14" xfId="0" applyNumberFormat="1" applyFont="1" applyBorder="1" applyAlignment="1">
      <alignment vertical="center"/>
    </xf>
    <xf numFmtId="193" fontId="25" fillId="0" borderId="15" xfId="0" applyNumberFormat="1" applyFont="1" applyBorder="1" applyAlignment="1">
      <alignment vertical="center"/>
    </xf>
    <xf numFmtId="193" fontId="24" fillId="36" borderId="17" xfId="0" applyNumberFormat="1" applyFont="1" applyFill="1" applyBorder="1" applyAlignment="1">
      <alignment vertical="center"/>
    </xf>
    <xf numFmtId="193" fontId="25" fillId="0" borderId="18" xfId="0" applyNumberFormat="1" applyFont="1" applyBorder="1" applyAlignment="1">
      <alignment vertical="center"/>
    </xf>
    <xf numFmtId="193" fontId="19" fillId="0" borderId="15" xfId="0" applyNumberFormat="1" applyFont="1" applyBorder="1" applyAlignment="1">
      <alignment vertical="center"/>
    </xf>
    <xf numFmtId="193" fontId="25" fillId="36" borderId="14" xfId="0" applyNumberFormat="1" applyFont="1" applyFill="1" applyBorder="1" applyAlignment="1">
      <alignment vertical="center"/>
    </xf>
    <xf numFmtId="193" fontId="4" fillId="0" borderId="3" xfId="0" applyNumberFormat="1" applyFont="1" applyBorder="1" applyAlignment="1"/>
    <xf numFmtId="193" fontId="4" fillId="36" borderId="26" xfId="0" applyNumberFormat="1" applyFont="1" applyFill="1" applyBorder="1"/>
    <xf numFmtId="193" fontId="4" fillId="0" borderId="22" xfId="0" applyNumberFormat="1" applyFont="1" applyBorder="1" applyAlignment="1"/>
    <xf numFmtId="193" fontId="4" fillId="0" borderId="23" xfId="0" applyNumberFormat="1" applyFont="1" applyBorder="1" applyAlignment="1"/>
    <xf numFmtId="193" fontId="4" fillId="36" borderId="56" xfId="0" applyNumberFormat="1" applyFont="1" applyFill="1" applyBorder="1" applyAlignment="1"/>
    <xf numFmtId="193" fontId="4" fillId="36" borderId="25" xfId="0" applyNumberFormat="1" applyFont="1" applyFill="1" applyBorder="1"/>
    <xf numFmtId="193" fontId="4" fillId="36" borderId="27" xfId="0" applyNumberFormat="1" applyFont="1" applyFill="1" applyBorder="1"/>
    <xf numFmtId="193" fontId="4" fillId="36" borderId="57" xfId="0" applyNumberFormat="1" applyFont="1" applyFill="1" applyBorder="1"/>
    <xf numFmtId="193" fontId="9" fillId="36" borderId="3" xfId="5" applyNumberFormat="1" applyFont="1" applyFill="1" applyBorder="1" applyProtection="1">
      <protection locked="0"/>
    </xf>
    <xf numFmtId="193" fontId="9" fillId="3" borderId="3" xfId="5" applyNumberFormat="1" applyFont="1" applyFill="1" applyBorder="1" applyProtection="1">
      <protection locked="0"/>
    </xf>
    <xf numFmtId="193" fontId="10" fillId="36" borderId="26" xfId="16" applyNumberFormat="1" applyFont="1" applyFill="1" applyBorder="1" applyAlignment="1" applyProtection="1">
      <protection locked="0"/>
    </xf>
    <xf numFmtId="193" fontId="9" fillId="36" borderId="3" xfId="1" applyNumberFormat="1" applyFont="1" applyFill="1" applyBorder="1" applyProtection="1">
      <protection locked="0"/>
    </xf>
    <xf numFmtId="193" fontId="9" fillId="0" borderId="3" xfId="1" applyNumberFormat="1" applyFont="1" applyFill="1" applyBorder="1" applyProtection="1">
      <protection locked="0"/>
    </xf>
    <xf numFmtId="193" fontId="10" fillId="36" borderId="26" xfId="1" applyNumberFormat="1" applyFont="1" applyFill="1" applyBorder="1" applyAlignment="1" applyProtection="1">
      <protection locked="0"/>
    </xf>
    <xf numFmtId="193" fontId="9" fillId="3" borderId="26" xfId="5" applyNumberFormat="1" applyFont="1" applyFill="1" applyBorder="1" applyProtection="1">
      <protection locked="0"/>
    </xf>
    <xf numFmtId="193" fontId="25" fillId="0" borderId="0" xfId="0" applyNumberFormat="1" applyFont="1"/>
    <xf numFmtId="0" fontId="4" fillId="0" borderId="30" xfId="0" applyFont="1" applyBorder="1" applyAlignment="1">
      <alignment horizontal="center" vertical="center"/>
    </xf>
    <xf numFmtId="0" fontId="4" fillId="0" borderId="30" xfId="0" applyFont="1" applyBorder="1" applyAlignment="1">
      <alignment wrapText="1"/>
    </xf>
    <xf numFmtId="193" fontId="4" fillId="0" borderId="24" xfId="0" applyNumberFormat="1" applyFont="1" applyBorder="1" applyAlignment="1"/>
    <xf numFmtId="193" fontId="4" fillId="0" borderId="24" xfId="0" applyNumberFormat="1"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9"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9" fontId="4" fillId="0" borderId="23" xfId="20961" applyFont="1" applyBorder="1"/>
    <xf numFmtId="167" fontId="6" fillId="36" borderId="26" xfId="0" applyNumberFormat="1" applyFont="1" applyFill="1" applyBorder="1" applyAlignment="1">
      <alignment horizontal="center" vertical="center"/>
    </xf>
    <xf numFmtId="0" fontId="7" fillId="0" borderId="0" xfId="0" applyFont="1" applyAlignment="1">
      <alignment wrapText="1"/>
    </xf>
    <xf numFmtId="0" fontId="7" fillId="0" borderId="3" xfId="0" applyFont="1" applyFill="1" applyBorder="1" applyAlignment="1">
      <alignment horizontal="left" vertical="center" wrapText="1"/>
    </xf>
    <xf numFmtId="0" fontId="9" fillId="0" borderId="19" xfId="0" applyFont="1" applyFill="1" applyBorder="1" applyAlignment="1">
      <alignment horizontal="right" vertical="center" wrapText="1"/>
    </xf>
    <xf numFmtId="0" fontId="7" fillId="0" borderId="20" xfId="0" applyFont="1" applyFill="1" applyBorder="1" applyAlignment="1">
      <alignment vertical="center" wrapText="1"/>
    </xf>
    <xf numFmtId="169" fontId="28" fillId="37" borderId="0" xfId="20" applyBorder="1"/>
    <xf numFmtId="0" fontId="15" fillId="0" borderId="22" xfId="0" applyFont="1" applyFill="1" applyBorder="1" applyAlignment="1">
      <alignment horizontal="center" vertical="center" wrapText="1"/>
    </xf>
    <xf numFmtId="0" fontId="4" fillId="0" borderId="7" xfId="0" applyFont="1" applyFill="1" applyBorder="1" applyAlignment="1">
      <alignment vertical="center"/>
    </xf>
    <xf numFmtId="0" fontId="4" fillId="0" borderId="117" xfId="0" applyFont="1" applyFill="1" applyBorder="1" applyAlignment="1">
      <alignment vertical="center"/>
    </xf>
    <xf numFmtId="0" fontId="6" fillId="0" borderId="117" xfId="0" applyFont="1" applyFill="1" applyBorder="1" applyAlignment="1">
      <alignment vertical="center"/>
    </xf>
    <xf numFmtId="0" fontId="4" fillId="0" borderId="20" xfId="0" applyFont="1" applyFill="1" applyBorder="1" applyAlignment="1">
      <alignment vertical="center"/>
    </xf>
    <xf numFmtId="0" fontId="4" fillId="0" borderId="112" xfId="0" applyFont="1" applyFill="1" applyBorder="1" applyAlignment="1">
      <alignment vertical="center"/>
    </xf>
    <xf numFmtId="0" fontId="4" fillId="0" borderId="114" xfId="0" applyFont="1" applyFill="1" applyBorder="1" applyAlignment="1">
      <alignment vertical="center"/>
    </xf>
    <xf numFmtId="0" fontId="4" fillId="0" borderId="19" xfId="0" applyFont="1" applyFill="1" applyBorder="1" applyAlignment="1">
      <alignment horizontal="center" vertical="center"/>
    </xf>
    <xf numFmtId="0" fontId="4" fillId="0" borderId="125" xfId="0" applyFont="1" applyFill="1" applyBorder="1" applyAlignment="1">
      <alignment horizontal="center" vertical="center"/>
    </xf>
    <xf numFmtId="0" fontId="4" fillId="0" borderId="127" xfId="0" applyFont="1" applyFill="1" applyBorder="1" applyAlignment="1">
      <alignment horizontal="center" vertical="center"/>
    </xf>
    <xf numFmtId="169" fontId="28" fillId="37" borderId="34" xfId="20" applyBorder="1"/>
    <xf numFmtId="169" fontId="28" fillId="37" borderId="129" xfId="20" applyBorder="1"/>
    <xf numFmtId="169" fontId="28" fillId="37" borderId="119" xfId="20" applyBorder="1"/>
    <xf numFmtId="169" fontId="28" fillId="37" borderId="60" xfId="20" applyBorder="1"/>
    <xf numFmtId="0" fontId="4" fillId="3" borderId="70" xfId="0" applyFont="1" applyFill="1" applyBorder="1" applyAlignment="1">
      <alignment horizontal="center" vertical="center"/>
    </xf>
    <xf numFmtId="0" fontId="4" fillId="3" borderId="0" xfId="0" applyFont="1" applyFill="1" applyBorder="1" applyAlignment="1">
      <alignment vertical="center"/>
    </xf>
    <xf numFmtId="0" fontId="4" fillId="0" borderId="76" xfId="0" applyFont="1" applyFill="1" applyBorder="1" applyAlignment="1">
      <alignment horizontal="center" vertical="center"/>
    </xf>
    <xf numFmtId="0" fontId="4" fillId="3" borderId="115" xfId="0" applyFont="1" applyFill="1" applyBorder="1" applyAlignment="1">
      <alignment vertical="center"/>
    </xf>
    <xf numFmtId="0" fontId="14" fillId="3" borderId="130" xfId="0" applyFont="1" applyFill="1" applyBorder="1" applyAlignment="1">
      <alignment horizontal="left"/>
    </xf>
    <xf numFmtId="0" fontId="14" fillId="3" borderId="131" xfId="0" applyFont="1" applyFill="1" applyBorder="1" applyAlignment="1">
      <alignment horizontal="left"/>
    </xf>
    <xf numFmtId="0" fontId="4" fillId="0" borderId="0" xfId="0" applyFont="1"/>
    <xf numFmtId="0" fontId="4" fillId="0" borderId="0" xfId="0" applyFont="1" applyFill="1"/>
    <xf numFmtId="0" fontId="4" fillId="0" borderId="117" xfId="0" applyFont="1" applyFill="1" applyBorder="1" applyAlignment="1">
      <alignment horizontal="center" vertical="center" wrapText="1"/>
    </xf>
    <xf numFmtId="0" fontId="108" fillId="78" borderId="101" xfId="0" applyFont="1" applyFill="1" applyBorder="1" applyAlignment="1">
      <alignment horizontal="left" vertical="center"/>
    </xf>
    <xf numFmtId="0" fontId="108" fillId="78" borderId="94" xfId="0" applyFont="1" applyFill="1" applyBorder="1" applyAlignment="1">
      <alignment vertical="center" wrapText="1"/>
    </xf>
    <xf numFmtId="0" fontId="108" fillId="78" borderId="94" xfId="0" applyFont="1" applyFill="1" applyBorder="1" applyAlignment="1">
      <alignment horizontal="left" vertical="center" wrapText="1"/>
    </xf>
    <xf numFmtId="0" fontId="108" fillId="0" borderId="101" xfId="0" applyFont="1" applyFill="1" applyBorder="1" applyAlignment="1">
      <alignment horizontal="right" vertical="center"/>
    </xf>
    <xf numFmtId="0" fontId="4" fillId="0" borderId="135" xfId="0" applyFont="1" applyFill="1" applyBorder="1" applyAlignment="1">
      <alignment horizontal="center" vertical="center" wrapText="1"/>
    </xf>
    <xf numFmtId="0" fontId="6" fillId="3" borderId="136" xfId="0" applyFont="1" applyFill="1" applyBorder="1" applyAlignment="1">
      <alignment vertical="center"/>
    </xf>
    <xf numFmtId="0" fontId="4" fillId="3" borderId="24" xfId="0" applyFont="1" applyFill="1" applyBorder="1" applyAlignment="1">
      <alignment vertical="center"/>
    </xf>
    <xf numFmtId="0" fontId="4" fillId="0" borderId="137" xfId="0" applyFont="1" applyFill="1" applyBorder="1" applyAlignment="1">
      <alignment horizontal="center" vertical="center"/>
    </xf>
    <xf numFmtId="0" fontId="6" fillId="0" borderId="26" xfId="0" applyFont="1" applyFill="1" applyBorder="1" applyAlignment="1">
      <alignment vertical="center"/>
    </xf>
    <xf numFmtId="169" fontId="28" fillId="37" borderId="28" xfId="20" applyBorder="1"/>
    <xf numFmtId="0" fontId="4" fillId="0" borderId="7" xfId="0" applyFont="1" applyFill="1" applyBorder="1" applyAlignment="1">
      <alignment horizontal="center" vertical="center" wrapText="1"/>
    </xf>
    <xf numFmtId="0" fontId="4" fillId="0" borderId="71" xfId="0" applyFont="1" applyFill="1" applyBorder="1" applyAlignment="1">
      <alignment horizontal="center" vertical="center" wrapText="1"/>
    </xf>
    <xf numFmtId="0" fontId="7" fillId="0" borderId="19" xfId="11" applyFont="1" applyFill="1" applyBorder="1" applyAlignment="1" applyProtection="1">
      <alignment vertical="center"/>
    </xf>
    <xf numFmtId="0" fontId="7" fillId="0" borderId="20" xfId="11" applyFont="1" applyFill="1" applyBorder="1" applyAlignment="1" applyProtection="1">
      <alignment vertical="center"/>
    </xf>
    <xf numFmtId="0" fontId="15" fillId="0" borderId="21" xfId="11" applyFont="1" applyFill="1" applyBorder="1" applyAlignment="1" applyProtection="1">
      <alignment horizontal="center" vertical="center"/>
    </xf>
    <xf numFmtId="0" fontId="0" fillId="0" borderId="137" xfId="0" applyBorder="1"/>
    <xf numFmtId="0" fontId="0" fillId="0" borderId="137" xfId="0" applyBorder="1" applyAlignment="1">
      <alignment horizontal="center"/>
    </xf>
    <xf numFmtId="0" fontId="4" fillId="0" borderId="116" xfId="0" applyFont="1" applyBorder="1" applyAlignment="1">
      <alignment vertical="center" wrapText="1"/>
    </xf>
    <xf numFmtId="167" fontId="4" fillId="0" borderId="117" xfId="0" applyNumberFormat="1" applyFont="1" applyBorder="1" applyAlignment="1">
      <alignment horizontal="center" vertical="center"/>
    </xf>
    <xf numFmtId="167" fontId="4" fillId="0" borderId="135" xfId="0" applyNumberFormat="1" applyFont="1" applyBorder="1" applyAlignment="1">
      <alignment horizontal="center" vertical="center"/>
    </xf>
    <xf numFmtId="167" fontId="14" fillId="0" borderId="117" xfId="0" applyNumberFormat="1" applyFont="1" applyBorder="1" applyAlignment="1">
      <alignment horizontal="center" vertical="center"/>
    </xf>
    <xf numFmtId="0" fontId="14" fillId="0" borderId="116" xfId="0" applyFont="1" applyBorder="1" applyAlignment="1">
      <alignment vertical="center" wrapText="1"/>
    </xf>
    <xf numFmtId="0" fontId="0" fillId="0" borderId="25" xfId="0" applyBorder="1"/>
    <xf numFmtId="0" fontId="6" fillId="36" borderId="138" xfId="0" applyFont="1" applyFill="1" applyBorder="1" applyAlignment="1">
      <alignment vertical="center" wrapText="1"/>
    </xf>
    <xf numFmtId="167" fontId="6" fillId="36" borderId="27" xfId="0" applyNumberFormat="1" applyFont="1" applyFill="1" applyBorder="1" applyAlignment="1">
      <alignment horizontal="center" vertical="center"/>
    </xf>
    <xf numFmtId="193" fontId="0" fillId="0" borderId="23" xfId="0" applyNumberFormat="1" applyFill="1" applyBorder="1" applyAlignment="1">
      <alignment wrapText="1"/>
    </xf>
    <xf numFmtId="0" fontId="7" fillId="0" borderId="0" xfId="0" applyFont="1" applyFill="1" applyAlignment="1">
      <alignment wrapText="1"/>
    </xf>
    <xf numFmtId="0" fontId="6" fillId="36" borderId="20" xfId="0" applyFont="1" applyFill="1" applyBorder="1" applyAlignment="1">
      <alignment horizontal="center" vertical="center" wrapText="1"/>
    </xf>
    <xf numFmtId="0" fontId="6" fillId="36" borderId="21" xfId="0" applyFont="1" applyFill="1" applyBorder="1" applyAlignment="1">
      <alignment horizontal="center" vertical="center" wrapText="1"/>
    </xf>
    <xf numFmtId="0" fontId="6" fillId="36" borderId="137" xfId="0" applyFont="1" applyFill="1" applyBorder="1" applyAlignment="1">
      <alignment horizontal="left" vertical="center" wrapText="1"/>
    </xf>
    <xf numFmtId="0" fontId="6" fillId="36" borderId="117" xfId="0" applyFont="1" applyFill="1" applyBorder="1" applyAlignment="1">
      <alignment horizontal="left" vertical="center" wrapText="1"/>
    </xf>
    <xf numFmtId="0" fontId="6" fillId="36" borderId="135" xfId="0" applyFont="1" applyFill="1" applyBorder="1" applyAlignment="1">
      <alignment horizontal="left" vertical="center" wrapText="1"/>
    </xf>
    <xf numFmtId="0" fontId="4" fillId="0" borderId="137" xfId="0" applyFont="1" applyFill="1" applyBorder="1" applyAlignment="1">
      <alignment horizontal="right" vertical="center" wrapText="1"/>
    </xf>
    <xf numFmtId="0" fontId="4" fillId="0" borderId="117" xfId="0" applyFont="1" applyFill="1" applyBorder="1" applyAlignment="1">
      <alignment horizontal="left" vertical="center" wrapText="1"/>
    </xf>
    <xf numFmtId="0" fontId="112" fillId="0" borderId="137" xfId="0" applyFont="1" applyFill="1" applyBorder="1" applyAlignment="1">
      <alignment horizontal="right" vertical="center" wrapText="1"/>
    </xf>
    <xf numFmtId="0" fontId="112" fillId="0" borderId="117" xfId="0" applyFont="1" applyFill="1" applyBorder="1" applyAlignment="1">
      <alignment horizontal="left" vertical="center" wrapText="1"/>
    </xf>
    <xf numFmtId="0" fontId="6" fillId="0" borderId="137"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12" fillId="0" borderId="0" xfId="0" applyFont="1" applyFill="1" applyAlignment="1">
      <alignment horizontal="left" vertical="center"/>
    </xf>
    <xf numFmtId="49" fontId="113" fillId="0" borderId="25" xfId="5" applyNumberFormat="1" applyFont="1" applyFill="1" applyBorder="1" applyAlignment="1" applyProtection="1">
      <alignment horizontal="left" vertical="center"/>
      <protection locked="0"/>
    </xf>
    <xf numFmtId="0" fontId="114" fillId="0" borderId="26" xfId="9" applyFont="1" applyFill="1" applyBorder="1" applyAlignment="1" applyProtection="1">
      <alignment horizontal="left" vertical="center" wrapText="1"/>
      <protection locked="0"/>
    </xf>
    <xf numFmtId="0" fontId="22" fillId="0" borderId="137" xfId="0" applyFont="1" applyBorder="1" applyAlignment="1">
      <alignment horizontal="center" vertical="center" wrapText="1"/>
    </xf>
    <xf numFmtId="0" fontId="22" fillId="0" borderId="117" xfId="0" applyFont="1" applyBorder="1" applyAlignment="1">
      <alignment vertical="center" wrapText="1"/>
    </xf>
    <xf numFmtId="3" fontId="23" fillId="36" borderId="117" xfId="0" applyNumberFormat="1" applyFont="1" applyFill="1" applyBorder="1" applyAlignment="1">
      <alignment vertical="center" wrapText="1"/>
    </xf>
    <xf numFmtId="3" fontId="23" fillId="36" borderId="135" xfId="0" applyNumberFormat="1" applyFont="1" applyFill="1" applyBorder="1" applyAlignment="1">
      <alignment vertical="center" wrapText="1"/>
    </xf>
    <xf numFmtId="14" fontId="7" fillId="3" borderId="117" xfId="8" quotePrefix="1" applyNumberFormat="1" applyFont="1" applyFill="1" applyBorder="1" applyAlignment="1" applyProtection="1">
      <alignment horizontal="left" vertical="center" wrapText="1" indent="2"/>
      <protection locked="0"/>
    </xf>
    <xf numFmtId="3" fontId="23" fillId="0" borderId="117" xfId="0" applyNumberFormat="1" applyFont="1" applyBorder="1" applyAlignment="1">
      <alignment vertical="center" wrapText="1"/>
    </xf>
    <xf numFmtId="14" fontId="7" fillId="3" borderId="117" xfId="8" quotePrefix="1" applyNumberFormat="1" applyFont="1" applyFill="1" applyBorder="1" applyAlignment="1" applyProtection="1">
      <alignment horizontal="left" vertical="center" wrapText="1" indent="3"/>
      <protection locked="0"/>
    </xf>
    <xf numFmtId="3" fontId="23" fillId="0" borderId="117" xfId="0" applyNumberFormat="1" applyFont="1" applyFill="1" applyBorder="1" applyAlignment="1">
      <alignment vertical="center" wrapText="1"/>
    </xf>
    <xf numFmtId="0" fontId="22" fillId="0" borderId="117" xfId="0" applyFont="1" applyFill="1" applyBorder="1" applyAlignment="1">
      <alignment horizontal="left" vertical="center" wrapText="1" indent="2"/>
    </xf>
    <xf numFmtId="0" fontId="11" fillId="0" borderId="117" xfId="17" applyFill="1" applyBorder="1" applyAlignment="1" applyProtection="1"/>
    <xf numFmtId="49" fontId="112" fillId="0" borderId="137" xfId="0" applyNumberFormat="1" applyFont="1" applyFill="1" applyBorder="1" applyAlignment="1">
      <alignment horizontal="right" vertical="center" wrapText="1"/>
    </xf>
    <xf numFmtId="0" fontId="7" fillId="3" borderId="117" xfId="20960" applyFont="1" applyFill="1" applyBorder="1" applyAlignment="1" applyProtection="1"/>
    <xf numFmtId="0" fontId="105" fillId="0" borderId="117" xfId="20960" applyFont="1" applyFill="1" applyBorder="1" applyAlignment="1" applyProtection="1">
      <alignment horizontal="center" vertical="center"/>
    </xf>
    <xf numFmtId="0" fontId="4" fillId="0" borderId="117" xfId="0" applyFont="1" applyBorder="1"/>
    <xf numFmtId="0" fontId="11" fillId="0" borderId="117" xfId="17" applyFill="1" applyBorder="1" applyAlignment="1" applyProtection="1">
      <alignment horizontal="left" vertical="center" wrapText="1"/>
    </xf>
    <xf numFmtId="49" fontId="112" fillId="0" borderId="117" xfId="0" applyNumberFormat="1" applyFont="1" applyFill="1" applyBorder="1" applyAlignment="1">
      <alignment horizontal="right" vertical="center" wrapText="1"/>
    </xf>
    <xf numFmtId="0" fontId="11" fillId="0" borderId="117" xfId="17" applyFill="1" applyBorder="1" applyAlignment="1" applyProtection="1">
      <alignment horizontal="left" vertical="center"/>
    </xf>
    <xf numFmtId="0" fontId="11" fillId="0" borderId="117" xfId="17" applyBorder="1" applyAlignment="1" applyProtection="1"/>
    <xf numFmtId="0" fontId="4" fillId="0" borderId="117" xfId="0" applyFont="1" applyFill="1" applyBorder="1"/>
    <xf numFmtId="0" fontId="22" fillId="0" borderId="137" xfId="0" applyFont="1" applyFill="1" applyBorder="1" applyAlignment="1">
      <alignment horizontal="center" vertical="center" wrapText="1"/>
    </xf>
    <xf numFmtId="0" fontId="22" fillId="0" borderId="117" xfId="0" applyFont="1" applyFill="1" applyBorder="1" applyAlignment="1">
      <alignment vertical="center" wrapText="1"/>
    </xf>
    <xf numFmtId="0" fontId="115" fillId="79" borderId="118" xfId="21412" applyFont="1" applyFill="1" applyBorder="1" applyAlignment="1" applyProtection="1">
      <alignment vertical="center" wrapText="1"/>
      <protection locked="0"/>
    </xf>
    <xf numFmtId="0" fontId="116" fillId="70" borderId="112" xfId="21412" applyFont="1" applyFill="1" applyBorder="1" applyAlignment="1" applyProtection="1">
      <alignment horizontal="center" vertical="center"/>
      <protection locked="0"/>
    </xf>
    <xf numFmtId="0" fontId="115" fillId="80" borderId="117" xfId="21412" applyFont="1" applyFill="1" applyBorder="1" applyAlignment="1" applyProtection="1">
      <alignment horizontal="center" vertical="center"/>
      <protection locked="0"/>
    </xf>
    <xf numFmtId="0" fontId="115" fillId="79" borderId="118" xfId="21412" applyFont="1" applyFill="1" applyBorder="1" applyAlignment="1" applyProtection="1">
      <alignment vertical="center"/>
      <protection locked="0"/>
    </xf>
    <xf numFmtId="0" fontId="117" fillId="70" borderId="112" xfId="21412" applyFont="1" applyFill="1" applyBorder="1" applyAlignment="1" applyProtection="1">
      <alignment horizontal="center" vertical="center"/>
      <protection locked="0"/>
    </xf>
    <xf numFmtId="0" fontId="117" fillId="3" borderId="112" xfId="21412" applyFont="1" applyFill="1" applyBorder="1" applyAlignment="1" applyProtection="1">
      <alignment horizontal="center" vertical="center"/>
      <protection locked="0"/>
    </xf>
    <xf numFmtId="0" fontId="117" fillId="0" borderId="112" xfId="21412" applyFont="1" applyFill="1" applyBorder="1" applyAlignment="1" applyProtection="1">
      <alignment horizontal="center" vertical="center"/>
      <protection locked="0"/>
    </xf>
    <xf numFmtId="0" fontId="118" fillId="80" borderId="117" xfId="21412" applyFont="1" applyFill="1" applyBorder="1" applyAlignment="1" applyProtection="1">
      <alignment horizontal="center" vertical="center"/>
      <protection locked="0"/>
    </xf>
    <xf numFmtId="0" fontId="115" fillId="79" borderId="118" xfId="21412" applyFont="1" applyFill="1" applyBorder="1" applyAlignment="1" applyProtection="1">
      <alignment horizontal="center" vertical="center"/>
      <protection locked="0"/>
    </xf>
    <xf numFmtId="0" fontId="64" fillId="79" borderId="118" xfId="21412" applyFont="1" applyFill="1" applyBorder="1" applyAlignment="1" applyProtection="1">
      <alignment vertical="center"/>
      <protection locked="0"/>
    </xf>
    <xf numFmtId="0" fontId="117" fillId="70" borderId="117" xfId="21412" applyFont="1" applyFill="1" applyBorder="1" applyAlignment="1" applyProtection="1">
      <alignment horizontal="center" vertical="center"/>
      <protection locked="0"/>
    </xf>
    <xf numFmtId="0" fontId="38" fillId="70" borderId="117" xfId="21412" applyFont="1" applyFill="1" applyBorder="1" applyAlignment="1" applyProtection="1">
      <alignment horizontal="center" vertical="center"/>
      <protection locked="0"/>
    </xf>
    <xf numFmtId="0" fontId="116" fillId="0" borderId="116" xfId="21412" applyFont="1" applyFill="1" applyBorder="1" applyAlignment="1" applyProtection="1">
      <alignment horizontal="left" vertical="center" wrapText="1"/>
      <protection locked="0"/>
    </xf>
    <xf numFmtId="0" fontId="115" fillId="80" borderId="116" xfId="21412" applyFont="1" applyFill="1" applyBorder="1" applyAlignment="1" applyProtection="1">
      <alignment vertical="top" wrapText="1"/>
      <protection locked="0"/>
    </xf>
    <xf numFmtId="0" fontId="116" fillId="70" borderId="116" xfId="21412" applyFont="1" applyFill="1" applyBorder="1" applyAlignment="1" applyProtection="1">
      <alignment vertical="center" wrapText="1"/>
      <protection locked="0"/>
    </xf>
    <xf numFmtId="0" fontId="116" fillId="70" borderId="116" xfId="21412" applyFont="1" applyFill="1" applyBorder="1" applyAlignment="1" applyProtection="1">
      <alignment horizontal="left" vertical="center" wrapText="1"/>
      <protection locked="0"/>
    </xf>
    <xf numFmtId="0" fontId="116" fillId="0" borderId="116" xfId="21412" applyFont="1" applyFill="1" applyBorder="1" applyAlignment="1" applyProtection="1">
      <alignment vertical="center" wrapText="1"/>
      <protection locked="0"/>
    </xf>
    <xf numFmtId="0" fontId="116" fillId="3" borderId="116" xfId="21412" applyFont="1" applyFill="1" applyBorder="1" applyAlignment="1" applyProtection="1">
      <alignment horizontal="left" vertical="center" wrapText="1"/>
      <protection locked="0"/>
    </xf>
    <xf numFmtId="0" fontId="115" fillId="80" borderId="116" xfId="21412" applyFont="1" applyFill="1" applyBorder="1" applyAlignment="1" applyProtection="1">
      <alignment vertical="center" wrapText="1"/>
      <protection locked="0"/>
    </xf>
    <xf numFmtId="1" fontId="6" fillId="36" borderId="135" xfId="0" applyNumberFormat="1" applyFont="1" applyFill="1" applyBorder="1" applyAlignment="1">
      <alignment horizontal="right" vertical="center" wrapText="1"/>
    </xf>
    <xf numFmtId="1" fontId="112" fillId="0" borderId="135" xfId="0" applyNumberFormat="1" applyFont="1" applyFill="1" applyBorder="1" applyAlignment="1">
      <alignment horizontal="right" vertical="center" wrapText="1"/>
    </xf>
    <xf numFmtId="1" fontId="6" fillId="36" borderId="135" xfId="0" applyNumberFormat="1" applyFont="1" applyFill="1" applyBorder="1" applyAlignment="1">
      <alignment horizontal="center" vertical="center" wrapText="1"/>
    </xf>
    <xf numFmtId="10" fontId="7" fillId="0" borderId="117" xfId="20961" applyNumberFormat="1" applyFont="1" applyFill="1" applyBorder="1" applyAlignment="1">
      <alignment horizontal="left" vertical="center" wrapText="1"/>
    </xf>
    <xf numFmtId="10" fontId="4" fillId="0" borderId="117" xfId="20961" applyNumberFormat="1" applyFont="1" applyFill="1" applyBorder="1" applyAlignment="1">
      <alignment horizontal="left" vertical="center" wrapText="1"/>
    </xf>
    <xf numFmtId="10" fontId="6" fillId="36" borderId="117" xfId="0" applyNumberFormat="1" applyFont="1" applyFill="1" applyBorder="1" applyAlignment="1">
      <alignment horizontal="left" vertical="center" wrapText="1"/>
    </xf>
    <xf numFmtId="10" fontId="112" fillId="0" borderId="117" xfId="20961" applyNumberFormat="1" applyFont="1" applyFill="1" applyBorder="1" applyAlignment="1">
      <alignment horizontal="left" vertical="center" wrapText="1"/>
    </xf>
    <xf numFmtId="10" fontId="6" fillId="36" borderId="117" xfId="20961" applyNumberFormat="1" applyFont="1" applyFill="1" applyBorder="1" applyAlignment="1">
      <alignment horizontal="left" vertical="center" wrapText="1"/>
    </xf>
    <xf numFmtId="10" fontId="6" fillId="36" borderId="117" xfId="0" applyNumberFormat="1" applyFont="1" applyFill="1" applyBorder="1" applyAlignment="1">
      <alignment horizontal="center" vertical="center" wrapText="1"/>
    </xf>
    <xf numFmtId="10" fontId="114" fillId="0" borderId="26" xfId="20961" applyNumberFormat="1" applyFont="1" applyFill="1" applyBorder="1" applyAlignment="1" applyProtection="1">
      <alignment horizontal="left" vertical="center"/>
    </xf>
    <xf numFmtId="194" fontId="24" fillId="0" borderId="0" xfId="0" applyNumberFormat="1" applyFont="1" applyFill="1" applyBorder="1" applyAlignment="1">
      <alignment horizontal="left"/>
    </xf>
    <xf numFmtId="193" fontId="9" fillId="0" borderId="116" xfId="0" applyNumberFormat="1" applyFont="1" applyFill="1" applyBorder="1" applyAlignment="1" applyProtection="1">
      <alignment horizontal="right"/>
    </xf>
    <xf numFmtId="193" fontId="9" fillId="0" borderId="117" xfId="0" applyNumberFormat="1" applyFont="1" applyFill="1" applyBorder="1" applyAlignment="1" applyProtection="1">
      <alignment horizontal="right"/>
    </xf>
    <xf numFmtId="193" fontId="9" fillId="36" borderId="117" xfId="7" applyNumberFormat="1" applyFont="1" applyFill="1" applyBorder="1" applyAlignment="1" applyProtection="1">
      <alignment horizontal="right"/>
    </xf>
    <xf numFmtId="193" fontId="9" fillId="36" borderId="135" xfId="0" applyNumberFormat="1" applyFont="1" applyFill="1" applyBorder="1" applyAlignment="1" applyProtection="1">
      <alignment horizontal="right"/>
    </xf>
    <xf numFmtId="193" fontId="9" fillId="0" borderId="116" xfId="0" applyNumberFormat="1" applyFont="1" applyFill="1" applyBorder="1" applyAlignment="1" applyProtection="1">
      <alignment horizontal="right"/>
      <protection locked="0"/>
    </xf>
    <xf numFmtId="193" fontId="9" fillId="0" borderId="117" xfId="0" applyNumberFormat="1" applyFont="1" applyFill="1" applyBorder="1" applyAlignment="1" applyProtection="1">
      <alignment horizontal="right"/>
      <protection locked="0"/>
    </xf>
    <xf numFmtId="193" fontId="9" fillId="0" borderId="117" xfId="7" applyNumberFormat="1" applyFont="1" applyFill="1" applyBorder="1" applyAlignment="1" applyProtection="1">
      <alignment horizontal="right"/>
    </xf>
    <xf numFmtId="0" fontId="9" fillId="0" borderId="117" xfId="0" applyFont="1" applyFill="1" applyBorder="1" applyAlignment="1" applyProtection="1">
      <alignment horizontal="left" indent="1"/>
    </xf>
    <xf numFmtId="0" fontId="9" fillId="0" borderId="117" xfId="0" applyFont="1" applyFill="1" applyBorder="1" applyAlignment="1" applyProtection="1">
      <alignment horizontal="left" indent="2"/>
    </xf>
    <xf numFmtId="0" fontId="10" fillId="0" borderId="117" xfId="0" applyFont="1" applyFill="1" applyBorder="1" applyAlignment="1" applyProtection="1"/>
    <xf numFmtId="0" fontId="10" fillId="0" borderId="117" xfId="0" applyFont="1" applyFill="1" applyBorder="1" applyAlignment="1" applyProtection="1">
      <alignment horizontal="center"/>
    </xf>
    <xf numFmtId="0" fontId="104" fillId="0" borderId="117" xfId="0" applyFont="1" applyBorder="1"/>
    <xf numFmtId="0" fontId="119" fillId="0" borderId="117" xfId="0" applyFont="1" applyBorder="1"/>
    <xf numFmtId="0" fontId="6" fillId="0" borderId="0" xfId="0" applyFont="1"/>
    <xf numFmtId="193" fontId="9" fillId="36" borderId="137" xfId="0" applyNumberFormat="1" applyFont="1" applyFill="1" applyBorder="1" applyAlignment="1" applyProtection="1">
      <alignment horizontal="right"/>
    </xf>
    <xf numFmtId="193" fontId="9" fillId="36" borderId="117" xfId="0" applyNumberFormat="1" applyFont="1" applyFill="1" applyBorder="1" applyAlignment="1" applyProtection="1">
      <alignment horizontal="right"/>
    </xf>
    <xf numFmtId="193" fontId="9" fillId="36" borderId="116" xfId="0" applyNumberFormat="1" applyFont="1" applyFill="1" applyBorder="1" applyAlignment="1" applyProtection="1">
      <alignment horizontal="right"/>
    </xf>
    <xf numFmtId="193" fontId="9" fillId="0" borderId="137" xfId="0" applyNumberFormat="1" applyFont="1" applyFill="1" applyBorder="1" applyAlignment="1" applyProtection="1">
      <alignment horizontal="right"/>
    </xf>
    <xf numFmtId="193" fontId="9" fillId="36" borderId="115" xfId="0" applyNumberFormat="1" applyFont="1" applyFill="1" applyBorder="1" applyAlignment="1" applyProtection="1">
      <alignment horizontal="right"/>
    </xf>
    <xf numFmtId="3" fontId="23" fillId="36" borderId="42" xfId="0" applyNumberFormat="1" applyFont="1" applyFill="1" applyBorder="1" applyAlignment="1">
      <alignment vertical="center" wrapText="1"/>
    </xf>
    <xf numFmtId="0" fontId="120" fillId="0" borderId="7" xfId="0" applyFont="1" applyBorder="1" applyAlignment="1">
      <alignment horizontal="center" vertical="center" wrapText="1"/>
    </xf>
    <xf numFmtId="0" fontId="13" fillId="0" borderId="118" xfId="0" applyFont="1" applyBorder="1" applyAlignment="1">
      <alignment wrapText="1"/>
    </xf>
    <xf numFmtId="0" fontId="9" fillId="0" borderId="118" xfId="0" applyFont="1" applyBorder="1" applyAlignment="1">
      <alignment wrapText="1"/>
    </xf>
    <xf numFmtId="9" fontId="4" fillId="0" borderId="24" xfId="0" applyNumberFormat="1" applyFont="1" applyBorder="1" applyAlignment="1"/>
    <xf numFmtId="167" fontId="4" fillId="36" borderId="117" xfId="0" applyNumberFormat="1" applyFont="1" applyFill="1" applyBorder="1" applyAlignment="1">
      <alignment horizontal="center" vertical="center"/>
    </xf>
    <xf numFmtId="167" fontId="122" fillId="0" borderId="117" xfId="0" applyNumberFormat="1" applyFont="1" applyBorder="1" applyAlignment="1">
      <alignment horizontal="center" vertical="center"/>
    </xf>
    <xf numFmtId="167" fontId="122" fillId="0" borderId="135" xfId="0" applyNumberFormat="1" applyFont="1" applyBorder="1" applyAlignment="1">
      <alignment horizontal="center" vertical="center"/>
    </xf>
    <xf numFmtId="167" fontId="121" fillId="0" borderId="117" xfId="0" applyNumberFormat="1" applyFont="1" applyFill="1" applyBorder="1" applyAlignment="1">
      <alignment horizontal="center" vertical="center"/>
    </xf>
    <xf numFmtId="193" fontId="25" fillId="0" borderId="140" xfId="0" applyNumberFormat="1" applyFont="1" applyBorder="1" applyAlignment="1">
      <alignment vertical="center"/>
    </xf>
    <xf numFmtId="167" fontId="25" fillId="0" borderId="141" xfId="0" applyNumberFormat="1" applyFont="1" applyBorder="1" applyAlignment="1">
      <alignment horizontal="center"/>
    </xf>
    <xf numFmtId="193" fontId="19" fillId="0" borderId="17" xfId="0" applyNumberFormat="1" applyFont="1" applyFill="1" applyBorder="1" applyAlignment="1">
      <alignment vertical="center"/>
    </xf>
    <xf numFmtId="193" fontId="4" fillId="0" borderId="117" xfId="0" applyNumberFormat="1" applyFont="1" applyBorder="1" applyAlignment="1"/>
    <xf numFmtId="193" fontId="4" fillId="0" borderId="118" xfId="0" applyNumberFormat="1" applyFont="1" applyBorder="1" applyAlignment="1"/>
    <xf numFmtId="164" fontId="4" fillId="0" borderId="135" xfId="7" applyNumberFormat="1" applyFont="1" applyBorder="1" applyAlignment="1"/>
    <xf numFmtId="164" fontId="6" fillId="36" borderId="27" xfId="7" applyNumberFormat="1" applyFont="1" applyFill="1" applyBorder="1"/>
    <xf numFmtId="193" fontId="4" fillId="0" borderId="117" xfId="0" applyNumberFormat="1" applyFont="1" applyBorder="1"/>
    <xf numFmtId="193" fontId="4" fillId="0" borderId="117" xfId="0" applyNumberFormat="1" applyFont="1" applyFill="1" applyBorder="1"/>
    <xf numFmtId="193" fontId="4" fillId="0" borderId="118" xfId="0" applyNumberFormat="1" applyFont="1" applyBorder="1"/>
    <xf numFmtId="193" fontId="4" fillId="0" borderId="118" xfId="0" applyNumberFormat="1" applyFont="1" applyFill="1" applyBorder="1"/>
    <xf numFmtId="193" fontId="6" fillId="36" borderId="26" xfId="0" applyNumberFormat="1" applyFont="1" applyFill="1" applyBorder="1"/>
    <xf numFmtId="9" fontId="6" fillId="36" borderId="27" xfId="20961" applyFont="1" applyFill="1" applyBorder="1"/>
    <xf numFmtId="164" fontId="4" fillId="0" borderId="58" xfId="7" applyNumberFormat="1" applyFont="1" applyFill="1" applyBorder="1" applyAlignment="1">
      <alignment vertical="center"/>
    </xf>
    <xf numFmtId="164" fontId="4" fillId="0" borderId="71" xfId="7" applyNumberFormat="1" applyFont="1" applyFill="1" applyBorder="1" applyAlignment="1">
      <alignment vertical="center"/>
    </xf>
    <xf numFmtId="164" fontId="4" fillId="0" borderId="117" xfId="7" applyNumberFormat="1" applyFont="1" applyFill="1" applyBorder="1" applyAlignment="1">
      <alignment vertical="center"/>
    </xf>
    <xf numFmtId="164" fontId="4" fillId="0" borderId="118" xfId="7" applyNumberFormat="1" applyFont="1" applyFill="1" applyBorder="1" applyAlignment="1">
      <alignment vertical="center"/>
    </xf>
    <xf numFmtId="164" fontId="4" fillId="0" borderId="135" xfId="7" applyNumberFormat="1" applyFont="1" applyFill="1" applyBorder="1" applyAlignment="1">
      <alignment vertical="center"/>
    </xf>
    <xf numFmtId="164" fontId="4" fillId="3" borderId="115" xfId="7" applyNumberFormat="1" applyFont="1" applyFill="1" applyBorder="1" applyAlignment="1">
      <alignment vertical="center"/>
    </xf>
    <xf numFmtId="164" fontId="4" fillId="3" borderId="24" xfId="7" applyNumberFormat="1" applyFont="1" applyFill="1" applyBorder="1" applyAlignment="1">
      <alignment vertical="center"/>
    </xf>
    <xf numFmtId="164" fontId="4" fillId="0" borderId="26" xfId="7" applyNumberFormat="1" applyFont="1" applyFill="1" applyBorder="1" applyAlignment="1">
      <alignment vertical="center"/>
    </xf>
    <xf numFmtId="164" fontId="4" fillId="0" borderId="28" xfId="7" applyNumberFormat="1" applyFont="1" applyFill="1" applyBorder="1" applyAlignment="1">
      <alignment vertical="center"/>
    </xf>
    <xf numFmtId="164" fontId="4" fillId="0" borderId="27" xfId="7" applyNumberFormat="1" applyFont="1" applyFill="1" applyBorder="1" applyAlignment="1">
      <alignment vertical="center"/>
    </xf>
    <xf numFmtId="164" fontId="4" fillId="0" borderId="30" xfId="7" applyNumberFormat="1" applyFont="1" applyFill="1" applyBorder="1" applyAlignment="1">
      <alignment vertical="center"/>
    </xf>
    <xf numFmtId="164" fontId="4" fillId="0" borderId="21" xfId="7" applyNumberFormat="1" applyFont="1" applyFill="1" applyBorder="1" applyAlignment="1">
      <alignment vertical="center"/>
    </xf>
    <xf numFmtId="164" fontId="4" fillId="0" borderId="113" xfId="7" applyNumberFormat="1" applyFont="1" applyFill="1" applyBorder="1" applyAlignment="1">
      <alignment vertical="center"/>
    </xf>
    <xf numFmtId="164" fontId="4" fillId="0" borderId="126" xfId="7" applyNumberFormat="1" applyFont="1" applyFill="1" applyBorder="1" applyAlignment="1">
      <alignment vertical="center"/>
    </xf>
    <xf numFmtId="9" fontId="4" fillId="0" borderId="111" xfId="20961" applyFont="1" applyFill="1" applyBorder="1" applyAlignment="1">
      <alignment vertical="center"/>
    </xf>
    <xf numFmtId="9" fontId="4" fillId="0" borderId="128" xfId="20961" applyFont="1" applyFill="1" applyBorder="1" applyAlignment="1">
      <alignment vertical="center"/>
    </xf>
    <xf numFmtId="164" fontId="4" fillId="0" borderId="135" xfId="7" applyNumberFormat="1" applyFont="1" applyFill="1" applyBorder="1" applyAlignment="1">
      <alignment horizontal="right" vertical="center" wrapText="1"/>
    </xf>
    <xf numFmtId="10" fontId="112" fillId="0" borderId="117" xfId="0" applyNumberFormat="1" applyFont="1" applyFill="1" applyBorder="1" applyAlignment="1">
      <alignment horizontal="left" vertical="center" wrapText="1"/>
    </xf>
    <xf numFmtId="195" fontId="24" fillId="0" borderId="0" xfId="0" applyNumberFormat="1" applyFont="1" applyFill="1" applyBorder="1" applyAlignment="1">
      <alignment horizontal="left"/>
    </xf>
    <xf numFmtId="193" fontId="20" fillId="0" borderId="117" xfId="0" applyNumberFormat="1" applyFont="1" applyFill="1" applyBorder="1" applyAlignment="1" applyProtection="1">
      <alignment horizontal="right"/>
      <protection locked="0"/>
    </xf>
    <xf numFmtId="193" fontId="9" fillId="36" borderId="135" xfId="7" applyNumberFormat="1" applyFont="1" applyFill="1" applyBorder="1" applyAlignment="1" applyProtection="1">
      <alignment horizontal="right"/>
    </xf>
    <xf numFmtId="193" fontId="20" fillId="36" borderId="117" xfId="0" applyNumberFormat="1" applyFont="1" applyFill="1" applyBorder="1" applyAlignment="1">
      <alignment horizontal="right"/>
    </xf>
    <xf numFmtId="193" fontId="9" fillId="0" borderId="135" xfId="7" applyNumberFormat="1" applyFont="1" applyFill="1" applyBorder="1" applyAlignment="1" applyProtection="1">
      <alignment horizontal="right"/>
    </xf>
    <xf numFmtId="193" fontId="21" fillId="0" borderId="117" xfId="0" applyNumberFormat="1" applyFont="1" applyFill="1" applyBorder="1" applyAlignment="1">
      <alignment horizontal="center"/>
    </xf>
    <xf numFmtId="193" fontId="21" fillId="0" borderId="135" xfId="0" applyNumberFormat="1" applyFont="1" applyFill="1" applyBorder="1" applyAlignment="1">
      <alignment horizontal="center"/>
    </xf>
    <xf numFmtId="193" fontId="20" fillId="36" borderId="117" xfId="0" applyNumberFormat="1" applyFont="1" applyFill="1" applyBorder="1" applyAlignment="1" applyProtection="1">
      <alignment horizontal="right"/>
    </xf>
    <xf numFmtId="193" fontId="20" fillId="0" borderId="135" xfId="0" applyNumberFormat="1" applyFont="1" applyFill="1" applyBorder="1" applyAlignment="1" applyProtection="1">
      <alignment horizontal="right"/>
      <protection locked="0"/>
    </xf>
    <xf numFmtId="193" fontId="20" fillId="0" borderId="117" xfId="0" applyNumberFormat="1" applyFont="1" applyFill="1" applyBorder="1" applyAlignment="1" applyProtection="1">
      <alignment horizontal="right" indent="1"/>
      <protection locked="0"/>
    </xf>
    <xf numFmtId="193" fontId="20" fillId="0" borderId="117" xfId="0" applyNumberFormat="1" applyFont="1" applyFill="1" applyBorder="1" applyAlignment="1" applyProtection="1">
      <alignment horizontal="left" indent="1"/>
      <protection locked="0"/>
    </xf>
    <xf numFmtId="193" fontId="9" fillId="36" borderId="117" xfId="7" applyNumberFormat="1" applyFont="1" applyFill="1" applyBorder="1" applyAlignment="1" applyProtection="1"/>
    <xf numFmtId="193" fontId="20" fillId="0" borderId="117" xfId="0" applyNumberFormat="1" applyFont="1" applyFill="1" applyBorder="1" applyAlignment="1" applyProtection="1">
      <protection locked="0"/>
    </xf>
    <xf numFmtId="193" fontId="9" fillId="36" borderId="135" xfId="7" applyNumberFormat="1" applyFont="1" applyFill="1" applyBorder="1" applyAlignment="1" applyProtection="1"/>
    <xf numFmtId="193" fontId="20" fillId="0" borderId="117" xfId="0" applyNumberFormat="1" applyFont="1" applyFill="1" applyBorder="1" applyAlignment="1" applyProtection="1">
      <alignment horizontal="right" vertical="center"/>
      <protection locked="0"/>
    </xf>
    <xf numFmtId="193" fontId="9" fillId="0" borderId="25" xfId="0" applyNumberFormat="1" applyFont="1" applyFill="1" applyBorder="1" applyAlignment="1" applyProtection="1">
      <alignment horizontal="right"/>
    </xf>
    <xf numFmtId="193" fontId="9" fillId="0" borderId="26" xfId="0" applyNumberFormat="1" applyFont="1" applyFill="1" applyBorder="1" applyAlignment="1" applyProtection="1">
      <alignment horizontal="right"/>
    </xf>
    <xf numFmtId="193" fontId="9" fillId="0" borderId="138" xfId="0" applyNumberFormat="1" applyFont="1" applyFill="1" applyBorder="1" applyAlignment="1" applyProtection="1">
      <alignment horizontal="right"/>
    </xf>
    <xf numFmtId="193" fontId="7" fillId="36" borderId="135" xfId="2" applyNumberFormat="1" applyFont="1" applyFill="1" applyBorder="1" applyAlignment="1" applyProtection="1">
      <alignment vertical="top"/>
    </xf>
    <xf numFmtId="193" fontId="7" fillId="3" borderId="135" xfId="2" applyNumberFormat="1" applyFont="1" applyFill="1" applyBorder="1" applyAlignment="1" applyProtection="1">
      <alignment vertical="top"/>
      <protection locked="0"/>
    </xf>
    <xf numFmtId="193" fontId="7" fillId="36" borderId="135" xfId="2" applyNumberFormat="1" applyFont="1" applyFill="1" applyBorder="1" applyAlignment="1" applyProtection="1">
      <alignment vertical="top" wrapText="1"/>
    </xf>
    <xf numFmtId="193" fontId="7" fillId="3" borderId="135" xfId="2" applyNumberFormat="1" applyFont="1" applyFill="1" applyBorder="1" applyAlignment="1" applyProtection="1">
      <alignment vertical="top" wrapText="1"/>
      <protection locked="0"/>
    </xf>
    <xf numFmtId="193" fontId="7" fillId="36" borderId="135" xfId="2" applyNumberFormat="1" applyFont="1" applyFill="1" applyBorder="1" applyAlignment="1" applyProtection="1">
      <alignment vertical="top" wrapText="1"/>
      <protection locked="0"/>
    </xf>
    <xf numFmtId="193" fontId="0" fillId="0" borderId="0" xfId="0" applyNumberFormat="1"/>
    <xf numFmtId="0" fontId="7" fillId="0" borderId="0" xfId="0" applyFont="1" applyAlignment="1">
      <alignment horizontal="center"/>
    </xf>
    <xf numFmtId="0" fontId="4" fillId="0" borderId="0" xfId="0" applyFont="1" applyAlignment="1">
      <alignment horizontal="center"/>
    </xf>
    <xf numFmtId="0" fontId="7" fillId="0" borderId="0" xfId="0" applyFont="1" applyBorder="1" applyAlignment="1">
      <alignment horizontal="center"/>
    </xf>
    <xf numFmtId="0" fontId="4" fillId="0" borderId="0" xfId="0" applyFont="1" applyBorder="1" applyAlignment="1">
      <alignment horizontal="center"/>
    </xf>
    <xf numFmtId="169" fontId="28" fillId="37" borderId="0" xfId="20" applyBorder="1" applyAlignment="1">
      <alignment horizontal="center"/>
    </xf>
    <xf numFmtId="169" fontId="28" fillId="37" borderId="110" xfId="20" applyBorder="1" applyAlignment="1">
      <alignment horizontal="center"/>
    </xf>
    <xf numFmtId="193" fontId="7" fillId="0" borderId="3" xfId="0" applyNumberFormat="1" applyFont="1" applyFill="1" applyBorder="1" applyAlignment="1" applyProtection="1">
      <alignment horizontal="center" vertical="center" wrapText="1"/>
      <protection locked="0"/>
    </xf>
    <xf numFmtId="193" fontId="7" fillId="0" borderId="117" xfId="0" applyNumberFormat="1" applyFont="1" applyFill="1" applyBorder="1" applyAlignment="1" applyProtection="1">
      <alignment horizontal="center" vertical="center" wrapText="1"/>
      <protection locked="0"/>
    </xf>
    <xf numFmtId="193" fontId="4" fillId="0" borderId="117" xfId="0" applyNumberFormat="1" applyFont="1" applyFill="1" applyBorder="1" applyAlignment="1" applyProtection="1">
      <alignment horizontal="center" vertical="center" wrapText="1"/>
      <protection locked="0"/>
    </xf>
    <xf numFmtId="193" fontId="4" fillId="0" borderId="135" xfId="0" applyNumberFormat="1" applyFont="1" applyFill="1" applyBorder="1" applyAlignment="1" applyProtection="1">
      <alignment horizontal="center" vertical="center" wrapText="1"/>
      <protection locked="0"/>
    </xf>
    <xf numFmtId="10" fontId="4" fillId="0" borderId="117" xfId="20961" applyNumberFormat="1" applyFont="1" applyFill="1" applyBorder="1" applyAlignment="1" applyProtection="1">
      <alignment horizontal="center" vertical="center" wrapText="1"/>
      <protection locked="0"/>
    </xf>
    <xf numFmtId="10" fontId="4" fillId="0" borderId="117" xfId="20961" applyNumberFormat="1" applyFont="1" applyBorder="1" applyAlignment="1" applyProtection="1">
      <alignment horizontal="center" vertical="center" wrapText="1"/>
      <protection locked="0"/>
    </xf>
    <xf numFmtId="10" fontId="4" fillId="0" borderId="135" xfId="20961" applyNumberFormat="1" applyFont="1" applyBorder="1" applyAlignment="1" applyProtection="1">
      <alignment horizontal="center" vertical="center" wrapText="1"/>
      <protection locked="0"/>
    </xf>
    <xf numFmtId="10" fontId="28" fillId="37" borderId="0" xfId="20961" applyNumberFormat="1" applyFont="1" applyFill="1" applyBorder="1" applyAlignment="1">
      <alignment horizontal="center"/>
    </xf>
    <xf numFmtId="10" fontId="28" fillId="37" borderId="110" xfId="20961" applyNumberFormat="1" applyFont="1" applyFill="1" applyBorder="1" applyAlignment="1">
      <alignment horizontal="center"/>
    </xf>
    <xf numFmtId="10" fontId="9" fillId="2" borderId="117" xfId="20961" applyNumberFormat="1" applyFont="1" applyFill="1" applyBorder="1" applyAlignment="1" applyProtection="1">
      <alignment horizontal="center" vertical="center"/>
      <protection locked="0"/>
    </xf>
    <xf numFmtId="10" fontId="17" fillId="2" borderId="117" xfId="20961" applyNumberFormat="1" applyFont="1" applyFill="1" applyBorder="1" applyAlignment="1" applyProtection="1">
      <alignment horizontal="center" vertical="center"/>
      <protection locked="0"/>
    </xf>
    <xf numFmtId="10" fontId="17" fillId="2" borderId="135" xfId="20961" applyNumberFormat="1" applyFont="1" applyFill="1" applyBorder="1" applyAlignment="1" applyProtection="1">
      <alignment horizontal="center" vertical="center"/>
      <protection locked="0"/>
    </xf>
    <xf numFmtId="10" fontId="9" fillId="0" borderId="117" xfId="20961" applyNumberFormat="1" applyFont="1" applyFill="1" applyBorder="1" applyAlignment="1" applyProtection="1">
      <alignment horizontal="center" vertical="center"/>
      <protection locked="0"/>
    </xf>
    <xf numFmtId="10" fontId="9" fillId="2" borderId="135" xfId="20961" applyNumberFormat="1" applyFont="1" applyFill="1" applyBorder="1" applyAlignment="1" applyProtection="1">
      <alignment horizontal="center" vertical="center"/>
      <protection locked="0"/>
    </xf>
    <xf numFmtId="193" fontId="9" fillId="2" borderId="3" xfId="0" applyNumberFormat="1" applyFont="1" applyFill="1" applyBorder="1" applyAlignment="1" applyProtection="1">
      <alignment horizontal="center" vertical="center"/>
      <protection locked="0"/>
    </xf>
    <xf numFmtId="193" fontId="9" fillId="0" borderId="117" xfId="0" applyNumberFormat="1" applyFont="1" applyFill="1" applyBorder="1" applyAlignment="1" applyProtection="1">
      <alignment horizontal="center" vertical="center"/>
      <protection locked="0"/>
    </xf>
    <xf numFmtId="193" fontId="9" fillId="2" borderId="117" xfId="0" applyNumberFormat="1" applyFont="1" applyFill="1" applyBorder="1" applyAlignment="1" applyProtection="1">
      <alignment horizontal="center" vertical="center"/>
      <protection locked="0"/>
    </xf>
    <xf numFmtId="193" fontId="9" fillId="2" borderId="135" xfId="0" applyNumberFormat="1" applyFont="1" applyFill="1" applyBorder="1" applyAlignment="1" applyProtection="1">
      <alignment horizontal="center" vertical="center"/>
      <protection locked="0"/>
    </xf>
    <xf numFmtId="193" fontId="17" fillId="2" borderId="117" xfId="0" applyNumberFormat="1" applyFont="1" applyFill="1" applyBorder="1" applyAlignment="1" applyProtection="1">
      <alignment horizontal="center" vertical="center"/>
      <protection locked="0"/>
    </xf>
    <xf numFmtId="193" fontId="17" fillId="2" borderId="135" xfId="0" applyNumberFormat="1" applyFont="1" applyFill="1" applyBorder="1" applyAlignment="1" applyProtection="1">
      <alignment horizontal="center" vertical="center"/>
      <protection locked="0"/>
    </xf>
    <xf numFmtId="9" fontId="9" fillId="0" borderId="26" xfId="20961" applyFont="1" applyFill="1" applyBorder="1" applyAlignment="1" applyProtection="1">
      <alignment horizontal="center" vertical="center"/>
      <protection locked="0"/>
    </xf>
    <xf numFmtId="9" fontId="17" fillId="2" borderId="26" xfId="20961" applyFont="1" applyFill="1" applyBorder="1" applyAlignment="1" applyProtection="1">
      <alignment horizontal="center" vertical="center"/>
      <protection locked="0"/>
    </xf>
    <xf numFmtId="9" fontId="17" fillId="2" borderId="27" xfId="20961" applyFont="1" applyFill="1" applyBorder="1" applyAlignment="1" applyProtection="1">
      <alignment horizontal="center" vertical="center"/>
      <protection locked="0"/>
    </xf>
    <xf numFmtId="193" fontId="0" fillId="36" borderId="135" xfId="0" applyNumberFormat="1" applyFill="1" applyBorder="1" applyAlignment="1">
      <alignment horizontal="center" vertical="center" wrapText="1"/>
    </xf>
    <xf numFmtId="164" fontId="0" fillId="0" borderId="0" xfId="7" applyNumberFormat="1" applyFont="1"/>
    <xf numFmtId="164" fontId="64" fillId="79" borderId="116" xfId="7" applyNumberFormat="1" applyFont="1" applyFill="1" applyBorder="1" applyAlignment="1" applyProtection="1">
      <alignment vertical="center"/>
      <protection locked="0"/>
    </xf>
    <xf numFmtId="164" fontId="116" fillId="0" borderId="117" xfId="7" applyNumberFormat="1" applyFont="1" applyFill="1" applyBorder="1" applyAlignment="1" applyProtection="1">
      <alignment horizontal="right" vertical="center"/>
      <protection locked="0"/>
    </xf>
    <xf numFmtId="164" fontId="116" fillId="80" borderId="117" xfId="7" applyNumberFormat="1" applyFont="1" applyFill="1" applyBorder="1" applyAlignment="1" applyProtection="1">
      <alignment horizontal="right" vertical="center"/>
    </xf>
    <xf numFmtId="164" fontId="64" fillId="79" borderId="116" xfId="7" applyNumberFormat="1" applyFont="1" applyFill="1" applyBorder="1" applyAlignment="1" applyProtection="1">
      <alignment horizontal="right" vertical="center"/>
      <protection locked="0"/>
    </xf>
    <xf numFmtId="164" fontId="115" fillId="79" borderId="116" xfId="7" applyNumberFormat="1" applyFont="1" applyFill="1" applyBorder="1" applyAlignment="1" applyProtection="1">
      <alignment horizontal="right" vertical="center"/>
      <protection locked="0"/>
    </xf>
    <xf numFmtId="164" fontId="116" fillId="3" borderId="117" xfId="7" applyNumberFormat="1" applyFont="1" applyFill="1" applyBorder="1" applyAlignment="1" applyProtection="1">
      <alignment horizontal="right" vertical="center"/>
      <protection locked="0"/>
    </xf>
    <xf numFmtId="10" fontId="116" fillId="0" borderId="117" xfId="20626" applyNumberFormat="1" applyFont="1" applyFill="1" applyBorder="1" applyAlignment="1" applyProtection="1">
      <alignment horizontal="right" vertical="center"/>
      <protection locked="0"/>
    </xf>
    <xf numFmtId="0" fontId="106" fillId="0" borderId="73" xfId="0" applyFont="1" applyBorder="1" applyAlignment="1">
      <alignment horizontal="left" vertical="center" wrapText="1"/>
    </xf>
    <xf numFmtId="0" fontId="106" fillId="0" borderId="72" xfId="0" applyFont="1" applyBorder="1" applyAlignment="1">
      <alignment horizontal="left" vertical="center" wrapText="1"/>
    </xf>
    <xf numFmtId="0" fontId="9" fillId="0" borderId="30" xfId="0" applyFont="1" applyFill="1" applyBorder="1" applyAlignment="1" applyProtection="1">
      <alignment horizontal="center"/>
    </xf>
    <xf numFmtId="0" fontId="9" fillId="0" borderId="31" xfId="0" applyFont="1" applyFill="1" applyBorder="1" applyAlignment="1" applyProtection="1">
      <alignment horizontal="center"/>
    </xf>
    <xf numFmtId="0" fontId="9" fillId="0" borderId="33" xfId="0" applyFont="1" applyFill="1" applyBorder="1" applyAlignment="1" applyProtection="1">
      <alignment horizontal="center"/>
    </xf>
    <xf numFmtId="0" fontId="9" fillId="0" borderId="32" xfId="0" applyFont="1" applyFill="1" applyBorder="1" applyAlignment="1" applyProtection="1">
      <alignment horizontal="center"/>
    </xf>
    <xf numFmtId="0" fontId="6" fillId="0" borderId="4" xfId="0" applyFont="1" applyBorder="1" applyAlignment="1">
      <alignment horizontal="center" vertical="center"/>
    </xf>
    <xf numFmtId="0" fontId="6" fillId="0" borderId="76" xfId="0" applyFont="1" applyBorder="1" applyAlignment="1">
      <alignment horizontal="center" vertical="center"/>
    </xf>
    <xf numFmtId="0" fontId="10" fillId="0" borderId="5"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20" xfId="0" applyFont="1" applyFill="1" applyBorder="1" applyAlignment="1" applyProtection="1">
      <alignment horizontal="center"/>
    </xf>
    <xf numFmtId="0" fontId="10" fillId="0" borderId="21" xfId="0" applyFont="1" applyFill="1" applyBorder="1" applyAlignment="1" applyProtection="1">
      <alignment horizontal="center"/>
    </xf>
    <xf numFmtId="0" fontId="10" fillId="0" borderId="30" xfId="0" applyFont="1" applyBorder="1" applyAlignment="1">
      <alignment horizontal="center" wrapText="1"/>
    </xf>
    <xf numFmtId="0" fontId="9" fillId="0" borderId="32" xfId="0" applyFont="1" applyBorder="1" applyAlignment="1">
      <alignment horizontal="center"/>
    </xf>
    <xf numFmtId="0" fontId="13" fillId="0" borderId="3" xfId="0" applyFont="1" applyBorder="1" applyAlignment="1">
      <alignment wrapText="1"/>
    </xf>
    <xf numFmtId="0" fontId="4" fillId="0" borderId="23" xfId="0" applyFont="1" applyBorder="1" applyAlignment="1"/>
    <xf numFmtId="0" fontId="10" fillId="0" borderId="8" xfId="0" applyFont="1" applyBorder="1" applyAlignment="1">
      <alignment horizontal="center" wrapText="1"/>
    </xf>
    <xf numFmtId="0" fontId="9" fillId="0" borderId="24" xfId="0" applyFont="1" applyBorder="1" applyAlignment="1">
      <alignment horizontal="center"/>
    </xf>
    <xf numFmtId="0" fontId="10" fillId="0" borderId="8" xfId="0" applyFont="1" applyBorder="1" applyAlignment="1">
      <alignment horizontal="center" vertical="center" wrapText="1"/>
    </xf>
    <xf numFmtId="0" fontId="10" fillId="0" borderId="24" xfId="0" applyFont="1" applyBorder="1" applyAlignment="1">
      <alignment horizontal="center" vertical="center" wrapText="1"/>
    </xf>
    <xf numFmtId="0" fontId="4" fillId="0" borderId="117" xfId="0" applyFont="1" applyFill="1" applyBorder="1" applyAlignment="1">
      <alignment horizontal="center" vertical="center" wrapText="1"/>
    </xf>
    <xf numFmtId="0" fontId="4" fillId="0" borderId="118" xfId="0" applyFont="1" applyFill="1" applyBorder="1" applyAlignment="1">
      <alignment horizontal="center"/>
    </xf>
    <xf numFmtId="0" fontId="4" fillId="0" borderId="24" xfId="0" applyFont="1" applyFill="1" applyBorder="1" applyAlignment="1">
      <alignment horizontal="center"/>
    </xf>
    <xf numFmtId="0" fontId="6" fillId="36" borderId="139" xfId="0" applyFont="1" applyFill="1" applyBorder="1" applyAlignment="1">
      <alignment horizontal="center" vertical="center" wrapText="1"/>
    </xf>
    <xf numFmtId="0" fontId="6" fillId="36" borderId="33" xfId="0" applyFont="1" applyFill="1" applyBorder="1" applyAlignment="1">
      <alignment horizontal="center" vertical="center" wrapText="1"/>
    </xf>
    <xf numFmtId="0" fontId="6" fillId="36" borderId="136" xfId="0" applyFont="1" applyFill="1" applyBorder="1" applyAlignment="1">
      <alignment horizontal="center" vertical="center" wrapText="1"/>
    </xf>
    <xf numFmtId="0" fontId="6" fillId="36" borderId="116" xfId="0" applyFont="1" applyFill="1" applyBorder="1" applyAlignment="1">
      <alignment horizontal="center" vertical="center" wrapText="1"/>
    </xf>
    <xf numFmtId="0" fontId="103" fillId="3" borderId="74" xfId="13" applyFont="1" applyFill="1" applyBorder="1" applyAlignment="1" applyProtection="1">
      <alignment horizontal="center" vertical="center" wrapText="1"/>
      <protection locked="0"/>
    </xf>
    <xf numFmtId="0" fontId="103" fillId="3" borderId="71"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9" xfId="1" applyNumberFormat="1" applyFont="1" applyFill="1" applyBorder="1" applyAlignment="1" applyProtection="1">
      <alignment horizontal="center"/>
      <protection locked="0"/>
    </xf>
    <xf numFmtId="164" fontId="15" fillId="3" borderId="20" xfId="1" applyNumberFormat="1" applyFont="1" applyFill="1" applyBorder="1" applyAlignment="1" applyProtection="1">
      <alignment horizontal="center"/>
      <protection locked="0"/>
    </xf>
    <xf numFmtId="164" fontId="15" fillId="3" borderId="21" xfId="1" applyNumberFormat="1" applyFont="1" applyFill="1" applyBorder="1" applyAlignment="1" applyProtection="1">
      <alignment horizontal="center"/>
      <protection locked="0"/>
    </xf>
    <xf numFmtId="0" fontId="6" fillId="0" borderId="55" xfId="0" applyFont="1" applyBorder="1" applyAlignment="1">
      <alignment horizontal="center" vertical="center" wrapText="1"/>
    </xf>
    <xf numFmtId="0" fontId="6" fillId="0" borderId="56" xfId="0" applyFont="1" applyBorder="1" applyAlignment="1">
      <alignment horizontal="center" vertical="center" wrapText="1"/>
    </xf>
    <xf numFmtId="164" fontId="15" fillId="0" borderId="108" xfId="1" applyNumberFormat="1" applyFont="1" applyFill="1" applyBorder="1" applyAlignment="1" applyProtection="1">
      <alignment horizontal="center" vertical="center" wrapText="1"/>
      <protection locked="0"/>
    </xf>
    <xf numFmtId="164" fontId="15" fillId="0" borderId="109"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74" xfId="0" applyFont="1" applyFill="1" applyBorder="1" applyAlignment="1">
      <alignment horizontal="center" vertical="center" wrapText="1"/>
    </xf>
    <xf numFmtId="0" fontId="4" fillId="0" borderId="71"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67"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4" fillId="0" borderId="124" xfId="0" applyFont="1" applyFill="1" applyBorder="1" applyAlignment="1">
      <alignment horizontal="center" vertical="center" wrapText="1"/>
    </xf>
    <xf numFmtId="0" fontId="14" fillId="0" borderId="59" xfId="0" applyFont="1" applyFill="1" applyBorder="1" applyAlignment="1">
      <alignment horizontal="left" vertical="center"/>
    </xf>
    <xf numFmtId="0" fontId="14" fillId="0" borderId="60" xfId="0" applyFont="1" applyFill="1" applyBorder="1" applyAlignment="1">
      <alignment horizontal="left" vertical="center"/>
    </xf>
    <xf numFmtId="0" fontId="108" fillId="78" borderId="8" xfId="0" applyFont="1" applyFill="1" applyBorder="1" applyAlignment="1">
      <alignment vertical="center" wrapText="1"/>
    </xf>
    <xf numFmtId="0" fontId="108" fillId="78" borderId="10" xfId="0" applyFont="1" applyFill="1" applyBorder="1" applyAlignment="1">
      <alignment vertical="center" wrapText="1"/>
    </xf>
    <xf numFmtId="0" fontId="108" fillId="0" borderId="8" xfId="0" applyFont="1" applyFill="1" applyBorder="1" applyAlignment="1">
      <alignment vertical="center" wrapText="1"/>
    </xf>
    <xf numFmtId="0" fontId="108" fillId="0" borderId="10" xfId="0" applyFont="1" applyFill="1" applyBorder="1" applyAlignment="1">
      <alignment vertical="center" wrapText="1"/>
    </xf>
    <xf numFmtId="0" fontId="108" fillId="0" borderId="8" xfId="0" applyFont="1" applyFill="1" applyBorder="1" applyAlignment="1">
      <alignment horizontal="left" vertical="center" wrapText="1"/>
    </xf>
    <xf numFmtId="0" fontId="108" fillId="0" borderId="10" xfId="0" applyFont="1" applyFill="1" applyBorder="1" applyAlignment="1">
      <alignment horizontal="left" vertical="center" wrapText="1"/>
    </xf>
    <xf numFmtId="0" fontId="107" fillId="76" borderId="89" xfId="0" applyFont="1" applyFill="1" applyBorder="1" applyAlignment="1">
      <alignment horizontal="center" vertical="center" wrapText="1"/>
    </xf>
    <xf numFmtId="0" fontId="107" fillId="76" borderId="0" xfId="0" applyFont="1" applyFill="1" applyBorder="1" applyAlignment="1">
      <alignment horizontal="center" vertical="center" wrapText="1"/>
    </xf>
    <xf numFmtId="0" fontId="107" fillId="76" borderId="90" xfId="0" applyFont="1" applyFill="1" applyBorder="1" applyAlignment="1">
      <alignment horizontal="center" vertical="center" wrapText="1"/>
    </xf>
    <xf numFmtId="0" fontId="107" fillId="0" borderId="102" xfId="0" applyFont="1" applyFill="1" applyBorder="1" applyAlignment="1">
      <alignment horizontal="center" vertical="center"/>
    </xf>
    <xf numFmtId="0" fontId="108" fillId="0" borderId="95" xfId="0" applyFont="1" applyFill="1" applyBorder="1" applyAlignment="1">
      <alignment horizontal="left" vertical="center"/>
    </xf>
    <xf numFmtId="0" fontId="108" fillId="0" borderId="96" xfId="0" applyFont="1" applyFill="1" applyBorder="1" applyAlignment="1">
      <alignment horizontal="left" vertical="center"/>
    </xf>
    <xf numFmtId="0" fontId="107" fillId="76" borderId="105" xfId="0" applyFont="1" applyFill="1" applyBorder="1" applyAlignment="1">
      <alignment horizontal="center" vertical="center"/>
    </xf>
    <xf numFmtId="0" fontId="107" fillId="76" borderId="106" xfId="0" applyFont="1" applyFill="1" applyBorder="1" applyAlignment="1">
      <alignment horizontal="center" vertical="center"/>
    </xf>
    <xf numFmtId="0" fontId="107" fillId="76" borderId="107" xfId="0" applyFont="1" applyFill="1" applyBorder="1" applyAlignment="1">
      <alignment horizontal="center" vertical="center"/>
    </xf>
    <xf numFmtId="0" fontId="108" fillId="0" borderId="98" xfId="0" applyFont="1" applyFill="1" applyBorder="1" applyAlignment="1">
      <alignment horizontal="left" vertical="center" wrapText="1"/>
    </xf>
    <xf numFmtId="0" fontId="108" fillId="0" borderId="99" xfId="0" applyFont="1" applyFill="1" applyBorder="1" applyAlignment="1">
      <alignment horizontal="left" vertical="center" wrapText="1"/>
    </xf>
    <xf numFmtId="0" fontId="108" fillId="0" borderId="94" xfId="0" applyFont="1" applyFill="1" applyBorder="1" applyAlignment="1">
      <alignment horizontal="left" vertical="center" wrapText="1"/>
    </xf>
    <xf numFmtId="0" fontId="108" fillId="0" borderId="103" xfId="0" applyFont="1" applyFill="1" applyBorder="1" applyAlignment="1">
      <alignment horizontal="left" vertical="center" wrapText="1"/>
    </xf>
    <xf numFmtId="0" fontId="107" fillId="76" borderId="91" xfId="0" applyFont="1" applyFill="1" applyBorder="1" applyAlignment="1">
      <alignment horizontal="center" vertical="center" wrapText="1"/>
    </xf>
    <xf numFmtId="0" fontId="107" fillId="76" borderId="92" xfId="0" applyFont="1" applyFill="1" applyBorder="1" applyAlignment="1">
      <alignment horizontal="center" vertical="center" wrapText="1"/>
    </xf>
    <xf numFmtId="0" fontId="107" fillId="76" borderId="93" xfId="0" applyFont="1" applyFill="1" applyBorder="1" applyAlignment="1">
      <alignment horizontal="center" vertical="center" wrapText="1"/>
    </xf>
    <xf numFmtId="0" fontId="107" fillId="0" borderId="104" xfId="0" applyFont="1" applyFill="1" applyBorder="1" applyAlignment="1">
      <alignment horizontal="center" vertical="center"/>
    </xf>
    <xf numFmtId="0" fontId="107" fillId="0" borderId="105" xfId="0" applyFont="1" applyFill="1" applyBorder="1" applyAlignment="1">
      <alignment horizontal="center" vertical="center"/>
    </xf>
    <xf numFmtId="0" fontId="107" fillId="0" borderId="106" xfId="0" applyFont="1" applyFill="1" applyBorder="1" applyAlignment="1">
      <alignment horizontal="center" vertical="center"/>
    </xf>
    <xf numFmtId="0" fontId="107" fillId="0" borderId="107" xfId="0" applyFont="1" applyFill="1" applyBorder="1" applyAlignment="1">
      <alignment horizontal="center" vertical="center"/>
    </xf>
    <xf numFmtId="0" fontId="107" fillId="0" borderId="100" xfId="0" applyFont="1" applyFill="1" applyBorder="1" applyAlignment="1">
      <alignment horizontal="center" vertical="center"/>
    </xf>
    <xf numFmtId="0" fontId="108" fillId="0" borderId="97" xfId="0" applyFont="1" applyFill="1" applyBorder="1" applyAlignment="1">
      <alignment horizontal="left" vertical="center" wrapText="1"/>
    </xf>
    <xf numFmtId="0" fontId="108" fillId="3" borderId="8" xfId="0" applyFont="1" applyFill="1" applyBorder="1" applyAlignment="1">
      <alignment horizontal="left" vertical="center" wrapText="1"/>
    </xf>
    <xf numFmtId="0" fontId="108" fillId="3" borderId="10" xfId="0" applyFont="1" applyFill="1" applyBorder="1" applyAlignment="1">
      <alignment horizontal="left" vertical="center" wrapText="1"/>
    </xf>
    <xf numFmtId="0" fontId="108" fillId="0" borderId="84" xfId="0" applyFont="1" applyFill="1" applyBorder="1" applyAlignment="1">
      <alignment horizontal="left" vertical="center" wrapText="1"/>
    </xf>
    <xf numFmtId="0" fontId="108" fillId="0" borderId="85" xfId="0" applyFont="1" applyFill="1" applyBorder="1" applyAlignment="1">
      <alignment horizontal="left" vertical="center" wrapText="1"/>
    </xf>
    <xf numFmtId="0" fontId="107" fillId="76" borderId="132" xfId="0" applyFont="1" applyFill="1" applyBorder="1" applyAlignment="1">
      <alignment horizontal="center" vertical="center" wrapText="1"/>
    </xf>
    <xf numFmtId="0" fontId="107" fillId="76" borderId="133" xfId="0" applyFont="1" applyFill="1" applyBorder="1" applyAlignment="1">
      <alignment horizontal="center" vertical="center" wrapText="1"/>
    </xf>
    <xf numFmtId="0" fontId="107" fillId="76" borderId="134" xfId="0" applyFont="1" applyFill="1" applyBorder="1" applyAlignment="1">
      <alignment horizontal="center" vertical="center" wrapText="1"/>
    </xf>
    <xf numFmtId="0" fontId="107" fillId="0" borderId="77" xfId="0" applyFont="1" applyFill="1" applyBorder="1" applyAlignment="1">
      <alignment horizontal="center" vertical="center"/>
    </xf>
    <xf numFmtId="0" fontId="107" fillId="0" borderId="78" xfId="0" applyFont="1" applyFill="1" applyBorder="1" applyAlignment="1">
      <alignment horizontal="center" vertical="center"/>
    </xf>
    <xf numFmtId="0" fontId="107" fillId="0" borderId="79" xfId="0" applyFont="1" applyFill="1" applyBorder="1" applyAlignment="1">
      <alignment horizontal="center" vertical="center"/>
    </xf>
    <xf numFmtId="49" fontId="108" fillId="0" borderId="95" xfId="0" applyNumberFormat="1" applyFont="1" applyFill="1" applyBorder="1" applyAlignment="1">
      <alignment horizontal="left" vertical="center" wrapText="1"/>
    </xf>
    <xf numFmtId="49" fontId="108" fillId="0" borderId="96" xfId="0" applyNumberFormat="1" applyFont="1" applyFill="1" applyBorder="1" applyAlignment="1">
      <alignment horizontal="left" vertical="center" wrapText="1"/>
    </xf>
    <xf numFmtId="0" fontId="107" fillId="76" borderId="80" xfId="0" applyFont="1" applyFill="1" applyBorder="1" applyAlignment="1">
      <alignment horizontal="center" vertical="center" wrapText="1"/>
    </xf>
    <xf numFmtId="0" fontId="107" fillId="76" borderId="81" xfId="0" applyFont="1" applyFill="1" applyBorder="1" applyAlignment="1">
      <alignment horizontal="center" vertical="center" wrapText="1"/>
    </xf>
    <xf numFmtId="0" fontId="107" fillId="76" borderId="82" xfId="0" applyFont="1" applyFill="1" applyBorder="1" applyAlignment="1">
      <alignment horizontal="center" vertical="center" wrapText="1"/>
    </xf>
    <xf numFmtId="0" fontId="108" fillId="0" borderId="58" xfId="0" applyFont="1" applyFill="1" applyBorder="1" applyAlignment="1">
      <alignment horizontal="left" vertical="center" wrapText="1"/>
    </xf>
    <xf numFmtId="0" fontId="108" fillId="0" borderId="11" xfId="0" applyFont="1" applyFill="1" applyBorder="1" applyAlignment="1">
      <alignment horizontal="left" vertical="center" wrapText="1"/>
    </xf>
    <xf numFmtId="0" fontId="108" fillId="0" borderId="118" xfId="0" applyFont="1" applyFill="1" applyBorder="1" applyAlignment="1">
      <alignment horizontal="left" vertical="center" wrapText="1"/>
    </xf>
    <xf numFmtId="0" fontId="108" fillId="0" borderId="116" xfId="0" applyFont="1" applyFill="1" applyBorder="1" applyAlignment="1">
      <alignment horizontal="left" vertical="center" wrapText="1"/>
    </xf>
    <xf numFmtId="0" fontId="108" fillId="3" borderId="8" xfId="0" applyFont="1" applyFill="1" applyBorder="1" applyAlignment="1">
      <alignment vertical="center" wrapText="1"/>
    </xf>
    <xf numFmtId="0" fontId="108" fillId="3" borderId="10" xfId="0" applyFont="1" applyFill="1" applyBorder="1" applyAlignment="1">
      <alignment vertical="center" wrapText="1"/>
    </xf>
    <xf numFmtId="0" fontId="108" fillId="0" borderId="84" xfId="0" applyFont="1" applyFill="1" applyBorder="1" applyAlignment="1">
      <alignment vertical="center" wrapText="1"/>
    </xf>
    <xf numFmtId="0" fontId="108" fillId="0" borderId="85" xfId="0" applyFont="1" applyFill="1" applyBorder="1" applyAlignment="1">
      <alignment vertical="center" wrapText="1"/>
    </xf>
    <xf numFmtId="0" fontId="108" fillId="0" borderId="58" xfId="0" applyFont="1" applyFill="1" applyBorder="1" applyAlignment="1">
      <alignment vertical="center" wrapText="1"/>
    </xf>
    <xf numFmtId="0" fontId="108" fillId="0" borderId="11" xfId="0" applyFont="1" applyFill="1" applyBorder="1" applyAlignment="1">
      <alignment vertical="center" wrapText="1"/>
    </xf>
    <xf numFmtId="0" fontId="108" fillId="3" borderId="84" xfId="0" applyFont="1" applyFill="1" applyBorder="1" applyAlignment="1">
      <alignment horizontal="left" vertical="center" wrapText="1"/>
    </xf>
    <xf numFmtId="0" fontId="108" fillId="3" borderId="85" xfId="0" applyFont="1" applyFill="1" applyBorder="1" applyAlignment="1">
      <alignment horizontal="left" vertical="center" wrapText="1"/>
    </xf>
    <xf numFmtId="0" fontId="108" fillId="0" borderId="3" xfId="0" applyFont="1" applyFill="1" applyBorder="1" applyAlignment="1">
      <alignment horizontal="left" vertical="center" wrapText="1"/>
    </xf>
    <xf numFmtId="0" fontId="108" fillId="0" borderId="8" xfId="0" applyFont="1" applyFill="1" applyBorder="1" applyAlignment="1">
      <alignment horizontal="left"/>
    </xf>
    <xf numFmtId="0" fontId="108" fillId="0" borderId="10" xfId="0" applyFont="1" applyFill="1" applyBorder="1" applyAlignment="1">
      <alignment horizontal="left"/>
    </xf>
    <xf numFmtId="0" fontId="108" fillId="0" borderId="87" xfId="0" applyFont="1" applyFill="1" applyBorder="1" applyAlignment="1">
      <alignment horizontal="left" vertical="center" wrapText="1"/>
    </xf>
    <xf numFmtId="0" fontId="108" fillId="0" borderId="88" xfId="0" applyFont="1" applyFill="1" applyBorder="1" applyAlignment="1">
      <alignment horizontal="left" vertical="center" wrapText="1"/>
    </xf>
    <xf numFmtId="0" fontId="64" fillId="0" borderId="20" xfId="0" applyFont="1" applyFill="1" applyBorder="1" applyAlignment="1">
      <alignment horizontal="left" vertical="center" wrapText="1" indent="1"/>
    </xf>
    <xf numFmtId="0" fontId="64" fillId="0" borderId="20" xfId="0" applyFont="1" applyFill="1" applyBorder="1" applyAlignment="1">
      <alignment horizontal="right" vertical="center" wrapText="1"/>
    </xf>
    <xf numFmtId="0" fontId="123" fillId="0" borderId="20" xfId="0" applyFont="1" applyFill="1" applyBorder="1" applyAlignment="1">
      <alignment horizontal="right" vertical="center" wrapText="1"/>
    </xf>
    <xf numFmtId="0" fontId="123" fillId="0" borderId="21" xfId="0" applyFont="1" applyFill="1" applyBorder="1" applyAlignment="1">
      <alignment horizontal="right" vertical="center" wrapText="1"/>
    </xf>
    <xf numFmtId="193" fontId="24" fillId="36" borderId="63" xfId="0" applyNumberFormat="1" applyFont="1" applyFill="1" applyBorder="1" applyAlignment="1">
      <alignment horizontal="center" vertical="center"/>
    </xf>
  </cellXfs>
  <cellStyles count="21413">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4">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26"/>
  <sheetViews>
    <sheetView workbookViewId="0">
      <pane xSplit="1" ySplit="7" topLeftCell="B8" activePane="bottomRight" state="frozen"/>
      <selection pane="topRight" activeCell="B1" sqref="B1"/>
      <selection pane="bottomLeft" activeCell="A8" sqref="A8"/>
      <selection pane="bottomRight" activeCell="C11" sqref="C11"/>
    </sheetView>
  </sheetViews>
  <sheetFormatPr defaultRowHeight="15"/>
  <cols>
    <col min="1" max="1" width="10.28515625" style="2" customWidth="1"/>
    <col min="2" max="2" width="134.7109375" bestFit="1" customWidth="1"/>
    <col min="3" max="3" width="39.42578125" customWidth="1"/>
    <col min="7" max="7" width="25" customWidth="1"/>
  </cols>
  <sheetData>
    <row r="1" spans="1:3" ht="15.75">
      <c r="A1" s="10"/>
      <c r="B1" s="196" t="s">
        <v>293</v>
      </c>
      <c r="C1" s="99"/>
    </row>
    <row r="2" spans="1:3" s="193" customFormat="1" ht="15.75">
      <c r="A2" s="262">
        <v>1</v>
      </c>
      <c r="B2" s="194" t="s">
        <v>294</v>
      </c>
      <c r="C2" s="455" t="s">
        <v>918</v>
      </c>
    </row>
    <row r="3" spans="1:3" s="193" customFormat="1" ht="15.75">
      <c r="A3" s="262">
        <v>2</v>
      </c>
      <c r="B3" s="195" t="s">
        <v>295</v>
      </c>
      <c r="C3" s="454" t="s">
        <v>915</v>
      </c>
    </row>
    <row r="4" spans="1:3" s="193" customFormat="1" ht="15.75">
      <c r="A4" s="262">
        <v>3</v>
      </c>
      <c r="B4" s="195" t="s">
        <v>296</v>
      </c>
      <c r="C4" s="454" t="s">
        <v>916</v>
      </c>
    </row>
    <row r="5" spans="1:3" s="193" customFormat="1" ht="15.75">
      <c r="A5" s="263">
        <v>4</v>
      </c>
      <c r="B5" s="198" t="s">
        <v>297</v>
      </c>
      <c r="C5" s="454" t="s">
        <v>917</v>
      </c>
    </row>
    <row r="6" spans="1:3" s="197" customFormat="1" ht="65.25" customHeight="1">
      <c r="A6" s="564" t="s">
        <v>799</v>
      </c>
      <c r="B6" s="565"/>
      <c r="C6" s="565"/>
    </row>
    <row r="7" spans="1:3">
      <c r="A7" s="403" t="s">
        <v>648</v>
      </c>
      <c r="B7" s="404" t="s">
        <v>298</v>
      </c>
    </row>
    <row r="8" spans="1:3">
      <c r="A8" s="405">
        <v>1</v>
      </c>
      <c r="B8" s="401" t="s">
        <v>261</v>
      </c>
    </row>
    <row r="9" spans="1:3">
      <c r="A9" s="405">
        <v>2</v>
      </c>
      <c r="B9" s="401" t="s">
        <v>299</v>
      </c>
    </row>
    <row r="10" spans="1:3">
      <c r="A10" s="405">
        <v>3</v>
      </c>
      <c r="B10" s="401" t="s">
        <v>300</v>
      </c>
    </row>
    <row r="11" spans="1:3">
      <c r="A11" s="405">
        <v>4</v>
      </c>
      <c r="B11" s="401" t="s">
        <v>301</v>
      </c>
      <c r="C11" s="192"/>
    </row>
    <row r="12" spans="1:3">
      <c r="A12" s="405">
        <v>5</v>
      </c>
      <c r="B12" s="401" t="s">
        <v>225</v>
      </c>
    </row>
    <row r="13" spans="1:3">
      <c r="A13" s="405">
        <v>6</v>
      </c>
      <c r="B13" s="406" t="s">
        <v>186</v>
      </c>
    </row>
    <row r="14" spans="1:3">
      <c r="A14" s="405">
        <v>7</v>
      </c>
      <c r="B14" s="401" t="s">
        <v>302</v>
      </c>
    </row>
    <row r="15" spans="1:3">
      <c r="A15" s="405">
        <v>8</v>
      </c>
      <c r="B15" s="401" t="s">
        <v>306</v>
      </c>
    </row>
    <row r="16" spans="1:3">
      <c r="A16" s="405">
        <v>9</v>
      </c>
      <c r="B16" s="401" t="s">
        <v>89</v>
      </c>
    </row>
    <row r="17" spans="1:2">
      <c r="A17" s="407" t="s">
        <v>859</v>
      </c>
      <c r="B17" s="401" t="s">
        <v>838</v>
      </c>
    </row>
    <row r="18" spans="1:2">
      <c r="A18" s="405">
        <v>10</v>
      </c>
      <c r="B18" s="401" t="s">
        <v>309</v>
      </c>
    </row>
    <row r="19" spans="1:2">
      <c r="A19" s="405">
        <v>11</v>
      </c>
      <c r="B19" s="406" t="s">
        <v>289</v>
      </c>
    </row>
    <row r="20" spans="1:2">
      <c r="A20" s="405">
        <v>12</v>
      </c>
      <c r="B20" s="406" t="s">
        <v>286</v>
      </c>
    </row>
    <row r="21" spans="1:2">
      <c r="A21" s="405">
        <v>13</v>
      </c>
      <c r="B21" s="408" t="s">
        <v>769</v>
      </c>
    </row>
    <row r="22" spans="1:2">
      <c r="A22" s="405">
        <v>14</v>
      </c>
      <c r="B22" s="409" t="s">
        <v>829</v>
      </c>
    </row>
    <row r="23" spans="1:2">
      <c r="A23" s="410">
        <v>15</v>
      </c>
      <c r="B23" s="406" t="s">
        <v>78</v>
      </c>
    </row>
    <row r="24" spans="1:2">
      <c r="A24" s="410">
        <v>15.1</v>
      </c>
      <c r="B24" s="401" t="s">
        <v>868</v>
      </c>
    </row>
    <row r="25" spans="1:2">
      <c r="A25" s="5"/>
      <c r="B25" s="3"/>
    </row>
    <row r="26" spans="1:2">
      <c r="A26" s="5"/>
      <c r="B26" s="3"/>
    </row>
  </sheetData>
  <mergeCells count="1">
    <mergeCell ref="A6:C6"/>
  </mergeCells>
  <hyperlinks>
    <hyperlink ref="B8" location="'1. key ratios'!A1" display="ცხრილი 1: ძირითადი მაჩვენებლები"/>
    <hyperlink ref="B9" location="'2. RC'!A1" display="ცხრილი 2: საბალანსო უწყისი"/>
    <hyperlink ref="B10" location="'3. PL'!A1" display="ცხრილი 3: 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0" location="'12. CRM'!A1" display="საკრედიტო რისკის მიტიგაცია"/>
    <hyperlink ref="B19" location="'11. CRWA'!A1" display="საკრედიტო რისკის მიხედვით შეწონილი რისკის პოზიციები"/>
    <hyperlink ref="B21" location="'13. CRME'!A1" display="სტანდარტიზებული მიდგომა - საკრედიტო რისკი საკრედიტო რისკის მიტიგაციის ეფექტი"/>
    <hyperlink ref="B23" location="'15. CCR'!A1" display="კონტრაგენტთან დაკავშირებული საკრედიტო რისკის მიხედვით შეწონილი რისკის პოზიციები"/>
    <hyperlink ref="B22"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4" location="'15.1. LR'!A1" display="ლევერიჯის კოეფიციენტი"/>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5"/>
  <sheetViews>
    <sheetView zoomScaleNormal="100" workbookViewId="0">
      <pane xSplit="1" ySplit="5" topLeftCell="B42" activePane="bottomRight" state="frozen"/>
      <selection pane="topRight" activeCell="B1" sqref="B1"/>
      <selection pane="bottomLeft" activeCell="A5" sqref="A5"/>
      <selection pane="bottomRight" activeCell="C53" sqref="C53"/>
    </sheetView>
  </sheetViews>
  <sheetFormatPr defaultRowHeight="15"/>
  <cols>
    <col min="1" max="1" width="9.5703125" style="5" bestFit="1" customWidth="1"/>
    <col min="2" max="2" width="132.42578125" style="2" customWidth="1"/>
    <col min="3" max="3" width="18.42578125" style="2" customWidth="1"/>
  </cols>
  <sheetData>
    <row r="1" spans="1:6" ht="15.75">
      <c r="A1" s="18" t="s">
        <v>226</v>
      </c>
      <c r="B1" s="456" t="s">
        <v>918</v>
      </c>
      <c r="D1" s="2"/>
      <c r="E1" s="2"/>
      <c r="F1" s="2"/>
    </row>
    <row r="2" spans="1:6" s="22" customFormat="1" ht="15.75" customHeight="1">
      <c r="A2" s="22" t="s">
        <v>227</v>
      </c>
      <c r="B2" s="442">
        <f>'1. key ratios'!B2</f>
        <v>43830</v>
      </c>
    </row>
    <row r="3" spans="1:6" s="22" customFormat="1" ht="15.75" customHeight="1"/>
    <row r="4" spans="1:6" ht="15.75" thickBot="1">
      <c r="A4" s="5" t="s">
        <v>657</v>
      </c>
      <c r="B4" s="64" t="s">
        <v>89</v>
      </c>
    </row>
    <row r="5" spans="1:6">
      <c r="A5" s="145" t="s">
        <v>27</v>
      </c>
      <c r="B5" s="146"/>
      <c r="C5" s="147" t="s">
        <v>28</v>
      </c>
    </row>
    <row r="6" spans="1:6">
      <c r="A6" s="148">
        <v>1</v>
      </c>
      <c r="B6" s="88" t="s">
        <v>29</v>
      </c>
      <c r="C6" s="520">
        <f>SUM(C7:C11)</f>
        <v>55742852</v>
      </c>
      <c r="E6" s="525"/>
    </row>
    <row r="7" spans="1:6">
      <c r="A7" s="148">
        <v>2</v>
      </c>
      <c r="B7" s="85" t="s">
        <v>30</v>
      </c>
      <c r="C7" s="521">
        <v>50000000</v>
      </c>
      <c r="E7" s="525"/>
    </row>
    <row r="8" spans="1:6">
      <c r="A8" s="148">
        <v>3</v>
      </c>
      <c r="B8" s="79" t="s">
        <v>31</v>
      </c>
      <c r="C8" s="521"/>
      <c r="E8" s="525"/>
    </row>
    <row r="9" spans="1:6">
      <c r="A9" s="148">
        <v>4</v>
      </c>
      <c r="B9" s="79" t="s">
        <v>32</v>
      </c>
      <c r="C9" s="521">
        <v>0</v>
      </c>
      <c r="E9" s="525"/>
    </row>
    <row r="10" spans="1:6">
      <c r="A10" s="148">
        <v>5</v>
      </c>
      <c r="B10" s="79" t="s">
        <v>33</v>
      </c>
      <c r="C10" s="521">
        <v>0</v>
      </c>
      <c r="E10" s="525"/>
    </row>
    <row r="11" spans="1:6">
      <c r="A11" s="148">
        <v>6</v>
      </c>
      <c r="B11" s="86" t="s">
        <v>34</v>
      </c>
      <c r="C11" s="521">
        <v>5742852</v>
      </c>
      <c r="E11" s="525"/>
    </row>
    <row r="12" spans="1:6" s="4" customFormat="1">
      <c r="A12" s="148">
        <v>7</v>
      </c>
      <c r="B12" s="88" t="s">
        <v>35</v>
      </c>
      <c r="C12" s="522">
        <f>SUM(C13:C27)</f>
        <v>624502</v>
      </c>
      <c r="E12" s="525"/>
    </row>
    <row r="13" spans="1:6" s="4" customFormat="1">
      <c r="A13" s="148">
        <v>8</v>
      </c>
      <c r="B13" s="87" t="s">
        <v>36</v>
      </c>
      <c r="C13" s="523">
        <v>0</v>
      </c>
      <c r="E13" s="525"/>
    </row>
    <row r="14" spans="1:6" s="4" customFormat="1" ht="25.5">
      <c r="A14" s="148">
        <v>9</v>
      </c>
      <c r="B14" s="80" t="s">
        <v>37</v>
      </c>
      <c r="C14" s="523">
        <v>0</v>
      </c>
      <c r="E14" s="525"/>
    </row>
    <row r="15" spans="1:6" s="4" customFormat="1">
      <c r="A15" s="148">
        <v>10</v>
      </c>
      <c r="B15" s="81" t="s">
        <v>38</v>
      </c>
      <c r="C15" s="523">
        <v>624502</v>
      </c>
      <c r="E15" s="525"/>
    </row>
    <row r="16" spans="1:6" s="4" customFormat="1">
      <c r="A16" s="148">
        <v>11</v>
      </c>
      <c r="B16" s="82" t="s">
        <v>39</v>
      </c>
      <c r="C16" s="523">
        <v>0</v>
      </c>
      <c r="E16" s="525"/>
    </row>
    <row r="17" spans="1:5" s="4" customFormat="1">
      <c r="A17" s="148">
        <v>12</v>
      </c>
      <c r="B17" s="81" t="s">
        <v>40</v>
      </c>
      <c r="C17" s="523">
        <v>0</v>
      </c>
      <c r="E17" s="525"/>
    </row>
    <row r="18" spans="1:5" s="4" customFormat="1">
      <c r="A18" s="148">
        <v>13</v>
      </c>
      <c r="B18" s="81" t="s">
        <v>41</v>
      </c>
      <c r="C18" s="523">
        <v>0</v>
      </c>
      <c r="E18" s="525"/>
    </row>
    <row r="19" spans="1:5" s="4" customFormat="1">
      <c r="A19" s="148">
        <v>14</v>
      </c>
      <c r="B19" s="81" t="s">
        <v>42</v>
      </c>
      <c r="C19" s="523">
        <v>0</v>
      </c>
      <c r="E19" s="525"/>
    </row>
    <row r="20" spans="1:5" s="4" customFormat="1" ht="25.5">
      <c r="A20" s="148">
        <v>15</v>
      </c>
      <c r="B20" s="81" t="s">
        <v>43</v>
      </c>
      <c r="C20" s="523">
        <v>0</v>
      </c>
      <c r="E20" s="525"/>
    </row>
    <row r="21" spans="1:5" s="4" customFormat="1" ht="25.5">
      <c r="A21" s="148">
        <v>16</v>
      </c>
      <c r="B21" s="80" t="s">
        <v>44</v>
      </c>
      <c r="C21" s="523">
        <v>0</v>
      </c>
      <c r="E21" s="525"/>
    </row>
    <row r="22" spans="1:5" s="4" customFormat="1">
      <c r="A22" s="148">
        <v>17</v>
      </c>
      <c r="B22" s="149" t="s">
        <v>45</v>
      </c>
      <c r="C22" s="523">
        <v>0</v>
      </c>
      <c r="E22" s="525"/>
    </row>
    <row r="23" spans="1:5" s="4" customFormat="1" ht="25.5">
      <c r="A23" s="148">
        <v>18</v>
      </c>
      <c r="B23" s="80" t="s">
        <v>46</v>
      </c>
      <c r="C23" s="523">
        <v>0</v>
      </c>
      <c r="E23" s="525"/>
    </row>
    <row r="24" spans="1:5" s="4" customFormat="1" ht="25.5">
      <c r="A24" s="148">
        <v>19</v>
      </c>
      <c r="B24" s="80" t="s">
        <v>47</v>
      </c>
      <c r="C24" s="523">
        <v>0</v>
      </c>
      <c r="E24" s="525"/>
    </row>
    <row r="25" spans="1:5" s="4" customFormat="1" ht="25.5">
      <c r="A25" s="148">
        <v>20</v>
      </c>
      <c r="B25" s="83" t="s">
        <v>48</v>
      </c>
      <c r="C25" s="523">
        <v>0</v>
      </c>
      <c r="E25" s="525"/>
    </row>
    <row r="26" spans="1:5" s="4" customFormat="1">
      <c r="A26" s="148">
        <v>21</v>
      </c>
      <c r="B26" s="83" t="s">
        <v>49</v>
      </c>
      <c r="C26" s="523">
        <v>0</v>
      </c>
      <c r="E26" s="525"/>
    </row>
    <row r="27" spans="1:5" s="4" customFormat="1" ht="25.5">
      <c r="A27" s="148">
        <v>22</v>
      </c>
      <c r="B27" s="83" t="s">
        <v>50</v>
      </c>
      <c r="C27" s="523">
        <v>0</v>
      </c>
      <c r="E27" s="525"/>
    </row>
    <row r="28" spans="1:5" s="4" customFormat="1">
      <c r="A28" s="148">
        <v>23</v>
      </c>
      <c r="B28" s="89" t="s">
        <v>24</v>
      </c>
      <c r="C28" s="522">
        <f>C6-C12</f>
        <v>55118350</v>
      </c>
      <c r="E28" s="525"/>
    </row>
    <row r="29" spans="1:5" s="4" customFormat="1">
      <c r="A29" s="150"/>
      <c r="B29" s="84"/>
      <c r="C29" s="523"/>
      <c r="E29" s="525"/>
    </row>
    <row r="30" spans="1:5" s="4" customFormat="1">
      <c r="A30" s="150">
        <v>24</v>
      </c>
      <c r="B30" s="89" t="s">
        <v>51</v>
      </c>
      <c r="C30" s="522">
        <f>C31+C34</f>
        <v>0</v>
      </c>
      <c r="E30" s="525"/>
    </row>
    <row r="31" spans="1:5" s="4" customFormat="1">
      <c r="A31" s="150">
        <v>25</v>
      </c>
      <c r="B31" s="79" t="s">
        <v>52</v>
      </c>
      <c r="C31" s="524">
        <f>C32+C33</f>
        <v>0</v>
      </c>
      <c r="E31" s="525"/>
    </row>
    <row r="32" spans="1:5" s="4" customFormat="1">
      <c r="A32" s="150">
        <v>26</v>
      </c>
      <c r="B32" s="190" t="s">
        <v>53</v>
      </c>
      <c r="C32" s="523">
        <v>0</v>
      </c>
      <c r="E32" s="525"/>
    </row>
    <row r="33" spans="1:5" s="4" customFormat="1">
      <c r="A33" s="150">
        <v>27</v>
      </c>
      <c r="B33" s="190" t="s">
        <v>54</v>
      </c>
      <c r="C33" s="523">
        <v>0</v>
      </c>
      <c r="E33" s="525"/>
    </row>
    <row r="34" spans="1:5" s="4" customFormat="1">
      <c r="A34" s="150">
        <v>28</v>
      </c>
      <c r="B34" s="79" t="s">
        <v>55</v>
      </c>
      <c r="C34" s="523">
        <v>0</v>
      </c>
      <c r="E34" s="525"/>
    </row>
    <row r="35" spans="1:5" s="4" customFormat="1">
      <c r="A35" s="150">
        <v>29</v>
      </c>
      <c r="B35" s="89" t="s">
        <v>56</v>
      </c>
      <c r="C35" s="522">
        <f>SUM(C36:C40)</f>
        <v>0</v>
      </c>
      <c r="E35" s="525"/>
    </row>
    <row r="36" spans="1:5" s="4" customFormat="1">
      <c r="A36" s="150">
        <v>30</v>
      </c>
      <c r="B36" s="80" t="s">
        <v>57</v>
      </c>
      <c r="C36" s="523">
        <v>0</v>
      </c>
      <c r="E36" s="525"/>
    </row>
    <row r="37" spans="1:5" s="4" customFormat="1">
      <c r="A37" s="150">
        <v>31</v>
      </c>
      <c r="B37" s="81" t="s">
        <v>58</v>
      </c>
      <c r="C37" s="523">
        <v>0</v>
      </c>
      <c r="E37" s="525"/>
    </row>
    <row r="38" spans="1:5" s="4" customFormat="1" ht="25.5">
      <c r="A38" s="150">
        <v>32</v>
      </c>
      <c r="B38" s="80" t="s">
        <v>59</v>
      </c>
      <c r="C38" s="523">
        <v>0</v>
      </c>
      <c r="E38" s="525"/>
    </row>
    <row r="39" spans="1:5" s="4" customFormat="1" ht="25.5">
      <c r="A39" s="150">
        <v>33</v>
      </c>
      <c r="B39" s="80" t="s">
        <v>47</v>
      </c>
      <c r="C39" s="523">
        <v>0</v>
      </c>
      <c r="E39" s="525"/>
    </row>
    <row r="40" spans="1:5" s="4" customFormat="1" ht="25.5">
      <c r="A40" s="150">
        <v>34</v>
      </c>
      <c r="B40" s="83" t="s">
        <v>60</v>
      </c>
      <c r="C40" s="523">
        <v>0</v>
      </c>
      <c r="E40" s="525"/>
    </row>
    <row r="41" spans="1:5" s="4" customFormat="1">
      <c r="A41" s="150">
        <v>35</v>
      </c>
      <c r="B41" s="89" t="s">
        <v>25</v>
      </c>
      <c r="C41" s="522">
        <f>C30-C35</f>
        <v>0</v>
      </c>
      <c r="E41" s="525"/>
    </row>
    <row r="42" spans="1:5" s="4" customFormat="1">
      <c r="A42" s="150"/>
      <c r="B42" s="84"/>
      <c r="C42" s="523"/>
      <c r="E42" s="525"/>
    </row>
    <row r="43" spans="1:5" s="4" customFormat="1">
      <c r="A43" s="150">
        <v>36</v>
      </c>
      <c r="B43" s="90" t="s">
        <v>61</v>
      </c>
      <c r="C43" s="522">
        <f>SUM(C44:C46)</f>
        <v>1233881.6187086252</v>
      </c>
      <c r="E43" s="525"/>
    </row>
    <row r="44" spans="1:5" s="4" customFormat="1">
      <c r="A44" s="150">
        <v>37</v>
      </c>
      <c r="B44" s="79" t="s">
        <v>62</v>
      </c>
      <c r="C44" s="523">
        <v>0</v>
      </c>
      <c r="E44" s="525"/>
    </row>
    <row r="45" spans="1:5" s="4" customFormat="1">
      <c r="A45" s="150">
        <v>38</v>
      </c>
      <c r="B45" s="79" t="s">
        <v>63</v>
      </c>
      <c r="C45" s="523">
        <v>0</v>
      </c>
      <c r="E45" s="525"/>
    </row>
    <row r="46" spans="1:5" s="4" customFormat="1">
      <c r="A46" s="150">
        <v>39</v>
      </c>
      <c r="B46" s="79" t="s">
        <v>64</v>
      </c>
      <c r="C46" s="523">
        <v>1233881.6187086252</v>
      </c>
      <c r="E46" s="525"/>
    </row>
    <row r="47" spans="1:5" s="4" customFormat="1">
      <c r="A47" s="150">
        <v>40</v>
      </c>
      <c r="B47" s="90" t="s">
        <v>65</v>
      </c>
      <c r="C47" s="522">
        <f>SUM(C48:C51)</f>
        <v>0</v>
      </c>
      <c r="E47" s="525"/>
    </row>
    <row r="48" spans="1:5" s="4" customFormat="1">
      <c r="A48" s="150">
        <v>41</v>
      </c>
      <c r="B48" s="80" t="s">
        <v>66</v>
      </c>
      <c r="C48" s="523">
        <v>0</v>
      </c>
      <c r="E48" s="525"/>
    </row>
    <row r="49" spans="1:5" s="4" customFormat="1">
      <c r="A49" s="150">
        <v>42</v>
      </c>
      <c r="B49" s="81" t="s">
        <v>67</v>
      </c>
      <c r="C49" s="523">
        <v>0</v>
      </c>
      <c r="E49" s="525"/>
    </row>
    <row r="50" spans="1:5" s="4" customFormat="1" ht="25.5">
      <c r="A50" s="150">
        <v>43</v>
      </c>
      <c r="B50" s="80" t="s">
        <v>68</v>
      </c>
      <c r="C50" s="523">
        <v>0</v>
      </c>
      <c r="E50" s="525"/>
    </row>
    <row r="51" spans="1:5" s="4" customFormat="1" ht="25.5">
      <c r="A51" s="150">
        <v>44</v>
      </c>
      <c r="B51" s="80" t="s">
        <v>47</v>
      </c>
      <c r="C51" s="523">
        <v>0</v>
      </c>
      <c r="E51" s="525"/>
    </row>
    <row r="52" spans="1:5" s="4" customFormat="1" ht="15.75" thickBot="1">
      <c r="A52" s="151">
        <v>45</v>
      </c>
      <c r="B52" s="152" t="s">
        <v>26</v>
      </c>
      <c r="C52" s="285">
        <f>C43-C47</f>
        <v>1233881.6187086252</v>
      </c>
      <c r="E52" s="525"/>
    </row>
    <row r="55" spans="1:5">
      <c r="B55" s="2" t="s">
        <v>263</v>
      </c>
    </row>
  </sheetData>
  <dataValidations count="1">
    <dataValidation operator="lessThanOrEqual" allowBlank="1" showInputMessage="1" showErrorMessage="1" errorTitle="Should be negative number" error="Should be whole negative number or 0" sqref="C13:C52"/>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F32"/>
  <sheetViews>
    <sheetView workbookViewId="0">
      <selection activeCell="D7" sqref="D7:D21"/>
    </sheetView>
  </sheetViews>
  <sheetFormatPr defaultColWidth="9.140625" defaultRowHeight="12.75"/>
  <cols>
    <col min="1" max="1" width="10.85546875" style="346" bestFit="1" customWidth="1"/>
    <col min="2" max="2" width="59" style="346" customWidth="1"/>
    <col min="3" max="3" width="16.7109375" style="346" bestFit="1" customWidth="1"/>
    <col min="4" max="4" width="22.140625" style="346" customWidth="1"/>
    <col min="5" max="16384" width="9.140625" style="346"/>
  </cols>
  <sheetData>
    <row r="1" spans="1:4" ht="15">
      <c r="A1" s="18" t="s">
        <v>226</v>
      </c>
      <c r="B1" s="456" t="s">
        <v>918</v>
      </c>
    </row>
    <row r="2" spans="1:4" s="22" customFormat="1" ht="15.75" customHeight="1">
      <c r="A2" s="22" t="s">
        <v>227</v>
      </c>
      <c r="B2" s="442">
        <f>'1. key ratios'!B2</f>
        <v>43830</v>
      </c>
    </row>
    <row r="3" spans="1:4" s="22" customFormat="1" ht="15.75" customHeight="1"/>
    <row r="4" spans="1:4" ht="13.5" thickBot="1">
      <c r="A4" s="347" t="s">
        <v>837</v>
      </c>
      <c r="B4" s="386" t="s">
        <v>838</v>
      </c>
    </row>
    <row r="5" spans="1:4" s="387" customFormat="1">
      <c r="A5" s="587" t="s">
        <v>839</v>
      </c>
      <c r="B5" s="588"/>
      <c r="C5" s="376" t="s">
        <v>840</v>
      </c>
      <c r="D5" s="377" t="s">
        <v>841</v>
      </c>
    </row>
    <row r="6" spans="1:4" s="388" customFormat="1">
      <c r="A6" s="378">
        <v>1</v>
      </c>
      <c r="B6" s="379" t="s">
        <v>842</v>
      </c>
      <c r="C6" s="379"/>
      <c r="D6" s="380"/>
    </row>
    <row r="7" spans="1:4" s="388" customFormat="1">
      <c r="A7" s="381" t="s">
        <v>843</v>
      </c>
      <c r="B7" s="382" t="s">
        <v>844</v>
      </c>
      <c r="C7" s="435">
        <v>4.4999999999999998E-2</v>
      </c>
      <c r="D7" s="500">
        <v>4893327.3560037753</v>
      </c>
    </row>
    <row r="8" spans="1:4" s="388" customFormat="1">
      <c r="A8" s="381" t="s">
        <v>845</v>
      </c>
      <c r="B8" s="382" t="s">
        <v>846</v>
      </c>
      <c r="C8" s="436">
        <v>0.06</v>
      </c>
      <c r="D8" s="500">
        <v>6524436.4746717</v>
      </c>
    </row>
    <row r="9" spans="1:4" s="388" customFormat="1">
      <c r="A9" s="381" t="s">
        <v>847</v>
      </c>
      <c r="B9" s="382" t="s">
        <v>848</v>
      </c>
      <c r="C9" s="436">
        <v>0.08</v>
      </c>
      <c r="D9" s="500">
        <v>8699248.6328956001</v>
      </c>
    </row>
    <row r="10" spans="1:4" s="388" customFormat="1">
      <c r="A10" s="378" t="s">
        <v>849</v>
      </c>
      <c r="B10" s="379" t="s">
        <v>850</v>
      </c>
      <c r="C10" s="437"/>
      <c r="D10" s="432"/>
    </row>
    <row r="11" spans="1:4" s="389" customFormat="1">
      <c r="A11" s="383" t="s">
        <v>851</v>
      </c>
      <c r="B11" s="384" t="s">
        <v>852</v>
      </c>
      <c r="C11" s="438">
        <v>2.5000000000000001E-2</v>
      </c>
      <c r="D11" s="500">
        <v>2718515.1977798752</v>
      </c>
    </row>
    <row r="12" spans="1:4" s="389" customFormat="1">
      <c r="A12" s="383" t="s">
        <v>853</v>
      </c>
      <c r="B12" s="384" t="s">
        <v>854</v>
      </c>
      <c r="C12" s="438">
        <v>0</v>
      </c>
      <c r="D12" s="433">
        <v>0</v>
      </c>
    </row>
    <row r="13" spans="1:4" s="389" customFormat="1">
      <c r="A13" s="383" t="s">
        <v>855</v>
      </c>
      <c r="B13" s="384" t="s">
        <v>856</v>
      </c>
      <c r="C13" s="438">
        <v>0</v>
      </c>
      <c r="D13" s="433">
        <v>0</v>
      </c>
    </row>
    <row r="14" spans="1:4" s="388" customFormat="1">
      <c r="A14" s="378" t="s">
        <v>857</v>
      </c>
      <c r="B14" s="379" t="s">
        <v>912</v>
      </c>
      <c r="C14" s="439"/>
      <c r="D14" s="432"/>
    </row>
    <row r="15" spans="1:4" s="388" customFormat="1">
      <c r="A15" s="402" t="s">
        <v>860</v>
      </c>
      <c r="B15" s="384" t="s">
        <v>913</v>
      </c>
      <c r="C15" s="501">
        <v>1.1008917815555573E-2</v>
      </c>
      <c r="D15" s="500">
        <v>1197116.4157078981</v>
      </c>
    </row>
    <row r="16" spans="1:4" s="388" customFormat="1">
      <c r="A16" s="402" t="s">
        <v>861</v>
      </c>
      <c r="B16" s="384" t="s">
        <v>863</v>
      </c>
      <c r="C16" s="501">
        <v>1.4705018125792923E-2</v>
      </c>
      <c r="D16" s="500">
        <v>1599032.610343864</v>
      </c>
    </row>
    <row r="17" spans="1:6" s="388" customFormat="1">
      <c r="A17" s="402" t="s">
        <v>862</v>
      </c>
      <c r="B17" s="384" t="s">
        <v>910</v>
      </c>
      <c r="C17" s="501">
        <v>5.1694733960932701E-2</v>
      </c>
      <c r="D17" s="500">
        <v>5621316.7967193201</v>
      </c>
    </row>
    <row r="18" spans="1:6" s="387" customFormat="1">
      <c r="A18" s="589" t="s">
        <v>911</v>
      </c>
      <c r="B18" s="590"/>
      <c r="C18" s="440" t="s">
        <v>840</v>
      </c>
      <c r="D18" s="434" t="s">
        <v>841</v>
      </c>
    </row>
    <row r="19" spans="1:6" s="388" customFormat="1">
      <c r="A19" s="385">
        <v>4</v>
      </c>
      <c r="B19" s="384" t="s">
        <v>24</v>
      </c>
      <c r="C19" s="438">
        <v>8.1008917815555581E-2</v>
      </c>
      <c r="D19" s="500">
        <v>8808958.9694915488</v>
      </c>
    </row>
    <row r="20" spans="1:6" s="388" customFormat="1">
      <c r="A20" s="385">
        <v>5</v>
      </c>
      <c r="B20" s="384" t="s">
        <v>125</v>
      </c>
      <c r="C20" s="438">
        <v>9.970501812579291E-2</v>
      </c>
      <c r="D20" s="500">
        <v>10841984.282795439</v>
      </c>
    </row>
    <row r="21" spans="1:6" s="388" customFormat="1" ht="13.5" thickBot="1">
      <c r="A21" s="390" t="s">
        <v>858</v>
      </c>
      <c r="B21" s="391" t="s">
        <v>89</v>
      </c>
      <c r="C21" s="441">
        <v>0.1566947339609327</v>
      </c>
      <c r="D21" s="500">
        <v>17039080.627394795</v>
      </c>
    </row>
    <row r="22" spans="1:6">
      <c r="D22" s="144"/>
      <c r="F22" s="347"/>
    </row>
    <row r="32" spans="1:6">
      <c r="E32" s="347"/>
    </row>
  </sheetData>
  <mergeCells count="2">
    <mergeCell ref="A5:B5"/>
    <mergeCell ref="A18:B18"/>
  </mergeCells>
  <conditionalFormatting sqref="C21">
    <cfRule type="cellIs" dxfId="3"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44"/>
  <sheetViews>
    <sheetView zoomScaleNormal="100" workbookViewId="0">
      <pane xSplit="1" ySplit="5" topLeftCell="B27" activePane="bottomRight" state="frozen"/>
      <selection pane="topRight" activeCell="B1" sqref="B1"/>
      <selection pane="bottomLeft" activeCell="A5" sqref="A5"/>
      <selection pane="bottomRight" activeCell="C44" sqref="C6:C44"/>
    </sheetView>
  </sheetViews>
  <sheetFormatPr defaultRowHeight="15.75"/>
  <cols>
    <col min="1" max="1" width="10.7109375" style="75" customWidth="1"/>
    <col min="2" max="2" width="91.85546875" style="75" customWidth="1"/>
    <col min="3" max="3" width="53.140625" style="75" customWidth="1"/>
    <col min="4" max="4" width="32.28515625" style="75" customWidth="1"/>
    <col min="5" max="5" width="9.42578125" customWidth="1"/>
  </cols>
  <sheetData>
    <row r="1" spans="1:6">
      <c r="A1" s="18" t="s">
        <v>226</v>
      </c>
      <c r="B1" s="456" t="s">
        <v>918</v>
      </c>
      <c r="E1" s="2"/>
      <c r="F1" s="2"/>
    </row>
    <row r="2" spans="1:6" s="22" customFormat="1" ht="15.75" customHeight="1">
      <c r="A2" s="22" t="s">
        <v>227</v>
      </c>
      <c r="B2" s="442">
        <f>'1. key ratios'!B2</f>
        <v>43830</v>
      </c>
    </row>
    <row r="3" spans="1:6" s="22" customFormat="1" ht="15.75" customHeight="1">
      <c r="A3" s="27"/>
    </row>
    <row r="4" spans="1:6" s="22" customFormat="1" ht="15.75" customHeight="1" thickBot="1">
      <c r="A4" s="22" t="s">
        <v>658</v>
      </c>
      <c r="B4" s="213" t="s">
        <v>309</v>
      </c>
      <c r="D4" s="215" t="s">
        <v>130</v>
      </c>
    </row>
    <row r="5" spans="1:6" ht="38.25">
      <c r="A5" s="163" t="s">
        <v>27</v>
      </c>
      <c r="B5" s="164" t="s">
        <v>269</v>
      </c>
      <c r="C5" s="165" t="s">
        <v>275</v>
      </c>
      <c r="D5" s="214" t="s">
        <v>310</v>
      </c>
    </row>
    <row r="6" spans="1:6">
      <c r="A6" s="153">
        <v>1</v>
      </c>
      <c r="B6" s="91" t="s">
        <v>191</v>
      </c>
      <c r="C6" s="471">
        <v>4067865</v>
      </c>
      <c r="D6" s="472"/>
      <c r="E6" s="8"/>
    </row>
    <row r="7" spans="1:6">
      <c r="A7" s="153">
        <v>2</v>
      </c>
      <c r="B7" s="92" t="s">
        <v>192</v>
      </c>
      <c r="C7" s="286">
        <v>21164842</v>
      </c>
      <c r="D7" s="154"/>
      <c r="E7" s="8"/>
    </row>
    <row r="8" spans="1:6">
      <c r="A8" s="153">
        <v>3</v>
      </c>
      <c r="B8" s="92" t="s">
        <v>193</v>
      </c>
      <c r="C8" s="286">
        <v>27857149</v>
      </c>
      <c r="D8" s="154"/>
      <c r="E8" s="8"/>
    </row>
    <row r="9" spans="1:6">
      <c r="A9" s="153">
        <v>4</v>
      </c>
      <c r="B9" s="92" t="s">
        <v>222</v>
      </c>
      <c r="C9" s="286">
        <v>0</v>
      </c>
      <c r="D9" s="154"/>
      <c r="E9" s="8"/>
    </row>
    <row r="10" spans="1:6">
      <c r="A10" s="153">
        <v>5</v>
      </c>
      <c r="B10" s="92" t="s">
        <v>194</v>
      </c>
      <c r="C10" s="286">
        <v>23280588</v>
      </c>
      <c r="D10" s="154"/>
      <c r="E10" s="8"/>
    </row>
    <row r="11" spans="1:6">
      <c r="A11" s="153">
        <v>6.1</v>
      </c>
      <c r="B11" s="92" t="s">
        <v>195</v>
      </c>
      <c r="C11" s="287">
        <v>48849594</v>
      </c>
      <c r="D11" s="155"/>
      <c r="E11" s="9"/>
    </row>
    <row r="12" spans="1:6">
      <c r="A12" s="153">
        <v>6.2</v>
      </c>
      <c r="B12" s="93" t="s">
        <v>196</v>
      </c>
      <c r="C12" s="287">
        <v>-1859787</v>
      </c>
      <c r="D12" s="155"/>
      <c r="E12" s="9"/>
    </row>
    <row r="13" spans="1:6">
      <c r="A13" s="153" t="s">
        <v>796</v>
      </c>
      <c r="B13" s="94" t="s">
        <v>797</v>
      </c>
      <c r="C13" s="473">
        <v>-824932</v>
      </c>
      <c r="D13" s="269" t="s">
        <v>923</v>
      </c>
      <c r="E13" s="9"/>
    </row>
    <row r="14" spans="1:6">
      <c r="A14" s="153">
        <v>6</v>
      </c>
      <c r="B14" s="92" t="s">
        <v>197</v>
      </c>
      <c r="C14" s="292">
        <f>SUM(C11:C12)</f>
        <v>46989807</v>
      </c>
      <c r="D14" s="155"/>
      <c r="E14" s="8"/>
    </row>
    <row r="15" spans="1:6">
      <c r="A15" s="153">
        <v>7</v>
      </c>
      <c r="B15" s="92" t="s">
        <v>198</v>
      </c>
      <c r="C15" s="286">
        <v>1304456</v>
      </c>
      <c r="D15" s="154"/>
      <c r="E15" s="8"/>
    </row>
    <row r="16" spans="1:6">
      <c r="A16" s="153">
        <v>8</v>
      </c>
      <c r="B16" s="92" t="s">
        <v>199</v>
      </c>
      <c r="C16" s="286">
        <v>82225</v>
      </c>
      <c r="D16" s="154"/>
      <c r="E16" s="8"/>
    </row>
    <row r="17" spans="1:5">
      <c r="A17" s="153">
        <v>9</v>
      </c>
      <c r="B17" s="92" t="s">
        <v>200</v>
      </c>
      <c r="C17" s="286">
        <v>0</v>
      </c>
      <c r="D17" s="154"/>
      <c r="E17" s="8"/>
    </row>
    <row r="18" spans="1:5">
      <c r="A18" s="153">
        <v>9.1</v>
      </c>
      <c r="B18" s="94" t="s">
        <v>285</v>
      </c>
      <c r="C18" s="286"/>
      <c r="D18" s="154"/>
      <c r="E18" s="8"/>
    </row>
    <row r="19" spans="1:5">
      <c r="A19" s="153">
        <v>9.1999999999999993</v>
      </c>
      <c r="B19" s="94" t="s">
        <v>274</v>
      </c>
      <c r="C19" s="286"/>
      <c r="D19" s="154"/>
      <c r="E19" s="8"/>
    </row>
    <row r="20" spans="1:5">
      <c r="A20" s="153">
        <v>9.3000000000000007</v>
      </c>
      <c r="B20" s="94" t="s">
        <v>273</v>
      </c>
      <c r="C20" s="286"/>
      <c r="D20" s="154"/>
      <c r="E20" s="8"/>
    </row>
    <row r="21" spans="1:5">
      <c r="A21" s="153">
        <v>10</v>
      </c>
      <c r="B21" s="92" t="s">
        <v>201</v>
      </c>
      <c r="C21" s="286">
        <v>5392014</v>
      </c>
      <c r="D21" s="154"/>
      <c r="E21" s="8"/>
    </row>
    <row r="22" spans="1:5">
      <c r="A22" s="153">
        <v>10.1</v>
      </c>
      <c r="B22" s="94" t="s">
        <v>272</v>
      </c>
      <c r="C22" s="286">
        <v>624502</v>
      </c>
      <c r="D22" s="269" t="s">
        <v>699</v>
      </c>
      <c r="E22" s="8"/>
    </row>
    <row r="23" spans="1:5">
      <c r="A23" s="153">
        <v>11</v>
      </c>
      <c r="B23" s="95" t="s">
        <v>202</v>
      </c>
      <c r="C23" s="288">
        <v>307971</v>
      </c>
      <c r="D23" s="156"/>
      <c r="E23" s="8"/>
    </row>
    <row r="24" spans="1:5">
      <c r="A24" s="153">
        <v>12</v>
      </c>
      <c r="B24" s="97" t="s">
        <v>203</v>
      </c>
      <c r="C24" s="289">
        <f>SUM(C6:C10,C14:C17,C21,C23)</f>
        <v>130446917</v>
      </c>
      <c r="D24" s="157"/>
      <c r="E24" s="7"/>
    </row>
    <row r="25" spans="1:5">
      <c r="A25" s="153">
        <v>13</v>
      </c>
      <c r="B25" s="92" t="s">
        <v>204</v>
      </c>
      <c r="C25" s="290">
        <v>2150775</v>
      </c>
      <c r="D25" s="158"/>
      <c r="E25" s="8"/>
    </row>
    <row r="26" spans="1:5">
      <c r="A26" s="153">
        <v>14</v>
      </c>
      <c r="B26" s="92" t="s">
        <v>205</v>
      </c>
      <c r="C26" s="286">
        <v>38363832</v>
      </c>
      <c r="D26" s="154"/>
      <c r="E26" s="8"/>
    </row>
    <row r="27" spans="1:5">
      <c r="A27" s="153">
        <v>15</v>
      </c>
      <c r="B27" s="92" t="s">
        <v>206</v>
      </c>
      <c r="C27" s="286">
        <v>21332358</v>
      </c>
      <c r="D27" s="154"/>
      <c r="E27" s="8"/>
    </row>
    <row r="28" spans="1:5">
      <c r="A28" s="153">
        <v>16</v>
      </c>
      <c r="B28" s="92" t="s">
        <v>207</v>
      </c>
      <c r="C28" s="286">
        <v>11020173</v>
      </c>
      <c r="D28" s="154"/>
      <c r="E28" s="8"/>
    </row>
    <row r="29" spans="1:5">
      <c r="A29" s="153">
        <v>17</v>
      </c>
      <c r="B29" s="92" t="s">
        <v>208</v>
      </c>
      <c r="C29" s="286">
        <v>0</v>
      </c>
      <c r="D29" s="154"/>
      <c r="E29" s="8"/>
    </row>
    <row r="30" spans="1:5">
      <c r="A30" s="153">
        <v>18</v>
      </c>
      <c r="B30" s="92" t="s">
        <v>209</v>
      </c>
      <c r="C30" s="286">
        <v>0</v>
      </c>
      <c r="D30" s="154"/>
      <c r="E30" s="8"/>
    </row>
    <row r="31" spans="1:5">
      <c r="A31" s="153">
        <v>19</v>
      </c>
      <c r="B31" s="92" t="s">
        <v>210</v>
      </c>
      <c r="C31" s="286">
        <v>162277</v>
      </c>
      <c r="D31" s="154"/>
      <c r="E31" s="8"/>
    </row>
    <row r="32" spans="1:5">
      <c r="A32" s="153">
        <v>20</v>
      </c>
      <c r="B32" s="92" t="s">
        <v>132</v>
      </c>
      <c r="C32" s="286">
        <v>1674650</v>
      </c>
      <c r="D32" s="154"/>
      <c r="E32" s="8"/>
    </row>
    <row r="33" spans="1:5">
      <c r="A33" s="153">
        <v>20.100000000000001</v>
      </c>
      <c r="B33" s="96" t="s">
        <v>795</v>
      </c>
      <c r="C33" s="291">
        <v>612006</v>
      </c>
      <c r="D33" s="269" t="s">
        <v>923</v>
      </c>
      <c r="E33" s="8"/>
    </row>
    <row r="34" spans="1:5">
      <c r="A34" s="153">
        <v>21</v>
      </c>
      <c r="B34" s="95" t="s">
        <v>211</v>
      </c>
      <c r="C34" s="288">
        <v>0</v>
      </c>
      <c r="D34" s="156"/>
      <c r="E34" s="8"/>
    </row>
    <row r="35" spans="1:5">
      <c r="A35" s="153">
        <v>21.1</v>
      </c>
      <c r="B35" s="96" t="s">
        <v>271</v>
      </c>
      <c r="C35" s="291">
        <v>0</v>
      </c>
      <c r="D35" s="159"/>
      <c r="E35" s="8"/>
    </row>
    <row r="36" spans="1:5">
      <c r="A36" s="153">
        <v>22</v>
      </c>
      <c r="B36" s="97" t="s">
        <v>212</v>
      </c>
      <c r="C36" s="289">
        <f>SUM(C25:C32)+C34</f>
        <v>74704065</v>
      </c>
      <c r="D36" s="157"/>
      <c r="E36" s="7"/>
    </row>
    <row r="37" spans="1:5">
      <c r="A37" s="153">
        <v>23</v>
      </c>
      <c r="B37" s="95" t="s">
        <v>213</v>
      </c>
      <c r="C37" s="286">
        <v>50000000</v>
      </c>
      <c r="D37" s="269" t="s">
        <v>924</v>
      </c>
      <c r="E37" s="8"/>
    </row>
    <row r="38" spans="1:5">
      <c r="A38" s="153">
        <v>24</v>
      </c>
      <c r="B38" s="95" t="s">
        <v>214</v>
      </c>
      <c r="C38" s="286">
        <v>0</v>
      </c>
      <c r="D38" s="154"/>
      <c r="E38" s="8"/>
    </row>
    <row r="39" spans="1:5">
      <c r="A39" s="153">
        <v>25</v>
      </c>
      <c r="B39" s="95" t="s">
        <v>270</v>
      </c>
      <c r="C39" s="286">
        <v>0</v>
      </c>
      <c r="D39" s="154"/>
      <c r="E39" s="8"/>
    </row>
    <row r="40" spans="1:5">
      <c r="A40" s="153">
        <v>26</v>
      </c>
      <c r="B40" s="95" t="s">
        <v>216</v>
      </c>
      <c r="C40" s="286">
        <v>0</v>
      </c>
      <c r="D40" s="154"/>
      <c r="E40" s="8"/>
    </row>
    <row r="41" spans="1:5">
      <c r="A41" s="153">
        <v>27</v>
      </c>
      <c r="B41" s="95" t="s">
        <v>217</v>
      </c>
      <c r="C41" s="286">
        <v>0</v>
      </c>
      <c r="D41" s="154"/>
      <c r="E41" s="8"/>
    </row>
    <row r="42" spans="1:5">
      <c r="A42" s="153">
        <v>28</v>
      </c>
      <c r="B42" s="95" t="s">
        <v>218</v>
      </c>
      <c r="C42" s="286">
        <v>5742852</v>
      </c>
      <c r="D42" s="269" t="s">
        <v>925</v>
      </c>
      <c r="E42" s="8"/>
    </row>
    <row r="43" spans="1:5">
      <c r="A43" s="153">
        <v>29</v>
      </c>
      <c r="B43" s="95" t="s">
        <v>36</v>
      </c>
      <c r="C43" s="286">
        <v>0</v>
      </c>
      <c r="D43" s="269" t="s">
        <v>926</v>
      </c>
      <c r="E43" s="8"/>
    </row>
    <row r="44" spans="1:5" ht="16.5" thickBot="1">
      <c r="A44" s="160">
        <v>30</v>
      </c>
      <c r="B44" s="161" t="s">
        <v>219</v>
      </c>
      <c r="C44" s="679">
        <f>SUM(C37:C43)</f>
        <v>55742852</v>
      </c>
      <c r="D44" s="162"/>
      <c r="E44" s="7"/>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workbookViewId="0">
      <pane xSplit="2" ySplit="7" topLeftCell="O8" activePane="bottomRight" state="frozen"/>
      <selection pane="topRight" activeCell="C1" sqref="C1"/>
      <selection pane="bottomLeft" activeCell="A8" sqref="A8"/>
      <selection pane="bottomRight" activeCell="C8" sqref="C8:S22"/>
    </sheetView>
  </sheetViews>
  <sheetFormatPr defaultColWidth="9.140625" defaultRowHeight="12.75"/>
  <cols>
    <col min="1" max="1" width="10.5703125" style="2" bestFit="1" customWidth="1"/>
    <col min="2" max="2" width="95" style="2" customWidth="1"/>
    <col min="3" max="3" width="12" style="2" customWidth="1"/>
    <col min="4" max="4" width="13.28515625" style="2" bestFit="1" customWidth="1"/>
    <col min="5" max="5" width="13" style="2" customWidth="1"/>
    <col min="6" max="6" width="13.28515625" style="2" bestFit="1" customWidth="1"/>
    <col min="7" max="7" width="11.7109375" style="2" customWidth="1"/>
    <col min="8" max="8" width="13.28515625" style="2" bestFit="1" customWidth="1"/>
    <col min="9" max="9" width="12.5703125" style="2" customWidth="1"/>
    <col min="10" max="10" width="13.28515625" style="2" bestFit="1" customWidth="1"/>
    <col min="11" max="11" width="11" style="2" customWidth="1"/>
    <col min="12" max="12" width="13.28515625" style="2" bestFit="1" customWidth="1"/>
    <col min="13" max="13" width="13.42578125" style="2" customWidth="1"/>
    <col min="14" max="14" width="13.28515625" style="2" bestFit="1" customWidth="1"/>
    <col min="15" max="15" width="9.42578125" style="2" bestFit="1" customWidth="1"/>
    <col min="16" max="16" width="13.28515625" style="2" bestFit="1" customWidth="1"/>
    <col min="17" max="17" width="9.42578125" style="2" bestFit="1" customWidth="1"/>
    <col min="18" max="18" width="13.28515625" style="2" bestFit="1" customWidth="1"/>
    <col min="19" max="19" width="31.5703125" style="2" bestFit="1" customWidth="1"/>
    <col min="20" max="16384" width="9.140625" style="13"/>
  </cols>
  <sheetData>
    <row r="1" spans="1:19">
      <c r="A1" s="2" t="s">
        <v>226</v>
      </c>
      <c r="B1" s="456" t="s">
        <v>918</v>
      </c>
    </row>
    <row r="2" spans="1:19" ht="15">
      <c r="A2" s="2" t="s">
        <v>227</v>
      </c>
      <c r="B2" s="442">
        <f>'1. key ratios'!B2</f>
        <v>43830</v>
      </c>
    </row>
    <row r="4" spans="1:19" ht="39" thickBot="1">
      <c r="A4" s="74" t="s">
        <v>659</v>
      </c>
      <c r="B4" s="316" t="s">
        <v>766</v>
      </c>
    </row>
    <row r="5" spans="1:19">
      <c r="A5" s="141"/>
      <c r="B5" s="144"/>
      <c r="C5" s="123" t="s">
        <v>0</v>
      </c>
      <c r="D5" s="123" t="s">
        <v>1</v>
      </c>
      <c r="E5" s="123" t="s">
        <v>2</v>
      </c>
      <c r="F5" s="123" t="s">
        <v>3</v>
      </c>
      <c r="G5" s="123" t="s">
        <v>4</v>
      </c>
      <c r="H5" s="123" t="s">
        <v>5</v>
      </c>
      <c r="I5" s="123" t="s">
        <v>276</v>
      </c>
      <c r="J5" s="123" t="s">
        <v>277</v>
      </c>
      <c r="K5" s="123" t="s">
        <v>278</v>
      </c>
      <c r="L5" s="123" t="s">
        <v>279</v>
      </c>
      <c r="M5" s="123" t="s">
        <v>280</v>
      </c>
      <c r="N5" s="123" t="s">
        <v>281</v>
      </c>
      <c r="O5" s="123" t="s">
        <v>753</v>
      </c>
      <c r="P5" s="123" t="s">
        <v>754</v>
      </c>
      <c r="Q5" s="123" t="s">
        <v>755</v>
      </c>
      <c r="R5" s="309" t="s">
        <v>756</v>
      </c>
      <c r="S5" s="124" t="s">
        <v>757</v>
      </c>
    </row>
    <row r="6" spans="1:19" ht="46.5" customHeight="1">
      <c r="A6" s="167"/>
      <c r="B6" s="595" t="s">
        <v>758</v>
      </c>
      <c r="C6" s="593">
        <v>0</v>
      </c>
      <c r="D6" s="594"/>
      <c r="E6" s="593">
        <v>0.2</v>
      </c>
      <c r="F6" s="594"/>
      <c r="G6" s="593">
        <v>0.35</v>
      </c>
      <c r="H6" s="594"/>
      <c r="I6" s="593">
        <v>0.5</v>
      </c>
      <c r="J6" s="594"/>
      <c r="K6" s="593">
        <v>0.75</v>
      </c>
      <c r="L6" s="594"/>
      <c r="M6" s="593">
        <v>1</v>
      </c>
      <c r="N6" s="594"/>
      <c r="O6" s="593">
        <v>1.5</v>
      </c>
      <c r="P6" s="594"/>
      <c r="Q6" s="593">
        <v>2.5</v>
      </c>
      <c r="R6" s="594"/>
      <c r="S6" s="591" t="s">
        <v>290</v>
      </c>
    </row>
    <row r="7" spans="1:19">
      <c r="A7" s="167"/>
      <c r="B7" s="596"/>
      <c r="C7" s="315" t="s">
        <v>751</v>
      </c>
      <c r="D7" s="315" t="s">
        <v>752</v>
      </c>
      <c r="E7" s="315" t="s">
        <v>751</v>
      </c>
      <c r="F7" s="315" t="s">
        <v>752</v>
      </c>
      <c r="G7" s="315" t="s">
        <v>751</v>
      </c>
      <c r="H7" s="315" t="s">
        <v>752</v>
      </c>
      <c r="I7" s="315" t="s">
        <v>751</v>
      </c>
      <c r="J7" s="315" t="s">
        <v>752</v>
      </c>
      <c r="K7" s="315" t="s">
        <v>751</v>
      </c>
      <c r="L7" s="315" t="s">
        <v>752</v>
      </c>
      <c r="M7" s="315" t="s">
        <v>751</v>
      </c>
      <c r="N7" s="315" t="s">
        <v>752</v>
      </c>
      <c r="O7" s="315" t="s">
        <v>751</v>
      </c>
      <c r="P7" s="315" t="s">
        <v>752</v>
      </c>
      <c r="Q7" s="315" t="s">
        <v>751</v>
      </c>
      <c r="R7" s="315" t="s">
        <v>752</v>
      </c>
      <c r="S7" s="592"/>
    </row>
    <row r="8" spans="1:19" s="171" customFormat="1">
      <c r="A8" s="127">
        <v>1</v>
      </c>
      <c r="B8" s="189" t="s">
        <v>254</v>
      </c>
      <c r="C8" s="474">
        <v>23925473</v>
      </c>
      <c r="D8" s="474"/>
      <c r="E8" s="474">
        <v>7001582</v>
      </c>
      <c r="F8" s="475"/>
      <c r="G8" s="474">
        <v>0</v>
      </c>
      <c r="H8" s="474"/>
      <c r="I8" s="474">
        <v>0</v>
      </c>
      <c r="J8" s="474"/>
      <c r="K8" s="474">
        <v>0</v>
      </c>
      <c r="L8" s="474"/>
      <c r="M8" s="474">
        <v>13522455</v>
      </c>
      <c r="N8" s="474"/>
      <c r="O8" s="474">
        <v>0</v>
      </c>
      <c r="P8" s="474"/>
      <c r="Q8" s="474">
        <v>0</v>
      </c>
      <c r="R8" s="475"/>
      <c r="S8" s="476">
        <v>14922771.4</v>
      </c>
    </row>
    <row r="9" spans="1:19" s="171" customFormat="1">
      <c r="A9" s="127">
        <v>2</v>
      </c>
      <c r="B9" s="189" t="s">
        <v>255</v>
      </c>
      <c r="C9" s="474">
        <v>0</v>
      </c>
      <c r="D9" s="474"/>
      <c r="E9" s="474">
        <v>0</v>
      </c>
      <c r="F9" s="474"/>
      <c r="G9" s="474">
        <v>0</v>
      </c>
      <c r="H9" s="474"/>
      <c r="I9" s="474">
        <v>0</v>
      </c>
      <c r="J9" s="474"/>
      <c r="K9" s="474">
        <v>0</v>
      </c>
      <c r="L9" s="474"/>
      <c r="M9" s="474">
        <v>0</v>
      </c>
      <c r="N9" s="474"/>
      <c r="O9" s="474">
        <v>0</v>
      </c>
      <c r="P9" s="474"/>
      <c r="Q9" s="474">
        <v>0</v>
      </c>
      <c r="R9" s="475"/>
      <c r="S9" s="476">
        <v>0</v>
      </c>
    </row>
    <row r="10" spans="1:19" s="171" customFormat="1">
      <c r="A10" s="127">
        <v>3</v>
      </c>
      <c r="B10" s="189" t="s">
        <v>256</v>
      </c>
      <c r="C10" s="474">
        <v>0</v>
      </c>
      <c r="D10" s="474"/>
      <c r="E10" s="474">
        <v>0</v>
      </c>
      <c r="F10" s="474"/>
      <c r="G10" s="474">
        <v>0</v>
      </c>
      <c r="H10" s="474"/>
      <c r="I10" s="474">
        <v>0</v>
      </c>
      <c r="J10" s="474"/>
      <c r="K10" s="474">
        <v>0</v>
      </c>
      <c r="L10" s="474"/>
      <c r="M10" s="474">
        <v>0</v>
      </c>
      <c r="N10" s="474"/>
      <c r="O10" s="474">
        <v>0</v>
      </c>
      <c r="P10" s="474"/>
      <c r="Q10" s="474">
        <v>0</v>
      </c>
      <c r="R10" s="475"/>
      <c r="S10" s="476">
        <v>0</v>
      </c>
    </row>
    <row r="11" spans="1:19" s="171" customFormat="1">
      <c r="A11" s="127">
        <v>4</v>
      </c>
      <c r="B11" s="189" t="s">
        <v>257</v>
      </c>
      <c r="C11" s="474">
        <v>0</v>
      </c>
      <c r="D11" s="474"/>
      <c r="E11" s="474">
        <v>0</v>
      </c>
      <c r="F11" s="474"/>
      <c r="G11" s="474">
        <v>0</v>
      </c>
      <c r="H11" s="474"/>
      <c r="I11" s="474">
        <v>0</v>
      </c>
      <c r="J11" s="474"/>
      <c r="K11" s="474">
        <v>0</v>
      </c>
      <c r="L11" s="474"/>
      <c r="M11" s="474">
        <v>0</v>
      </c>
      <c r="N11" s="474"/>
      <c r="O11" s="474">
        <v>0</v>
      </c>
      <c r="P11" s="474"/>
      <c r="Q11" s="474">
        <v>0</v>
      </c>
      <c r="R11" s="475"/>
      <c r="S11" s="476">
        <v>0</v>
      </c>
    </row>
    <row r="12" spans="1:19" s="171" customFormat="1">
      <c r="A12" s="127">
        <v>5</v>
      </c>
      <c r="B12" s="189" t="s">
        <v>258</v>
      </c>
      <c r="C12" s="474">
        <v>0</v>
      </c>
      <c r="D12" s="474"/>
      <c r="E12" s="474">
        <v>0</v>
      </c>
      <c r="F12" s="474"/>
      <c r="G12" s="474">
        <v>0</v>
      </c>
      <c r="H12" s="474"/>
      <c r="I12" s="474">
        <v>0</v>
      </c>
      <c r="J12" s="474"/>
      <c r="K12" s="474">
        <v>0</v>
      </c>
      <c r="L12" s="474"/>
      <c r="M12" s="474">
        <v>0</v>
      </c>
      <c r="N12" s="474"/>
      <c r="O12" s="474">
        <v>0</v>
      </c>
      <c r="P12" s="474"/>
      <c r="Q12" s="474">
        <v>0</v>
      </c>
      <c r="R12" s="475"/>
      <c r="S12" s="476">
        <v>0</v>
      </c>
    </row>
    <row r="13" spans="1:19" s="171" customFormat="1">
      <c r="A13" s="127">
        <v>6</v>
      </c>
      <c r="B13" s="189" t="s">
        <v>259</v>
      </c>
      <c r="C13" s="474">
        <v>0</v>
      </c>
      <c r="D13" s="474"/>
      <c r="E13" s="474">
        <v>114826</v>
      </c>
      <c r="F13" s="474"/>
      <c r="G13" s="474">
        <v>0</v>
      </c>
      <c r="H13" s="474"/>
      <c r="I13" s="474">
        <v>27743001</v>
      </c>
      <c r="J13" s="474"/>
      <c r="K13" s="474">
        <v>0</v>
      </c>
      <c r="L13" s="474"/>
      <c r="M13" s="474">
        <v>0</v>
      </c>
      <c r="N13" s="474"/>
      <c r="O13" s="474">
        <v>0</v>
      </c>
      <c r="P13" s="474"/>
      <c r="Q13" s="474">
        <v>0</v>
      </c>
      <c r="R13" s="475"/>
      <c r="S13" s="476">
        <v>13894465.699999999</v>
      </c>
    </row>
    <row r="14" spans="1:19" s="171" customFormat="1">
      <c r="A14" s="127">
        <v>7</v>
      </c>
      <c r="B14" s="189" t="s">
        <v>74</v>
      </c>
      <c r="C14" s="474">
        <v>0</v>
      </c>
      <c r="D14" s="474"/>
      <c r="E14" s="474">
        <v>0</v>
      </c>
      <c r="F14" s="474"/>
      <c r="G14" s="474">
        <v>0</v>
      </c>
      <c r="H14" s="474"/>
      <c r="I14" s="474">
        <v>0</v>
      </c>
      <c r="J14" s="474"/>
      <c r="K14" s="474">
        <v>0</v>
      </c>
      <c r="L14" s="474"/>
      <c r="M14" s="474">
        <v>30384189</v>
      </c>
      <c r="N14" s="474">
        <v>10855618.949349999</v>
      </c>
      <c r="O14" s="474">
        <v>0</v>
      </c>
      <c r="P14" s="474"/>
      <c r="Q14" s="474">
        <v>0</v>
      </c>
      <c r="R14" s="475"/>
      <c r="S14" s="476">
        <v>41239807.949349999</v>
      </c>
    </row>
    <row r="15" spans="1:19" s="171" customFormat="1">
      <c r="A15" s="127">
        <v>8</v>
      </c>
      <c r="B15" s="189" t="s">
        <v>75</v>
      </c>
      <c r="C15" s="474">
        <v>0</v>
      </c>
      <c r="D15" s="474"/>
      <c r="E15" s="474">
        <v>0</v>
      </c>
      <c r="F15" s="474"/>
      <c r="G15" s="474">
        <v>0</v>
      </c>
      <c r="H15" s="474"/>
      <c r="I15" s="474">
        <v>0</v>
      </c>
      <c r="J15" s="474"/>
      <c r="K15" s="474">
        <v>0</v>
      </c>
      <c r="L15" s="474"/>
      <c r="M15" s="474">
        <v>18714711</v>
      </c>
      <c r="N15" s="474">
        <v>5263095.4473400004</v>
      </c>
      <c r="O15" s="474">
        <v>0</v>
      </c>
      <c r="P15" s="474"/>
      <c r="Q15" s="474">
        <v>0</v>
      </c>
      <c r="R15" s="475"/>
      <c r="S15" s="476">
        <v>23977806.44734</v>
      </c>
    </row>
    <row r="16" spans="1:19" s="171" customFormat="1">
      <c r="A16" s="127">
        <v>9</v>
      </c>
      <c r="B16" s="189" t="s">
        <v>76</v>
      </c>
      <c r="C16" s="474">
        <v>0</v>
      </c>
      <c r="D16" s="474"/>
      <c r="E16" s="474">
        <v>0</v>
      </c>
      <c r="F16" s="474"/>
      <c r="G16" s="474">
        <v>0</v>
      </c>
      <c r="H16" s="474"/>
      <c r="I16" s="474">
        <v>0</v>
      </c>
      <c r="J16" s="474"/>
      <c r="K16" s="474">
        <v>0</v>
      </c>
      <c r="L16" s="474"/>
      <c r="M16" s="474">
        <v>0</v>
      </c>
      <c r="N16" s="474"/>
      <c r="O16" s="474">
        <v>0</v>
      </c>
      <c r="P16" s="474"/>
      <c r="Q16" s="474">
        <v>0</v>
      </c>
      <c r="R16" s="475"/>
      <c r="S16" s="476">
        <v>0</v>
      </c>
    </row>
    <row r="17" spans="1:19" s="171" customFormat="1">
      <c r="A17" s="127">
        <v>10</v>
      </c>
      <c r="B17" s="189" t="s">
        <v>70</v>
      </c>
      <c r="C17" s="474">
        <v>0</v>
      </c>
      <c r="D17" s="474"/>
      <c r="E17" s="474">
        <v>0</v>
      </c>
      <c r="F17" s="474"/>
      <c r="G17" s="474">
        <v>0</v>
      </c>
      <c r="H17" s="474"/>
      <c r="I17" s="474">
        <v>0</v>
      </c>
      <c r="J17" s="474"/>
      <c r="K17" s="474">
        <v>0</v>
      </c>
      <c r="L17" s="474"/>
      <c r="M17" s="474">
        <v>0</v>
      </c>
      <c r="N17" s="474"/>
      <c r="O17" s="474">
        <v>0</v>
      </c>
      <c r="P17" s="474"/>
      <c r="Q17" s="474">
        <v>0</v>
      </c>
      <c r="R17" s="475"/>
      <c r="S17" s="476">
        <v>0</v>
      </c>
    </row>
    <row r="18" spans="1:19" s="171" customFormat="1">
      <c r="A18" s="127">
        <v>11</v>
      </c>
      <c r="B18" s="189" t="s">
        <v>71</v>
      </c>
      <c r="C18" s="474">
        <v>0</v>
      </c>
      <c r="D18" s="474"/>
      <c r="E18" s="474">
        <v>0</v>
      </c>
      <c r="F18" s="474"/>
      <c r="G18" s="474">
        <v>0</v>
      </c>
      <c r="H18" s="474"/>
      <c r="I18" s="474">
        <v>0</v>
      </c>
      <c r="J18" s="474"/>
      <c r="K18" s="474">
        <v>0</v>
      </c>
      <c r="L18" s="474"/>
      <c r="M18" s="474">
        <v>0</v>
      </c>
      <c r="N18" s="474"/>
      <c r="O18" s="474">
        <v>0</v>
      </c>
      <c r="P18" s="474"/>
      <c r="Q18" s="474">
        <v>0</v>
      </c>
      <c r="R18" s="475"/>
      <c r="S18" s="476">
        <v>0</v>
      </c>
    </row>
    <row r="19" spans="1:19" s="171" customFormat="1">
      <c r="A19" s="127">
        <v>12</v>
      </c>
      <c r="B19" s="189" t="s">
        <v>72</v>
      </c>
      <c r="C19" s="474">
        <v>0</v>
      </c>
      <c r="D19" s="474"/>
      <c r="E19" s="474">
        <v>0</v>
      </c>
      <c r="F19" s="474"/>
      <c r="G19" s="474">
        <v>0</v>
      </c>
      <c r="H19" s="474"/>
      <c r="I19" s="474">
        <v>0</v>
      </c>
      <c r="J19" s="474"/>
      <c r="K19" s="474">
        <v>0</v>
      </c>
      <c r="L19" s="474"/>
      <c r="M19" s="474">
        <v>0</v>
      </c>
      <c r="N19" s="474"/>
      <c r="O19" s="474">
        <v>0</v>
      </c>
      <c r="P19" s="474"/>
      <c r="Q19" s="474">
        <v>0</v>
      </c>
      <c r="R19" s="475"/>
      <c r="S19" s="476">
        <v>0</v>
      </c>
    </row>
    <row r="20" spans="1:19" s="171" customFormat="1">
      <c r="A20" s="127">
        <v>13</v>
      </c>
      <c r="B20" s="189" t="s">
        <v>73</v>
      </c>
      <c r="C20" s="474">
        <v>0</v>
      </c>
      <c r="D20" s="474"/>
      <c r="E20" s="474">
        <v>0</v>
      </c>
      <c r="F20" s="474"/>
      <c r="G20" s="474">
        <v>0</v>
      </c>
      <c r="H20" s="474"/>
      <c r="I20" s="474">
        <v>0</v>
      </c>
      <c r="J20" s="474"/>
      <c r="K20" s="474">
        <v>0</v>
      </c>
      <c r="L20" s="474"/>
      <c r="M20" s="474">
        <v>0</v>
      </c>
      <c r="N20" s="474"/>
      <c r="O20" s="474">
        <v>0</v>
      </c>
      <c r="P20" s="474"/>
      <c r="Q20" s="474">
        <v>0</v>
      </c>
      <c r="R20" s="475"/>
      <c r="S20" s="476">
        <v>0</v>
      </c>
    </row>
    <row r="21" spans="1:19" s="171" customFormat="1">
      <c r="A21" s="127">
        <v>14</v>
      </c>
      <c r="B21" s="189" t="s">
        <v>288</v>
      </c>
      <c r="C21" s="474">
        <v>4563884</v>
      </c>
      <c r="D21" s="474"/>
      <c r="E21" s="474">
        <v>1935</v>
      </c>
      <c r="F21" s="474"/>
      <c r="G21" s="474">
        <v>0</v>
      </c>
      <c r="H21" s="474"/>
      <c r="I21" s="474">
        <v>0</v>
      </c>
      <c r="J21" s="474"/>
      <c r="K21" s="474">
        <v>0</v>
      </c>
      <c r="L21" s="474"/>
      <c r="M21" s="474">
        <v>4675291</v>
      </c>
      <c r="N21" s="474"/>
      <c r="O21" s="474">
        <v>0</v>
      </c>
      <c r="P21" s="474"/>
      <c r="Q21" s="474">
        <v>0</v>
      </c>
      <c r="R21" s="475"/>
      <c r="S21" s="476">
        <v>4675678</v>
      </c>
    </row>
    <row r="22" spans="1:19" ht="13.5" thickBot="1">
      <c r="A22" s="109"/>
      <c r="B22" s="173" t="s">
        <v>69</v>
      </c>
      <c r="C22" s="294">
        <v>28489357</v>
      </c>
      <c r="D22" s="294">
        <v>0</v>
      </c>
      <c r="E22" s="294">
        <v>7118343</v>
      </c>
      <c r="F22" s="294">
        <v>0</v>
      </c>
      <c r="G22" s="294">
        <v>0</v>
      </c>
      <c r="H22" s="294">
        <v>0</v>
      </c>
      <c r="I22" s="294">
        <v>27743001</v>
      </c>
      <c r="J22" s="294">
        <v>0</v>
      </c>
      <c r="K22" s="294">
        <v>0</v>
      </c>
      <c r="L22" s="294">
        <v>0</v>
      </c>
      <c r="M22" s="294">
        <v>67296646</v>
      </c>
      <c r="N22" s="294">
        <v>16118714.39669</v>
      </c>
      <c r="O22" s="294">
        <v>0</v>
      </c>
      <c r="P22" s="294">
        <v>0</v>
      </c>
      <c r="Q22" s="294">
        <v>0</v>
      </c>
      <c r="R22" s="294">
        <v>0</v>
      </c>
      <c r="S22" s="477">
        <v>98710529.49668999</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workbookViewId="0">
      <pane xSplit="2" ySplit="6" topLeftCell="S7" activePane="bottomRight" state="frozen"/>
      <selection pane="topRight" activeCell="C1" sqref="C1"/>
      <selection pane="bottomLeft" activeCell="A6" sqref="A6"/>
      <selection pane="bottomRight" activeCell="B1" sqref="B1"/>
    </sheetView>
  </sheetViews>
  <sheetFormatPr defaultColWidth="9.140625" defaultRowHeight="12.75"/>
  <cols>
    <col min="1" max="1" width="10.5703125" style="2" bestFit="1" customWidth="1"/>
    <col min="2" max="2" width="74.5703125" style="2" customWidth="1"/>
    <col min="3" max="3" width="19" style="2" customWidth="1"/>
    <col min="4" max="4" width="19.5703125" style="2" customWidth="1"/>
    <col min="5" max="5" width="31.140625" style="2" customWidth="1"/>
    <col min="6" max="6" width="29.140625" style="2" customWidth="1"/>
    <col min="7" max="7" width="28.5703125" style="2" customWidth="1"/>
    <col min="8" max="8" width="26.42578125" style="2" customWidth="1"/>
    <col min="9" max="9" width="23.7109375" style="2" customWidth="1"/>
    <col min="10" max="10" width="21.5703125" style="2" customWidth="1"/>
    <col min="11" max="11" width="15.7109375" style="2" customWidth="1"/>
    <col min="12" max="12" width="13.28515625" style="2" customWidth="1"/>
    <col min="13" max="13" width="20.85546875" style="2" customWidth="1"/>
    <col min="14" max="14" width="19.28515625" style="2" customWidth="1"/>
    <col min="15" max="15" width="18.42578125" style="2" customWidth="1"/>
    <col min="16" max="16" width="19" style="2" customWidth="1"/>
    <col min="17" max="17" width="20.28515625" style="2" customWidth="1"/>
    <col min="18" max="18" width="18" style="2" customWidth="1"/>
    <col min="19" max="19" width="36" style="2" customWidth="1"/>
    <col min="20" max="20" width="19.42578125" style="2" customWidth="1"/>
    <col min="21" max="21" width="19.140625" style="2" customWidth="1"/>
    <col min="22" max="22" width="20" style="2" customWidth="1"/>
    <col min="23" max="16384" width="9.140625" style="13"/>
  </cols>
  <sheetData>
    <row r="1" spans="1:22">
      <c r="A1" s="2" t="s">
        <v>226</v>
      </c>
      <c r="B1" s="456" t="s">
        <v>918</v>
      </c>
    </row>
    <row r="2" spans="1:22" ht="15">
      <c r="A2" s="2" t="s">
        <v>227</v>
      </c>
      <c r="B2" s="442">
        <f>'1. key ratios'!B2</f>
        <v>43830</v>
      </c>
    </row>
    <row r="4" spans="1:22" ht="27.75" thickBot="1">
      <c r="A4" s="2" t="s">
        <v>660</v>
      </c>
      <c r="B4" s="317" t="s">
        <v>767</v>
      </c>
      <c r="V4" s="215" t="s">
        <v>130</v>
      </c>
    </row>
    <row r="5" spans="1:22">
      <c r="A5" s="107"/>
      <c r="B5" s="108"/>
      <c r="C5" s="597" t="s">
        <v>236</v>
      </c>
      <c r="D5" s="598"/>
      <c r="E5" s="598"/>
      <c r="F5" s="598"/>
      <c r="G5" s="598"/>
      <c r="H5" s="598"/>
      <c r="I5" s="598"/>
      <c r="J5" s="598"/>
      <c r="K5" s="598"/>
      <c r="L5" s="599"/>
      <c r="M5" s="597" t="s">
        <v>237</v>
      </c>
      <c r="N5" s="598"/>
      <c r="O5" s="598"/>
      <c r="P5" s="598"/>
      <c r="Q5" s="598"/>
      <c r="R5" s="598"/>
      <c r="S5" s="599"/>
      <c r="T5" s="602" t="s">
        <v>765</v>
      </c>
      <c r="U5" s="602" t="s">
        <v>764</v>
      </c>
      <c r="V5" s="600" t="s">
        <v>238</v>
      </c>
    </row>
    <row r="6" spans="1:22" s="74" customFormat="1" ht="140.25">
      <c r="A6" s="125"/>
      <c r="B6" s="191"/>
      <c r="C6" s="105" t="s">
        <v>239</v>
      </c>
      <c r="D6" s="104" t="s">
        <v>240</v>
      </c>
      <c r="E6" s="101" t="s">
        <v>241</v>
      </c>
      <c r="F6" s="318" t="s">
        <v>759</v>
      </c>
      <c r="G6" s="104" t="s">
        <v>242</v>
      </c>
      <c r="H6" s="104" t="s">
        <v>243</v>
      </c>
      <c r="I6" s="104" t="s">
        <v>244</v>
      </c>
      <c r="J6" s="104" t="s">
        <v>287</v>
      </c>
      <c r="K6" s="104" t="s">
        <v>245</v>
      </c>
      <c r="L6" s="106" t="s">
        <v>246</v>
      </c>
      <c r="M6" s="105" t="s">
        <v>247</v>
      </c>
      <c r="N6" s="104" t="s">
        <v>248</v>
      </c>
      <c r="O6" s="104" t="s">
        <v>249</v>
      </c>
      <c r="P6" s="104" t="s">
        <v>250</v>
      </c>
      <c r="Q6" s="104" t="s">
        <v>251</v>
      </c>
      <c r="R6" s="104" t="s">
        <v>252</v>
      </c>
      <c r="S6" s="106" t="s">
        <v>253</v>
      </c>
      <c r="T6" s="603"/>
      <c r="U6" s="603"/>
      <c r="V6" s="601"/>
    </row>
    <row r="7" spans="1:22" s="171" customFormat="1">
      <c r="A7" s="172">
        <v>1</v>
      </c>
      <c r="B7" s="170" t="s">
        <v>254</v>
      </c>
      <c r="C7" s="295"/>
      <c r="D7" s="293"/>
      <c r="E7" s="293"/>
      <c r="F7" s="293"/>
      <c r="G7" s="293"/>
      <c r="H7" s="293"/>
      <c r="I7" s="293"/>
      <c r="J7" s="293"/>
      <c r="K7" s="293"/>
      <c r="L7" s="296"/>
      <c r="M7" s="295"/>
      <c r="N7" s="293"/>
      <c r="O7" s="293"/>
      <c r="P7" s="293"/>
      <c r="Q7" s="293"/>
      <c r="R7" s="293"/>
      <c r="S7" s="296"/>
      <c r="T7" s="312"/>
      <c r="U7" s="311"/>
      <c r="V7" s="297">
        <f>SUM(C7:S7)</f>
        <v>0</v>
      </c>
    </row>
    <row r="8" spans="1:22" s="171" customFormat="1">
      <c r="A8" s="172">
        <v>2</v>
      </c>
      <c r="B8" s="170" t="s">
        <v>255</v>
      </c>
      <c r="C8" s="295"/>
      <c r="D8" s="293"/>
      <c r="E8" s="293"/>
      <c r="F8" s="293"/>
      <c r="G8" s="293"/>
      <c r="H8" s="293"/>
      <c r="I8" s="293"/>
      <c r="J8" s="293"/>
      <c r="K8" s="293"/>
      <c r="L8" s="296"/>
      <c r="M8" s="295"/>
      <c r="N8" s="293"/>
      <c r="O8" s="293"/>
      <c r="P8" s="293"/>
      <c r="Q8" s="293"/>
      <c r="R8" s="293"/>
      <c r="S8" s="296"/>
      <c r="T8" s="311"/>
      <c r="U8" s="311"/>
      <c r="V8" s="297">
        <f t="shared" ref="V8:V20" si="0">SUM(C8:S8)</f>
        <v>0</v>
      </c>
    </row>
    <row r="9" spans="1:22" s="171" customFormat="1">
      <c r="A9" s="172">
        <v>3</v>
      </c>
      <c r="B9" s="170" t="s">
        <v>256</v>
      </c>
      <c r="C9" s="295"/>
      <c r="D9" s="293"/>
      <c r="E9" s="293"/>
      <c r="F9" s="293"/>
      <c r="G9" s="293"/>
      <c r="H9" s="293"/>
      <c r="I9" s="293"/>
      <c r="J9" s="293"/>
      <c r="K9" s="293"/>
      <c r="L9" s="296"/>
      <c r="M9" s="295"/>
      <c r="N9" s="293"/>
      <c r="O9" s="293"/>
      <c r="P9" s="293"/>
      <c r="Q9" s="293"/>
      <c r="R9" s="293"/>
      <c r="S9" s="296"/>
      <c r="T9" s="311"/>
      <c r="U9" s="311"/>
      <c r="V9" s="297">
        <f>SUM(C9:S9)</f>
        <v>0</v>
      </c>
    </row>
    <row r="10" spans="1:22" s="171" customFormat="1">
      <c r="A10" s="172">
        <v>4</v>
      </c>
      <c r="B10" s="170" t="s">
        <v>257</v>
      </c>
      <c r="C10" s="295"/>
      <c r="D10" s="293"/>
      <c r="E10" s="293"/>
      <c r="F10" s="293"/>
      <c r="G10" s="293"/>
      <c r="H10" s="293"/>
      <c r="I10" s="293"/>
      <c r="J10" s="293"/>
      <c r="K10" s="293"/>
      <c r="L10" s="296"/>
      <c r="M10" s="295"/>
      <c r="N10" s="293"/>
      <c r="O10" s="293"/>
      <c r="P10" s="293"/>
      <c r="Q10" s="293"/>
      <c r="R10" s="293"/>
      <c r="S10" s="296"/>
      <c r="T10" s="311"/>
      <c r="U10" s="311"/>
      <c r="V10" s="297">
        <f t="shared" si="0"/>
        <v>0</v>
      </c>
    </row>
    <row r="11" spans="1:22" s="171" customFormat="1">
      <c r="A11" s="172">
        <v>5</v>
      </c>
      <c r="B11" s="170" t="s">
        <v>258</v>
      </c>
      <c r="C11" s="295"/>
      <c r="D11" s="293"/>
      <c r="E11" s="293"/>
      <c r="F11" s="293"/>
      <c r="G11" s="293"/>
      <c r="H11" s="293"/>
      <c r="I11" s="293"/>
      <c r="J11" s="293"/>
      <c r="K11" s="293"/>
      <c r="L11" s="296"/>
      <c r="M11" s="295"/>
      <c r="N11" s="293"/>
      <c r="O11" s="293"/>
      <c r="P11" s="293"/>
      <c r="Q11" s="293"/>
      <c r="R11" s="293"/>
      <c r="S11" s="296"/>
      <c r="T11" s="311"/>
      <c r="U11" s="311"/>
      <c r="V11" s="297">
        <f t="shared" si="0"/>
        <v>0</v>
      </c>
    </row>
    <row r="12" spans="1:22" s="171" customFormat="1">
      <c r="A12" s="172">
        <v>6</v>
      </c>
      <c r="B12" s="170" t="s">
        <v>259</v>
      </c>
      <c r="C12" s="295"/>
      <c r="D12" s="293"/>
      <c r="E12" s="293"/>
      <c r="F12" s="293"/>
      <c r="G12" s="293"/>
      <c r="H12" s="293"/>
      <c r="I12" s="293"/>
      <c r="J12" s="293"/>
      <c r="K12" s="293"/>
      <c r="L12" s="296"/>
      <c r="M12" s="295"/>
      <c r="N12" s="293"/>
      <c r="O12" s="293"/>
      <c r="P12" s="293"/>
      <c r="Q12" s="293"/>
      <c r="R12" s="293"/>
      <c r="S12" s="296"/>
      <c r="T12" s="311"/>
      <c r="U12" s="311"/>
      <c r="V12" s="297">
        <f t="shared" si="0"/>
        <v>0</v>
      </c>
    </row>
    <row r="13" spans="1:22" s="171" customFormat="1">
      <c r="A13" s="172">
        <v>7</v>
      </c>
      <c r="B13" s="170" t="s">
        <v>74</v>
      </c>
      <c r="C13" s="295"/>
      <c r="D13" s="293"/>
      <c r="E13" s="293"/>
      <c r="F13" s="293"/>
      <c r="G13" s="293"/>
      <c r="H13" s="293"/>
      <c r="I13" s="293"/>
      <c r="J13" s="293"/>
      <c r="K13" s="293"/>
      <c r="L13" s="296"/>
      <c r="M13" s="295"/>
      <c r="N13" s="293"/>
      <c r="O13" s="293"/>
      <c r="P13" s="293"/>
      <c r="Q13" s="293"/>
      <c r="R13" s="293"/>
      <c r="S13" s="296"/>
      <c r="T13" s="311"/>
      <c r="U13" s="311"/>
      <c r="V13" s="297">
        <f t="shared" si="0"/>
        <v>0</v>
      </c>
    </row>
    <row r="14" spans="1:22" s="171" customFormat="1">
      <c r="A14" s="172">
        <v>8</v>
      </c>
      <c r="B14" s="170" t="s">
        <v>75</v>
      </c>
      <c r="C14" s="295"/>
      <c r="D14" s="293"/>
      <c r="E14" s="293"/>
      <c r="F14" s="293"/>
      <c r="G14" s="293"/>
      <c r="H14" s="293"/>
      <c r="I14" s="293"/>
      <c r="J14" s="293"/>
      <c r="K14" s="293"/>
      <c r="L14" s="296"/>
      <c r="M14" s="295"/>
      <c r="N14" s="293"/>
      <c r="O14" s="293"/>
      <c r="P14" s="293"/>
      <c r="Q14" s="293"/>
      <c r="R14" s="293"/>
      <c r="S14" s="296"/>
      <c r="T14" s="311"/>
      <c r="U14" s="311"/>
      <c r="V14" s="297">
        <f t="shared" si="0"/>
        <v>0</v>
      </c>
    </row>
    <row r="15" spans="1:22" s="171" customFormat="1">
      <c r="A15" s="172">
        <v>9</v>
      </c>
      <c r="B15" s="170" t="s">
        <v>76</v>
      </c>
      <c r="C15" s="295"/>
      <c r="D15" s="293"/>
      <c r="E15" s="293"/>
      <c r="F15" s="293"/>
      <c r="G15" s="293"/>
      <c r="H15" s="293"/>
      <c r="I15" s="293"/>
      <c r="J15" s="293"/>
      <c r="K15" s="293"/>
      <c r="L15" s="296"/>
      <c r="M15" s="295"/>
      <c r="N15" s="293"/>
      <c r="O15" s="293"/>
      <c r="P15" s="293"/>
      <c r="Q15" s="293"/>
      <c r="R15" s="293"/>
      <c r="S15" s="296"/>
      <c r="T15" s="311"/>
      <c r="U15" s="311"/>
      <c r="V15" s="297">
        <f t="shared" si="0"/>
        <v>0</v>
      </c>
    </row>
    <row r="16" spans="1:22" s="171" customFormat="1">
      <c r="A16" s="172">
        <v>10</v>
      </c>
      <c r="B16" s="170" t="s">
        <v>70</v>
      </c>
      <c r="C16" s="295"/>
      <c r="D16" s="293"/>
      <c r="E16" s="293"/>
      <c r="F16" s="293"/>
      <c r="G16" s="293"/>
      <c r="H16" s="293"/>
      <c r="I16" s="293"/>
      <c r="J16" s="293"/>
      <c r="K16" s="293"/>
      <c r="L16" s="296"/>
      <c r="M16" s="295"/>
      <c r="N16" s="293"/>
      <c r="O16" s="293"/>
      <c r="P16" s="293"/>
      <c r="Q16" s="293"/>
      <c r="R16" s="293"/>
      <c r="S16" s="296"/>
      <c r="T16" s="311"/>
      <c r="U16" s="311"/>
      <c r="V16" s="297">
        <f t="shared" si="0"/>
        <v>0</v>
      </c>
    </row>
    <row r="17" spans="1:22" s="171" customFormat="1">
      <c r="A17" s="172">
        <v>11</v>
      </c>
      <c r="B17" s="170" t="s">
        <v>71</v>
      </c>
      <c r="C17" s="295"/>
      <c r="D17" s="293"/>
      <c r="E17" s="293"/>
      <c r="F17" s="293"/>
      <c r="G17" s="293"/>
      <c r="H17" s="293"/>
      <c r="I17" s="293"/>
      <c r="J17" s="293"/>
      <c r="K17" s="293"/>
      <c r="L17" s="296"/>
      <c r="M17" s="295"/>
      <c r="N17" s="293"/>
      <c r="O17" s="293"/>
      <c r="P17" s="293"/>
      <c r="Q17" s="293"/>
      <c r="R17" s="293"/>
      <c r="S17" s="296"/>
      <c r="T17" s="311"/>
      <c r="U17" s="311"/>
      <c r="V17" s="297">
        <f t="shared" si="0"/>
        <v>0</v>
      </c>
    </row>
    <row r="18" spans="1:22" s="171" customFormat="1">
      <c r="A18" s="172">
        <v>12</v>
      </c>
      <c r="B18" s="170" t="s">
        <v>72</v>
      </c>
      <c r="C18" s="295"/>
      <c r="D18" s="293"/>
      <c r="E18" s="293"/>
      <c r="F18" s="293"/>
      <c r="G18" s="293"/>
      <c r="H18" s="293"/>
      <c r="I18" s="293"/>
      <c r="J18" s="293"/>
      <c r="K18" s="293"/>
      <c r="L18" s="296"/>
      <c r="M18" s="295"/>
      <c r="N18" s="293"/>
      <c r="O18" s="293"/>
      <c r="P18" s="293"/>
      <c r="Q18" s="293"/>
      <c r="R18" s="293"/>
      <c r="S18" s="296"/>
      <c r="T18" s="311"/>
      <c r="U18" s="311"/>
      <c r="V18" s="297">
        <f t="shared" si="0"/>
        <v>0</v>
      </c>
    </row>
    <row r="19" spans="1:22" s="171" customFormat="1">
      <c r="A19" s="172">
        <v>13</v>
      </c>
      <c r="B19" s="170" t="s">
        <v>73</v>
      </c>
      <c r="C19" s="295"/>
      <c r="D19" s="293"/>
      <c r="E19" s="293"/>
      <c r="F19" s="293"/>
      <c r="G19" s="293"/>
      <c r="H19" s="293"/>
      <c r="I19" s="293"/>
      <c r="J19" s="293"/>
      <c r="K19" s="293"/>
      <c r="L19" s="296"/>
      <c r="M19" s="295"/>
      <c r="N19" s="293"/>
      <c r="O19" s="293"/>
      <c r="P19" s="293"/>
      <c r="Q19" s="293"/>
      <c r="R19" s="293"/>
      <c r="S19" s="296"/>
      <c r="T19" s="311"/>
      <c r="U19" s="311"/>
      <c r="V19" s="297">
        <f t="shared" si="0"/>
        <v>0</v>
      </c>
    </row>
    <row r="20" spans="1:22" s="171" customFormat="1">
      <c r="A20" s="172">
        <v>14</v>
      </c>
      <c r="B20" s="170" t="s">
        <v>288</v>
      </c>
      <c r="C20" s="295"/>
      <c r="D20" s="293"/>
      <c r="E20" s="293"/>
      <c r="F20" s="293"/>
      <c r="G20" s="293"/>
      <c r="H20" s="293"/>
      <c r="I20" s="293"/>
      <c r="J20" s="293"/>
      <c r="K20" s="293"/>
      <c r="L20" s="296"/>
      <c r="M20" s="295"/>
      <c r="N20" s="293"/>
      <c r="O20" s="293"/>
      <c r="P20" s="293"/>
      <c r="Q20" s="293"/>
      <c r="R20" s="293"/>
      <c r="S20" s="296"/>
      <c r="T20" s="311"/>
      <c r="U20" s="311"/>
      <c r="V20" s="297">
        <f t="shared" si="0"/>
        <v>0</v>
      </c>
    </row>
    <row r="21" spans="1:22" ht="13.5" thickBot="1">
      <c r="A21" s="109"/>
      <c r="B21" s="110" t="s">
        <v>69</v>
      </c>
      <c r="C21" s="298">
        <f>SUM(C7:C20)</f>
        <v>0</v>
      </c>
      <c r="D21" s="294">
        <f t="shared" ref="D21:V21" si="1">SUM(D7:D20)</f>
        <v>0</v>
      </c>
      <c r="E21" s="294">
        <f t="shared" si="1"/>
        <v>0</v>
      </c>
      <c r="F21" s="294">
        <f t="shared" si="1"/>
        <v>0</v>
      </c>
      <c r="G21" s="294">
        <f t="shared" si="1"/>
        <v>0</v>
      </c>
      <c r="H21" s="294">
        <f t="shared" si="1"/>
        <v>0</v>
      </c>
      <c r="I21" s="294">
        <f t="shared" si="1"/>
        <v>0</v>
      </c>
      <c r="J21" s="294">
        <f t="shared" si="1"/>
        <v>0</v>
      </c>
      <c r="K21" s="294">
        <f t="shared" si="1"/>
        <v>0</v>
      </c>
      <c r="L21" s="299">
        <f t="shared" si="1"/>
        <v>0</v>
      </c>
      <c r="M21" s="298">
        <f t="shared" si="1"/>
        <v>0</v>
      </c>
      <c r="N21" s="294">
        <f t="shared" si="1"/>
        <v>0</v>
      </c>
      <c r="O21" s="294">
        <f t="shared" si="1"/>
        <v>0</v>
      </c>
      <c r="P21" s="294">
        <f t="shared" si="1"/>
        <v>0</v>
      </c>
      <c r="Q21" s="294">
        <f t="shared" si="1"/>
        <v>0</v>
      </c>
      <c r="R21" s="294">
        <f t="shared" si="1"/>
        <v>0</v>
      </c>
      <c r="S21" s="299">
        <f t="shared" si="1"/>
        <v>0</v>
      </c>
      <c r="T21" s="299">
        <f>SUM(T7:T20)</f>
        <v>0</v>
      </c>
      <c r="U21" s="299">
        <f t="shared" si="1"/>
        <v>0</v>
      </c>
      <c r="V21" s="300">
        <f t="shared" si="1"/>
        <v>0</v>
      </c>
    </row>
    <row r="24" spans="1:22">
      <c r="A24" s="19"/>
      <c r="B24" s="19"/>
      <c r="C24" s="78"/>
      <c r="D24" s="78"/>
      <c r="E24" s="78"/>
    </row>
    <row r="25" spans="1:22">
      <c r="A25" s="102"/>
      <c r="B25" s="102"/>
      <c r="C25" s="19"/>
      <c r="D25" s="78"/>
      <c r="E25" s="78"/>
    </row>
    <row r="26" spans="1:22">
      <c r="A26" s="102"/>
      <c r="B26" s="103"/>
      <c r="C26" s="19"/>
      <c r="D26" s="78"/>
      <c r="E26" s="78"/>
    </row>
    <row r="27" spans="1:22">
      <c r="A27" s="102"/>
      <c r="B27" s="102"/>
      <c r="C27" s="19"/>
      <c r="D27" s="78"/>
      <c r="E27" s="78"/>
    </row>
    <row r="28" spans="1:22">
      <c r="A28" s="102"/>
      <c r="B28" s="103"/>
      <c r="C28" s="19"/>
      <c r="D28" s="78"/>
      <c r="E28" s="78"/>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zoomScaleNormal="100" workbookViewId="0">
      <pane xSplit="1" ySplit="7" topLeftCell="B8" activePane="bottomRight" state="frozen"/>
      <selection activeCell="L18" sqref="L18"/>
      <selection pane="topRight" activeCell="L18" sqref="L18"/>
      <selection pane="bottomLeft" activeCell="L18" sqref="L18"/>
      <selection pane="bottomRight" activeCell="C8" sqref="C8:H22"/>
    </sheetView>
  </sheetViews>
  <sheetFormatPr defaultColWidth="9.140625" defaultRowHeight="12.75"/>
  <cols>
    <col min="1" max="1" width="10.5703125" style="2" bestFit="1" customWidth="1"/>
    <col min="2" max="2" width="101.85546875" style="2" customWidth="1"/>
    <col min="3" max="3" width="13.7109375" style="2" customWidth="1"/>
    <col min="4" max="4" width="14.85546875" style="2" bestFit="1" customWidth="1"/>
    <col min="5" max="5" width="17.7109375" style="2" customWidth="1"/>
    <col min="6" max="6" width="15.85546875" style="2" customWidth="1"/>
    <col min="7" max="7" width="17.42578125" style="2" customWidth="1"/>
    <col min="8" max="8" width="15.28515625" style="2" customWidth="1"/>
    <col min="9" max="16384" width="9.140625" style="13"/>
  </cols>
  <sheetData>
    <row r="1" spans="1:9">
      <c r="A1" s="2" t="s">
        <v>226</v>
      </c>
      <c r="B1" s="456" t="s">
        <v>918</v>
      </c>
    </row>
    <row r="2" spans="1:9" ht="15">
      <c r="A2" s="2" t="s">
        <v>227</v>
      </c>
      <c r="B2" s="442">
        <f>'1. key ratios'!B2</f>
        <v>43830</v>
      </c>
    </row>
    <row r="4" spans="1:9" ht="13.5" thickBot="1">
      <c r="A4" s="2" t="s">
        <v>661</v>
      </c>
      <c r="B4" s="314" t="s">
        <v>768</v>
      </c>
    </row>
    <row r="5" spans="1:9">
      <c r="A5" s="107"/>
      <c r="B5" s="168"/>
      <c r="C5" s="174" t="s">
        <v>0</v>
      </c>
      <c r="D5" s="174" t="s">
        <v>1</v>
      </c>
      <c r="E5" s="174" t="s">
        <v>2</v>
      </c>
      <c r="F5" s="174" t="s">
        <v>3</v>
      </c>
      <c r="G5" s="310" t="s">
        <v>4</v>
      </c>
      <c r="H5" s="175" t="s">
        <v>5</v>
      </c>
      <c r="I5" s="25"/>
    </row>
    <row r="6" spans="1:9" ht="15" customHeight="1">
      <c r="A6" s="167"/>
      <c r="B6" s="23"/>
      <c r="C6" s="604" t="s">
        <v>760</v>
      </c>
      <c r="D6" s="608" t="s">
        <v>781</v>
      </c>
      <c r="E6" s="609"/>
      <c r="F6" s="604" t="s">
        <v>787</v>
      </c>
      <c r="G6" s="604" t="s">
        <v>788</v>
      </c>
      <c r="H6" s="606" t="s">
        <v>762</v>
      </c>
      <c r="I6" s="25"/>
    </row>
    <row r="7" spans="1:9" ht="76.5">
      <c r="A7" s="167"/>
      <c r="B7" s="23"/>
      <c r="C7" s="605"/>
      <c r="D7" s="313" t="s">
        <v>763</v>
      </c>
      <c r="E7" s="313" t="s">
        <v>761</v>
      </c>
      <c r="F7" s="605"/>
      <c r="G7" s="605"/>
      <c r="H7" s="607"/>
      <c r="I7" s="25"/>
    </row>
    <row r="8" spans="1:9">
      <c r="A8" s="98">
        <v>1</v>
      </c>
      <c r="B8" s="80" t="s">
        <v>254</v>
      </c>
      <c r="C8" s="478">
        <v>44449510</v>
      </c>
      <c r="D8" s="479">
        <v>0</v>
      </c>
      <c r="E8" s="478">
        <v>0</v>
      </c>
      <c r="F8" s="478">
        <v>14922771.4</v>
      </c>
      <c r="G8" s="480">
        <v>14922771.4</v>
      </c>
      <c r="H8" s="319">
        <v>0.3357240923465748</v>
      </c>
    </row>
    <row r="9" spans="1:9" ht="15" customHeight="1">
      <c r="A9" s="98">
        <v>2</v>
      </c>
      <c r="B9" s="80" t="s">
        <v>255</v>
      </c>
      <c r="C9" s="478">
        <v>0</v>
      </c>
      <c r="D9" s="479">
        <v>0</v>
      </c>
      <c r="E9" s="478">
        <v>0</v>
      </c>
      <c r="F9" s="478">
        <v>0</v>
      </c>
      <c r="G9" s="480">
        <v>0</v>
      </c>
      <c r="H9" s="319">
        <v>0</v>
      </c>
    </row>
    <row r="10" spans="1:9">
      <c r="A10" s="98">
        <v>3</v>
      </c>
      <c r="B10" s="80" t="s">
        <v>256</v>
      </c>
      <c r="C10" s="478">
        <v>0</v>
      </c>
      <c r="D10" s="479">
        <v>0</v>
      </c>
      <c r="E10" s="478">
        <v>0</v>
      </c>
      <c r="F10" s="478">
        <v>0</v>
      </c>
      <c r="G10" s="480">
        <v>0</v>
      </c>
      <c r="H10" s="319">
        <v>0</v>
      </c>
    </row>
    <row r="11" spans="1:9">
      <c r="A11" s="98">
        <v>4</v>
      </c>
      <c r="B11" s="80" t="s">
        <v>257</v>
      </c>
      <c r="C11" s="478">
        <v>0</v>
      </c>
      <c r="D11" s="479">
        <v>0</v>
      </c>
      <c r="E11" s="478">
        <v>0</v>
      </c>
      <c r="F11" s="478">
        <v>0</v>
      </c>
      <c r="G11" s="480">
        <v>0</v>
      </c>
      <c r="H11" s="319">
        <v>0</v>
      </c>
    </row>
    <row r="12" spans="1:9">
      <c r="A12" s="98">
        <v>5</v>
      </c>
      <c r="B12" s="80" t="s">
        <v>258</v>
      </c>
      <c r="C12" s="478">
        <v>0</v>
      </c>
      <c r="D12" s="479">
        <v>0</v>
      </c>
      <c r="E12" s="478">
        <v>0</v>
      </c>
      <c r="F12" s="478">
        <v>0</v>
      </c>
      <c r="G12" s="480">
        <v>0</v>
      </c>
      <c r="H12" s="319">
        <v>0</v>
      </c>
    </row>
    <row r="13" spans="1:9">
      <c r="A13" s="98">
        <v>6</v>
      </c>
      <c r="B13" s="80" t="s">
        <v>259</v>
      </c>
      <c r="C13" s="478">
        <v>27857827</v>
      </c>
      <c r="D13" s="479">
        <v>0</v>
      </c>
      <c r="E13" s="478">
        <v>0</v>
      </c>
      <c r="F13" s="478">
        <v>13894465.699999999</v>
      </c>
      <c r="G13" s="480">
        <v>13894465.699999999</v>
      </c>
      <c r="H13" s="319">
        <v>0.49876344267627187</v>
      </c>
    </row>
    <row r="14" spans="1:9">
      <c r="A14" s="98">
        <v>7</v>
      </c>
      <c r="B14" s="80" t="s">
        <v>74</v>
      </c>
      <c r="C14" s="478">
        <v>30384189</v>
      </c>
      <c r="D14" s="479">
        <v>21771237.898699999</v>
      </c>
      <c r="E14" s="478">
        <v>10855618.949349999</v>
      </c>
      <c r="F14" s="479">
        <v>41239807.949349999</v>
      </c>
      <c r="G14" s="481">
        <v>41239807.949349999</v>
      </c>
      <c r="H14" s="319">
        <v>1</v>
      </c>
    </row>
    <row r="15" spans="1:9">
      <c r="A15" s="98">
        <v>8</v>
      </c>
      <c r="B15" s="80" t="s">
        <v>75</v>
      </c>
      <c r="C15" s="478">
        <v>18714711</v>
      </c>
      <c r="D15" s="479">
        <v>10659410.265799999</v>
      </c>
      <c r="E15" s="478">
        <v>5263095.4473400004</v>
      </c>
      <c r="F15" s="479">
        <v>23977806.44734</v>
      </c>
      <c r="G15" s="481">
        <v>23977806.44734</v>
      </c>
      <c r="H15" s="319">
        <v>1</v>
      </c>
    </row>
    <row r="16" spans="1:9">
      <c r="A16" s="98">
        <v>9</v>
      </c>
      <c r="B16" s="80" t="s">
        <v>76</v>
      </c>
      <c r="C16" s="478">
        <v>0</v>
      </c>
      <c r="D16" s="479">
        <v>0</v>
      </c>
      <c r="E16" s="478">
        <v>0</v>
      </c>
      <c r="F16" s="479">
        <v>0</v>
      </c>
      <c r="G16" s="481">
        <v>0</v>
      </c>
      <c r="H16" s="319">
        <v>0</v>
      </c>
    </row>
    <row r="17" spans="1:8">
      <c r="A17" s="98">
        <v>10</v>
      </c>
      <c r="B17" s="80" t="s">
        <v>70</v>
      </c>
      <c r="C17" s="478">
        <v>0</v>
      </c>
      <c r="D17" s="479">
        <v>0</v>
      </c>
      <c r="E17" s="478">
        <v>0</v>
      </c>
      <c r="F17" s="479">
        <v>0</v>
      </c>
      <c r="G17" s="481">
        <v>0</v>
      </c>
      <c r="H17" s="319">
        <v>0</v>
      </c>
    </row>
    <row r="18" spans="1:8">
      <c r="A18" s="98">
        <v>11</v>
      </c>
      <c r="B18" s="80" t="s">
        <v>71</v>
      </c>
      <c r="C18" s="478">
        <v>0</v>
      </c>
      <c r="D18" s="479">
        <v>0</v>
      </c>
      <c r="E18" s="478">
        <v>0</v>
      </c>
      <c r="F18" s="479">
        <v>0</v>
      </c>
      <c r="G18" s="481">
        <v>0</v>
      </c>
      <c r="H18" s="319">
        <v>0</v>
      </c>
    </row>
    <row r="19" spans="1:8">
      <c r="A19" s="98">
        <v>12</v>
      </c>
      <c r="B19" s="80" t="s">
        <v>72</v>
      </c>
      <c r="C19" s="478">
        <v>0</v>
      </c>
      <c r="D19" s="479">
        <v>0</v>
      </c>
      <c r="E19" s="478">
        <v>0</v>
      </c>
      <c r="F19" s="479">
        <v>0</v>
      </c>
      <c r="G19" s="481">
        <v>0</v>
      </c>
      <c r="H19" s="319">
        <v>0</v>
      </c>
    </row>
    <row r="20" spans="1:8">
      <c r="A20" s="98">
        <v>13</v>
      </c>
      <c r="B20" s="80" t="s">
        <v>73</v>
      </c>
      <c r="C20" s="478">
        <v>0</v>
      </c>
      <c r="D20" s="479">
        <v>0</v>
      </c>
      <c r="E20" s="478">
        <v>0</v>
      </c>
      <c r="F20" s="479">
        <v>0</v>
      </c>
      <c r="G20" s="481">
        <v>0</v>
      </c>
      <c r="H20" s="319">
        <v>0</v>
      </c>
    </row>
    <row r="21" spans="1:8">
      <c r="A21" s="98">
        <v>14</v>
      </c>
      <c r="B21" s="80" t="s">
        <v>288</v>
      </c>
      <c r="C21" s="478">
        <v>9241110</v>
      </c>
      <c r="D21" s="479">
        <v>0</v>
      </c>
      <c r="E21" s="478">
        <v>0</v>
      </c>
      <c r="F21" s="479">
        <v>4675678</v>
      </c>
      <c r="G21" s="481">
        <v>4675678</v>
      </c>
      <c r="H21" s="319">
        <v>0.50596497606889212</v>
      </c>
    </row>
    <row r="22" spans="1:8" ht="13.5" thickBot="1">
      <c r="A22" s="169"/>
      <c r="B22" s="176" t="s">
        <v>69</v>
      </c>
      <c r="C22" s="482">
        <v>130647347</v>
      </c>
      <c r="D22" s="482">
        <v>32430648.164499998</v>
      </c>
      <c r="E22" s="482">
        <v>16118714.39669</v>
      </c>
      <c r="F22" s="482">
        <v>98710529.49668999</v>
      </c>
      <c r="G22" s="482">
        <v>98710529.49668999</v>
      </c>
      <c r="H22" s="483">
        <v>0.67257054224469492</v>
      </c>
    </row>
    <row r="28" spans="1:8" ht="10.5" customHeight="1"/>
  </sheetData>
  <mergeCells count="5">
    <mergeCell ref="C6:C7"/>
    <mergeCell ref="F6:F7"/>
    <mergeCell ref="G6:G7"/>
    <mergeCell ref="H6:H7"/>
    <mergeCell ref="D6:E6"/>
  </mergeCell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zoomScaleNormal="100" workbookViewId="0">
      <pane xSplit="2" ySplit="6" topLeftCell="C7" activePane="bottomRight" state="frozen"/>
      <selection pane="topRight" activeCell="C1" sqref="C1"/>
      <selection pane="bottomLeft" activeCell="A6" sqref="A6"/>
      <selection pane="bottomRight" activeCell="F23" sqref="F23:K25"/>
    </sheetView>
  </sheetViews>
  <sheetFormatPr defaultColWidth="9.140625" defaultRowHeight="12.75"/>
  <cols>
    <col min="1" max="1" width="10.5703125" style="346" bestFit="1" customWidth="1"/>
    <col min="2" max="2" width="104.140625" style="346" customWidth="1"/>
    <col min="3" max="11" width="12.7109375" style="346" customWidth="1"/>
    <col min="12" max="16384" width="9.140625" style="346"/>
  </cols>
  <sheetData>
    <row r="1" spans="1:11">
      <c r="A1" s="346" t="s">
        <v>226</v>
      </c>
      <c r="B1" s="456" t="s">
        <v>918</v>
      </c>
    </row>
    <row r="2" spans="1:11" ht="15">
      <c r="A2" s="346" t="s">
        <v>227</v>
      </c>
      <c r="B2" s="442">
        <f>'1. key ratios'!B2</f>
        <v>43830</v>
      </c>
      <c r="C2" s="347"/>
      <c r="D2" s="347"/>
    </row>
    <row r="3" spans="1:11">
      <c r="B3" s="347"/>
      <c r="C3" s="347"/>
      <c r="D3" s="347"/>
    </row>
    <row r="4" spans="1:11" ht="13.5" thickBot="1">
      <c r="A4" s="346" t="s">
        <v>830</v>
      </c>
      <c r="B4" s="314" t="s">
        <v>829</v>
      </c>
      <c r="C4" s="347"/>
      <c r="D4" s="347"/>
    </row>
    <row r="5" spans="1:11" ht="30" customHeight="1">
      <c r="A5" s="613"/>
      <c r="B5" s="614"/>
      <c r="C5" s="611" t="s">
        <v>865</v>
      </c>
      <c r="D5" s="611"/>
      <c r="E5" s="611"/>
      <c r="F5" s="611" t="s">
        <v>866</v>
      </c>
      <c r="G5" s="611"/>
      <c r="H5" s="611"/>
      <c r="I5" s="611" t="s">
        <v>867</v>
      </c>
      <c r="J5" s="611"/>
      <c r="K5" s="612"/>
    </row>
    <row r="6" spans="1:11">
      <c r="A6" s="344"/>
      <c r="B6" s="345"/>
      <c r="C6" s="348" t="s">
        <v>28</v>
      </c>
      <c r="D6" s="348" t="s">
        <v>133</v>
      </c>
      <c r="E6" s="348" t="s">
        <v>69</v>
      </c>
      <c r="F6" s="348" t="s">
        <v>28</v>
      </c>
      <c r="G6" s="348" t="s">
        <v>133</v>
      </c>
      <c r="H6" s="348" t="s">
        <v>69</v>
      </c>
      <c r="I6" s="348" t="s">
        <v>28</v>
      </c>
      <c r="J6" s="348" t="s">
        <v>133</v>
      </c>
      <c r="K6" s="353" t="s">
        <v>69</v>
      </c>
    </row>
    <row r="7" spans="1:11">
      <c r="A7" s="354" t="s">
        <v>800</v>
      </c>
      <c r="B7" s="343"/>
      <c r="C7" s="343"/>
      <c r="D7" s="343"/>
      <c r="E7" s="343"/>
      <c r="F7" s="343"/>
      <c r="G7" s="343"/>
      <c r="H7" s="343"/>
      <c r="I7" s="343"/>
      <c r="J7" s="343"/>
      <c r="K7" s="355"/>
    </row>
    <row r="8" spans="1:11">
      <c r="A8" s="342">
        <v>1</v>
      </c>
      <c r="B8" s="327" t="s">
        <v>800</v>
      </c>
      <c r="C8" s="325"/>
      <c r="D8" s="325"/>
      <c r="E8" s="325"/>
      <c r="F8" s="484">
        <v>33101137.288808603</v>
      </c>
      <c r="G8" s="484">
        <v>33768600.312002003</v>
      </c>
      <c r="H8" s="484">
        <v>66869737.600810602</v>
      </c>
      <c r="I8" s="484">
        <v>33064944.010439102</v>
      </c>
      <c r="J8" s="484">
        <v>20141776.690152299</v>
      </c>
      <c r="K8" s="485">
        <v>53206720.7005914</v>
      </c>
    </row>
    <row r="9" spans="1:11">
      <c r="A9" s="354" t="s">
        <v>801</v>
      </c>
      <c r="B9" s="343"/>
      <c r="C9" s="343"/>
      <c r="D9" s="343"/>
      <c r="E9" s="343"/>
      <c r="F9" s="343"/>
      <c r="G9" s="343"/>
      <c r="H9" s="343"/>
      <c r="I9" s="343"/>
      <c r="J9" s="343"/>
      <c r="K9" s="355"/>
    </row>
    <row r="10" spans="1:11">
      <c r="A10" s="356">
        <v>2</v>
      </c>
      <c r="B10" s="328" t="s">
        <v>802</v>
      </c>
      <c r="C10" s="486">
        <v>1534020.0280414999</v>
      </c>
      <c r="D10" s="487">
        <v>13153859.054028401</v>
      </c>
      <c r="E10" s="487">
        <v>14687879.082069902</v>
      </c>
      <c r="F10" s="487">
        <v>542170.43374895549</v>
      </c>
      <c r="G10" s="487">
        <v>5030661.5983440476</v>
      </c>
      <c r="H10" s="487">
        <v>5572832.0320930034</v>
      </c>
      <c r="I10" s="487">
        <v>103158.83286402001</v>
      </c>
      <c r="J10" s="487">
        <v>1054286.00052815</v>
      </c>
      <c r="K10" s="488">
        <v>1157444.83339217</v>
      </c>
    </row>
    <row r="11" spans="1:11">
      <c r="A11" s="356">
        <v>3</v>
      </c>
      <c r="B11" s="328" t="s">
        <v>803</v>
      </c>
      <c r="C11" s="486">
        <v>10987125.506409699</v>
      </c>
      <c r="D11" s="487">
        <v>44220982.281156093</v>
      </c>
      <c r="E11" s="487">
        <v>55208107.78756579</v>
      </c>
      <c r="F11" s="487">
        <v>4283764.2383378502</v>
      </c>
      <c r="G11" s="487">
        <v>19350522.211153734</v>
      </c>
      <c r="H11" s="487">
        <v>23634286.449491583</v>
      </c>
      <c r="I11" s="487">
        <v>3106125.8808303098</v>
      </c>
      <c r="J11" s="487">
        <v>15245800.099468071</v>
      </c>
      <c r="K11" s="488">
        <v>18351925.980298381</v>
      </c>
    </row>
    <row r="12" spans="1:11">
      <c r="A12" s="356">
        <v>4</v>
      </c>
      <c r="B12" s="328" t="s">
        <v>804</v>
      </c>
      <c r="C12" s="486">
        <v>0</v>
      </c>
      <c r="D12" s="487">
        <v>0</v>
      </c>
      <c r="E12" s="487">
        <v>0</v>
      </c>
      <c r="F12" s="487">
        <v>0</v>
      </c>
      <c r="G12" s="487">
        <v>0</v>
      </c>
      <c r="H12" s="487">
        <v>0</v>
      </c>
      <c r="I12" s="487">
        <v>0</v>
      </c>
      <c r="J12" s="487">
        <v>0</v>
      </c>
      <c r="K12" s="488">
        <v>0</v>
      </c>
    </row>
    <row r="13" spans="1:11">
      <c r="A13" s="356">
        <v>5</v>
      </c>
      <c r="B13" s="328" t="s">
        <v>805</v>
      </c>
      <c r="C13" s="486">
        <v>11817884.5984776</v>
      </c>
      <c r="D13" s="487">
        <v>20132501.5338558</v>
      </c>
      <c r="E13" s="487">
        <v>31950386.132333398</v>
      </c>
      <c r="F13" s="487">
        <v>1422315.144615087</v>
      </c>
      <c r="G13" s="487">
        <v>2223001.1252886201</v>
      </c>
      <c r="H13" s="487">
        <v>3645316.2699037073</v>
      </c>
      <c r="I13" s="487">
        <v>635501.04044560995</v>
      </c>
      <c r="J13" s="487">
        <v>1153457.9524518452</v>
      </c>
      <c r="K13" s="488">
        <v>1788958.9928974551</v>
      </c>
    </row>
    <row r="14" spans="1:11">
      <c r="A14" s="356">
        <v>6</v>
      </c>
      <c r="B14" s="328" t="s">
        <v>820</v>
      </c>
      <c r="C14" s="486"/>
      <c r="D14" s="487"/>
      <c r="E14" s="487"/>
      <c r="F14" s="487">
        <v>0</v>
      </c>
      <c r="G14" s="487">
        <v>0</v>
      </c>
      <c r="H14" s="487">
        <v>0</v>
      </c>
      <c r="I14" s="487"/>
      <c r="J14" s="487"/>
      <c r="K14" s="488"/>
    </row>
    <row r="15" spans="1:11">
      <c r="A15" s="356">
        <v>7</v>
      </c>
      <c r="B15" s="328" t="s">
        <v>807</v>
      </c>
      <c r="C15" s="486">
        <v>11905.482608400001</v>
      </c>
      <c r="D15" s="487">
        <v>171446.10935279998</v>
      </c>
      <c r="E15" s="487">
        <v>183351.59196119997</v>
      </c>
      <c r="F15" s="487">
        <v>6591.3211954999997</v>
      </c>
      <c r="G15" s="487">
        <v>161861.1031455</v>
      </c>
      <c r="H15" s="487">
        <v>168452.42434100001</v>
      </c>
      <c r="I15" s="487">
        <v>224.06576079999999</v>
      </c>
      <c r="J15" s="487">
        <v>161861.1031455</v>
      </c>
      <c r="K15" s="488">
        <v>162085.16890630001</v>
      </c>
    </row>
    <row r="16" spans="1:11">
      <c r="A16" s="356">
        <v>8</v>
      </c>
      <c r="B16" s="329" t="s">
        <v>808</v>
      </c>
      <c r="C16" s="486">
        <v>24350935.6155372</v>
      </c>
      <c r="D16" s="487">
        <v>77678788.978393093</v>
      </c>
      <c r="E16" s="487">
        <v>102029724.59393029</v>
      </c>
      <c r="F16" s="487">
        <v>6254841.1378973927</v>
      </c>
      <c r="G16" s="487">
        <v>26766046.0379319</v>
      </c>
      <c r="H16" s="487">
        <v>33020887.175829295</v>
      </c>
      <c r="I16" s="487">
        <v>3845009.8199007399</v>
      </c>
      <c r="J16" s="487">
        <v>17615405.155593563</v>
      </c>
      <c r="K16" s="488">
        <v>21460414.975494307</v>
      </c>
    </row>
    <row r="17" spans="1:11">
      <c r="A17" s="354" t="s">
        <v>809</v>
      </c>
      <c r="B17" s="343"/>
      <c r="C17" s="489"/>
      <c r="D17" s="489"/>
      <c r="E17" s="489"/>
      <c r="F17" s="489"/>
      <c r="G17" s="489"/>
      <c r="H17" s="489"/>
      <c r="I17" s="489"/>
      <c r="J17" s="489"/>
      <c r="K17" s="490"/>
    </row>
    <row r="18" spans="1:11">
      <c r="A18" s="356">
        <v>9</v>
      </c>
      <c r="B18" s="328" t="s">
        <v>810</v>
      </c>
      <c r="C18" s="486">
        <v>0</v>
      </c>
      <c r="D18" s="487">
        <v>0</v>
      </c>
      <c r="E18" s="487">
        <v>0</v>
      </c>
      <c r="F18" s="487"/>
      <c r="G18" s="487"/>
      <c r="H18" s="487">
        <v>0</v>
      </c>
      <c r="I18" s="487">
        <v>0</v>
      </c>
      <c r="J18" s="487">
        <v>0</v>
      </c>
      <c r="K18" s="488">
        <v>0</v>
      </c>
    </row>
    <row r="19" spans="1:11">
      <c r="A19" s="356">
        <v>10</v>
      </c>
      <c r="B19" s="328" t="s">
        <v>811</v>
      </c>
      <c r="C19" s="486">
        <v>26785593.457412999</v>
      </c>
      <c r="D19" s="487">
        <v>36516318.808965102</v>
      </c>
      <c r="E19" s="487">
        <v>63301912.266378105</v>
      </c>
      <c r="F19" s="487">
        <v>1943856.4609636001</v>
      </c>
      <c r="G19" s="487">
        <v>1680708.4823244</v>
      </c>
      <c r="H19" s="487">
        <v>3624564.9432880003</v>
      </c>
      <c r="I19" s="487">
        <v>1980049.7393331002</v>
      </c>
      <c r="J19" s="487">
        <v>23845898.731038403</v>
      </c>
      <c r="K19" s="488">
        <v>25825948.470371503</v>
      </c>
    </row>
    <row r="20" spans="1:11">
      <c r="A20" s="356">
        <v>11</v>
      </c>
      <c r="B20" s="328" t="s">
        <v>812</v>
      </c>
      <c r="C20" s="486">
        <v>1214029.753369</v>
      </c>
      <c r="D20" s="487">
        <v>150373.23162120002</v>
      </c>
      <c r="E20" s="487">
        <v>1364402.9849902</v>
      </c>
      <c r="F20" s="487">
        <v>164392.39130429999</v>
      </c>
      <c r="G20" s="487">
        <v>136864.92746840001</v>
      </c>
      <c r="H20" s="487">
        <v>301257.31877270003</v>
      </c>
      <c r="I20" s="487">
        <v>164392.39130429999</v>
      </c>
      <c r="J20" s="487">
        <v>136864.92746840001</v>
      </c>
      <c r="K20" s="488">
        <v>301257.31877270003</v>
      </c>
    </row>
    <row r="21" spans="1:11" ht="13.5" thickBot="1">
      <c r="A21" s="234">
        <v>12</v>
      </c>
      <c r="B21" s="357" t="s">
        <v>813</v>
      </c>
      <c r="C21" s="491">
        <v>27999623.210781999</v>
      </c>
      <c r="D21" s="492">
        <v>36666692.0405863</v>
      </c>
      <c r="E21" s="491">
        <v>64666315.251368307</v>
      </c>
      <c r="F21" s="492">
        <v>2108248.8522679</v>
      </c>
      <c r="G21" s="492">
        <v>1817573.4097928</v>
      </c>
      <c r="H21" s="492">
        <v>3925822.2620607005</v>
      </c>
      <c r="I21" s="492">
        <v>2144442.1306374003</v>
      </c>
      <c r="J21" s="492">
        <v>23982763.658506803</v>
      </c>
      <c r="K21" s="493">
        <v>26127205.789144203</v>
      </c>
    </row>
    <row r="22" spans="1:11" ht="38.25" customHeight="1" thickBot="1">
      <c r="A22" s="340"/>
      <c r="B22" s="341"/>
      <c r="C22" s="341"/>
      <c r="D22" s="341"/>
      <c r="E22" s="341"/>
      <c r="F22" s="610" t="s">
        <v>814</v>
      </c>
      <c r="G22" s="611"/>
      <c r="H22" s="611"/>
      <c r="I22" s="610" t="s">
        <v>815</v>
      </c>
      <c r="J22" s="611"/>
      <c r="K22" s="612"/>
    </row>
    <row r="23" spans="1:11">
      <c r="A23" s="333">
        <v>13</v>
      </c>
      <c r="B23" s="330" t="s">
        <v>800</v>
      </c>
      <c r="C23" s="339"/>
      <c r="D23" s="339"/>
      <c r="E23" s="339"/>
      <c r="F23" s="494">
        <v>33101137.288808603</v>
      </c>
      <c r="G23" s="494">
        <v>33768600.312002003</v>
      </c>
      <c r="H23" s="494">
        <v>66869737.600810602</v>
      </c>
      <c r="I23" s="494">
        <v>33064944.010439102</v>
      </c>
      <c r="J23" s="494">
        <v>20141776.690152299</v>
      </c>
      <c r="K23" s="495">
        <v>53206720.7005914</v>
      </c>
    </row>
    <row r="24" spans="1:11" ht="13.5" thickBot="1">
      <c r="A24" s="334">
        <v>14</v>
      </c>
      <c r="B24" s="331" t="s">
        <v>816</v>
      </c>
      <c r="C24" s="358"/>
      <c r="D24" s="337"/>
      <c r="E24" s="338"/>
      <c r="F24" s="496">
        <v>4146592.2856294927</v>
      </c>
      <c r="G24" s="496">
        <v>24800580.907737002</v>
      </c>
      <c r="H24" s="496">
        <v>28947173.19336649</v>
      </c>
      <c r="I24" s="496">
        <v>1706934.9446980394</v>
      </c>
      <c r="J24" s="496">
        <v>4366878.3587978669</v>
      </c>
      <c r="K24" s="497">
        <v>5329722.6276317267</v>
      </c>
    </row>
    <row r="25" spans="1:11" ht="13.5" thickBot="1">
      <c r="A25" s="335">
        <v>15</v>
      </c>
      <c r="B25" s="332" t="s">
        <v>817</v>
      </c>
      <c r="C25" s="336"/>
      <c r="D25" s="336"/>
      <c r="E25" s="336"/>
      <c r="F25" s="498">
        <v>7.9827325689879176</v>
      </c>
      <c r="G25" s="498">
        <v>1.3616052155240952</v>
      </c>
      <c r="H25" s="498">
        <v>2.3100610603364342</v>
      </c>
      <c r="I25" s="498">
        <v>19.370945631608922</v>
      </c>
      <c r="J25" s="498">
        <v>4.6123970111448251</v>
      </c>
      <c r="K25" s="499">
        <v>9.9830187080924926</v>
      </c>
    </row>
    <row r="28" spans="1:11" ht="38.25">
      <c r="B28" s="24" t="s">
        <v>864</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22"/>
  <sheetViews>
    <sheetView workbookViewId="0">
      <pane xSplit="1" ySplit="5" topLeftCell="B6" activePane="bottomRight" state="frozen"/>
      <selection pane="topRight" activeCell="B1" sqref="B1"/>
      <selection pane="bottomLeft" activeCell="A5" sqref="A5"/>
      <selection pane="bottomRight" activeCell="B2" sqref="B2"/>
    </sheetView>
  </sheetViews>
  <sheetFormatPr defaultColWidth="9.140625" defaultRowHeight="15"/>
  <cols>
    <col min="1" max="1" width="10.5703125" style="75" bestFit="1" customWidth="1"/>
    <col min="2" max="2" width="95" style="75" customWidth="1"/>
    <col min="3" max="3" width="12.5703125" style="75" bestFit="1" customWidth="1"/>
    <col min="4" max="4" width="10" style="75" bestFit="1" customWidth="1"/>
    <col min="5" max="5" width="18.28515625" style="75" bestFit="1" customWidth="1"/>
    <col min="6" max="13" width="10.7109375" style="75" customWidth="1"/>
    <col min="14" max="14" width="31" style="75" bestFit="1" customWidth="1"/>
    <col min="15" max="16384" width="9.140625" style="13"/>
  </cols>
  <sheetData>
    <row r="1" spans="1:14">
      <c r="A1" s="5" t="s">
        <v>226</v>
      </c>
      <c r="B1" s="456" t="s">
        <v>918</v>
      </c>
    </row>
    <row r="2" spans="1:14" ht="14.25" customHeight="1">
      <c r="A2" s="75" t="s">
        <v>227</v>
      </c>
      <c r="B2" s="442">
        <f>'1. key ratios'!B2</f>
        <v>43830</v>
      </c>
    </row>
    <row r="3" spans="1:14" ht="14.25" customHeight="1"/>
    <row r="4" spans="1:14" ht="15.75" thickBot="1">
      <c r="A4" s="2" t="s">
        <v>662</v>
      </c>
      <c r="B4" s="100" t="s">
        <v>78</v>
      </c>
    </row>
    <row r="5" spans="1:14" s="26" customFormat="1" ht="12.75">
      <c r="A5" s="185"/>
      <c r="B5" s="186"/>
      <c r="C5" s="187" t="s">
        <v>0</v>
      </c>
      <c r="D5" s="187" t="s">
        <v>1</v>
      </c>
      <c r="E5" s="187" t="s">
        <v>2</v>
      </c>
      <c r="F5" s="187" t="s">
        <v>3</v>
      </c>
      <c r="G5" s="187" t="s">
        <v>4</v>
      </c>
      <c r="H5" s="187" t="s">
        <v>5</v>
      </c>
      <c r="I5" s="187" t="s">
        <v>276</v>
      </c>
      <c r="J5" s="187" t="s">
        <v>277</v>
      </c>
      <c r="K5" s="187" t="s">
        <v>278</v>
      </c>
      <c r="L5" s="187" t="s">
        <v>279</v>
      </c>
      <c r="M5" s="187" t="s">
        <v>280</v>
      </c>
      <c r="N5" s="188" t="s">
        <v>281</v>
      </c>
    </row>
    <row r="6" spans="1:14" ht="45">
      <c r="A6" s="177"/>
      <c r="B6" s="112"/>
      <c r="C6" s="113" t="s">
        <v>88</v>
      </c>
      <c r="D6" s="114" t="s">
        <v>77</v>
      </c>
      <c r="E6" s="115" t="s">
        <v>87</v>
      </c>
      <c r="F6" s="116">
        <v>0</v>
      </c>
      <c r="G6" s="116">
        <v>0.2</v>
      </c>
      <c r="H6" s="116">
        <v>0.35</v>
      </c>
      <c r="I6" s="116">
        <v>0.5</v>
      </c>
      <c r="J6" s="116">
        <v>0.75</v>
      </c>
      <c r="K6" s="116">
        <v>1</v>
      </c>
      <c r="L6" s="116">
        <v>1.5</v>
      </c>
      <c r="M6" s="116">
        <v>2.5</v>
      </c>
      <c r="N6" s="178" t="s">
        <v>78</v>
      </c>
    </row>
    <row r="7" spans="1:14">
      <c r="A7" s="179">
        <v>1</v>
      </c>
      <c r="B7" s="117" t="s">
        <v>79</v>
      </c>
      <c r="C7" s="301">
        <f>SUM(C8:C13)</f>
        <v>0</v>
      </c>
      <c r="D7" s="112"/>
      <c r="E7" s="304">
        <f t="shared" ref="E7:M7" si="0">SUM(E8:E13)</f>
        <v>0</v>
      </c>
      <c r="F7" s="301">
        <f>SUM(F8:F13)</f>
        <v>0</v>
      </c>
      <c r="G7" s="301">
        <f t="shared" si="0"/>
        <v>0</v>
      </c>
      <c r="H7" s="301">
        <f t="shared" si="0"/>
        <v>0</v>
      </c>
      <c r="I7" s="301">
        <f t="shared" si="0"/>
        <v>0</v>
      </c>
      <c r="J7" s="301">
        <f t="shared" si="0"/>
        <v>0</v>
      </c>
      <c r="K7" s="301">
        <f t="shared" si="0"/>
        <v>0</v>
      </c>
      <c r="L7" s="301">
        <f t="shared" si="0"/>
        <v>0</v>
      </c>
      <c r="M7" s="301">
        <f t="shared" si="0"/>
        <v>0</v>
      </c>
      <c r="N7" s="180">
        <f>SUM(N8:N13)</f>
        <v>0</v>
      </c>
    </row>
    <row r="8" spans="1:14">
      <c r="A8" s="179">
        <v>1.1000000000000001</v>
      </c>
      <c r="B8" s="118" t="s">
        <v>80</v>
      </c>
      <c r="C8" s="302">
        <v>0</v>
      </c>
      <c r="D8" s="119">
        <v>0.02</v>
      </c>
      <c r="E8" s="304">
        <f>C8*D8</f>
        <v>0</v>
      </c>
      <c r="F8" s="302"/>
      <c r="G8" s="302"/>
      <c r="H8" s="302"/>
      <c r="I8" s="302"/>
      <c r="J8" s="302"/>
      <c r="K8" s="302"/>
      <c r="L8" s="302"/>
      <c r="M8" s="302"/>
      <c r="N8" s="180">
        <f>SUMPRODUCT($F$6:$M$6,F8:M8)</f>
        <v>0</v>
      </c>
    </row>
    <row r="9" spans="1:14">
      <c r="A9" s="179">
        <v>1.2</v>
      </c>
      <c r="B9" s="118" t="s">
        <v>81</v>
      </c>
      <c r="C9" s="302">
        <v>0</v>
      </c>
      <c r="D9" s="119">
        <v>0.05</v>
      </c>
      <c r="E9" s="304">
        <f>C9*D9</f>
        <v>0</v>
      </c>
      <c r="F9" s="302"/>
      <c r="G9" s="302"/>
      <c r="H9" s="302"/>
      <c r="I9" s="302"/>
      <c r="J9" s="302"/>
      <c r="K9" s="302"/>
      <c r="L9" s="302"/>
      <c r="M9" s="302"/>
      <c r="N9" s="180">
        <f t="shared" ref="N9:N12" si="1">SUMPRODUCT($F$6:$M$6,F9:M9)</f>
        <v>0</v>
      </c>
    </row>
    <row r="10" spans="1:14">
      <c r="A10" s="179">
        <v>1.3</v>
      </c>
      <c r="B10" s="118" t="s">
        <v>82</v>
      </c>
      <c r="C10" s="302">
        <v>0</v>
      </c>
      <c r="D10" s="119">
        <v>0.08</v>
      </c>
      <c r="E10" s="304">
        <f>C10*D10</f>
        <v>0</v>
      </c>
      <c r="F10" s="302"/>
      <c r="G10" s="302"/>
      <c r="H10" s="302"/>
      <c r="I10" s="302"/>
      <c r="J10" s="302"/>
      <c r="K10" s="302"/>
      <c r="L10" s="302"/>
      <c r="M10" s="302"/>
      <c r="N10" s="180">
        <f>SUMPRODUCT($F$6:$M$6,F10:M10)</f>
        <v>0</v>
      </c>
    </row>
    <row r="11" spans="1:14">
      <c r="A11" s="179">
        <v>1.4</v>
      </c>
      <c r="B11" s="118" t="s">
        <v>83</v>
      </c>
      <c r="C11" s="302">
        <v>0</v>
      </c>
      <c r="D11" s="119">
        <v>0.11</v>
      </c>
      <c r="E11" s="304">
        <f>C11*D11</f>
        <v>0</v>
      </c>
      <c r="F11" s="302"/>
      <c r="G11" s="302"/>
      <c r="H11" s="302"/>
      <c r="I11" s="302"/>
      <c r="J11" s="302"/>
      <c r="K11" s="302"/>
      <c r="L11" s="302"/>
      <c r="M11" s="302"/>
      <c r="N11" s="180">
        <f t="shared" si="1"/>
        <v>0</v>
      </c>
    </row>
    <row r="12" spans="1:14">
      <c r="A12" s="179">
        <v>1.5</v>
      </c>
      <c r="B12" s="118" t="s">
        <v>84</v>
      </c>
      <c r="C12" s="302">
        <v>0</v>
      </c>
      <c r="D12" s="119">
        <v>0.14000000000000001</v>
      </c>
      <c r="E12" s="304">
        <f>C12*D12</f>
        <v>0</v>
      </c>
      <c r="F12" s="302"/>
      <c r="G12" s="302"/>
      <c r="H12" s="302"/>
      <c r="I12" s="302"/>
      <c r="J12" s="302"/>
      <c r="K12" s="302"/>
      <c r="L12" s="302"/>
      <c r="M12" s="302"/>
      <c r="N12" s="180">
        <f t="shared" si="1"/>
        <v>0</v>
      </c>
    </row>
    <row r="13" spans="1:14">
      <c r="A13" s="179">
        <v>1.6</v>
      </c>
      <c r="B13" s="120" t="s">
        <v>85</v>
      </c>
      <c r="C13" s="302">
        <v>0</v>
      </c>
      <c r="D13" s="121"/>
      <c r="E13" s="302"/>
      <c r="F13" s="302"/>
      <c r="G13" s="302"/>
      <c r="H13" s="302"/>
      <c r="I13" s="302"/>
      <c r="J13" s="302"/>
      <c r="K13" s="302"/>
      <c r="L13" s="302"/>
      <c r="M13" s="302"/>
      <c r="N13" s="180">
        <f>SUMPRODUCT($F$6:$M$6,F13:M13)</f>
        <v>0</v>
      </c>
    </row>
    <row r="14" spans="1:14">
      <c r="A14" s="179">
        <v>2</v>
      </c>
      <c r="B14" s="122" t="s">
        <v>86</v>
      </c>
      <c r="C14" s="301">
        <f>SUM(C15:C20)</f>
        <v>0</v>
      </c>
      <c r="D14" s="112"/>
      <c r="E14" s="304">
        <f t="shared" ref="E14:M14" si="2">SUM(E15:E20)</f>
        <v>0</v>
      </c>
      <c r="F14" s="302">
        <f t="shared" si="2"/>
        <v>0</v>
      </c>
      <c r="G14" s="302">
        <f t="shared" si="2"/>
        <v>0</v>
      </c>
      <c r="H14" s="302">
        <f t="shared" si="2"/>
        <v>0</v>
      </c>
      <c r="I14" s="302">
        <f t="shared" si="2"/>
        <v>0</v>
      </c>
      <c r="J14" s="302">
        <f t="shared" si="2"/>
        <v>0</v>
      </c>
      <c r="K14" s="302">
        <f t="shared" si="2"/>
        <v>0</v>
      </c>
      <c r="L14" s="302">
        <f t="shared" si="2"/>
        <v>0</v>
      </c>
      <c r="M14" s="302">
        <f t="shared" si="2"/>
        <v>0</v>
      </c>
      <c r="N14" s="180">
        <f>SUM(N15:N20)</f>
        <v>0</v>
      </c>
    </row>
    <row r="15" spans="1:14">
      <c r="A15" s="179">
        <v>2.1</v>
      </c>
      <c r="B15" s="120" t="s">
        <v>80</v>
      </c>
      <c r="C15" s="302"/>
      <c r="D15" s="119">
        <v>5.0000000000000001E-3</v>
      </c>
      <c r="E15" s="304">
        <f>C15*D15</f>
        <v>0</v>
      </c>
      <c r="F15" s="302"/>
      <c r="G15" s="302"/>
      <c r="H15" s="302"/>
      <c r="I15" s="302"/>
      <c r="J15" s="302"/>
      <c r="K15" s="302"/>
      <c r="L15" s="302"/>
      <c r="M15" s="302"/>
      <c r="N15" s="180">
        <f>SUMPRODUCT($F$6:$M$6,F15:M15)</f>
        <v>0</v>
      </c>
    </row>
    <row r="16" spans="1:14">
      <c r="A16" s="179">
        <v>2.2000000000000002</v>
      </c>
      <c r="B16" s="120" t="s">
        <v>81</v>
      </c>
      <c r="C16" s="302"/>
      <c r="D16" s="119">
        <v>0.01</v>
      </c>
      <c r="E16" s="304">
        <f>C16*D16</f>
        <v>0</v>
      </c>
      <c r="F16" s="302"/>
      <c r="G16" s="302"/>
      <c r="H16" s="302"/>
      <c r="I16" s="302"/>
      <c r="J16" s="302"/>
      <c r="K16" s="302"/>
      <c r="L16" s="302"/>
      <c r="M16" s="302"/>
      <c r="N16" s="180">
        <f t="shared" ref="N16:N20" si="3">SUMPRODUCT($F$6:$M$6,F16:M16)</f>
        <v>0</v>
      </c>
    </row>
    <row r="17" spans="1:14">
      <c r="A17" s="179">
        <v>2.2999999999999998</v>
      </c>
      <c r="B17" s="120" t="s">
        <v>82</v>
      </c>
      <c r="C17" s="302"/>
      <c r="D17" s="119">
        <v>0.02</v>
      </c>
      <c r="E17" s="304">
        <f>C17*D17</f>
        <v>0</v>
      </c>
      <c r="F17" s="302"/>
      <c r="G17" s="302"/>
      <c r="H17" s="302"/>
      <c r="I17" s="302"/>
      <c r="J17" s="302"/>
      <c r="K17" s="302"/>
      <c r="L17" s="302"/>
      <c r="M17" s="302"/>
      <c r="N17" s="180">
        <f t="shared" si="3"/>
        <v>0</v>
      </c>
    </row>
    <row r="18" spans="1:14">
      <c r="A18" s="179">
        <v>2.4</v>
      </c>
      <c r="B18" s="120" t="s">
        <v>83</v>
      </c>
      <c r="C18" s="302"/>
      <c r="D18" s="119">
        <v>0.03</v>
      </c>
      <c r="E18" s="304">
        <f>C18*D18</f>
        <v>0</v>
      </c>
      <c r="F18" s="302"/>
      <c r="G18" s="302"/>
      <c r="H18" s="302"/>
      <c r="I18" s="302"/>
      <c r="J18" s="302"/>
      <c r="K18" s="302"/>
      <c r="L18" s="302"/>
      <c r="M18" s="302"/>
      <c r="N18" s="180">
        <f t="shared" si="3"/>
        <v>0</v>
      </c>
    </row>
    <row r="19" spans="1:14">
      <c r="A19" s="179">
        <v>2.5</v>
      </c>
      <c r="B19" s="120" t="s">
        <v>84</v>
      </c>
      <c r="C19" s="302"/>
      <c r="D19" s="119">
        <v>0.04</v>
      </c>
      <c r="E19" s="304">
        <f>C19*D19</f>
        <v>0</v>
      </c>
      <c r="F19" s="302"/>
      <c r="G19" s="302"/>
      <c r="H19" s="302"/>
      <c r="I19" s="302"/>
      <c r="J19" s="302"/>
      <c r="K19" s="302"/>
      <c r="L19" s="302"/>
      <c r="M19" s="302"/>
      <c r="N19" s="180">
        <f t="shared" si="3"/>
        <v>0</v>
      </c>
    </row>
    <row r="20" spans="1:14">
      <c r="A20" s="179">
        <v>2.6</v>
      </c>
      <c r="B20" s="120" t="s">
        <v>85</v>
      </c>
      <c r="C20" s="302"/>
      <c r="D20" s="121"/>
      <c r="E20" s="305"/>
      <c r="F20" s="302"/>
      <c r="G20" s="302"/>
      <c r="H20" s="302"/>
      <c r="I20" s="302"/>
      <c r="J20" s="302"/>
      <c r="K20" s="302"/>
      <c r="L20" s="302"/>
      <c r="M20" s="302"/>
      <c r="N20" s="180">
        <f t="shared" si="3"/>
        <v>0</v>
      </c>
    </row>
    <row r="21" spans="1:14" ht="15.75" thickBot="1">
      <c r="A21" s="181">
        <v>3</v>
      </c>
      <c r="B21" s="182" t="s">
        <v>69</v>
      </c>
      <c r="C21" s="303">
        <f>C14+C7</f>
        <v>0</v>
      </c>
      <c r="D21" s="183"/>
      <c r="E21" s="306">
        <f>E14+E7</f>
        <v>0</v>
      </c>
      <c r="F21" s="307">
        <f>F7+F14</f>
        <v>0</v>
      </c>
      <c r="G21" s="307">
        <f t="shared" ref="G21:L21" si="4">G7+G14</f>
        <v>0</v>
      </c>
      <c r="H21" s="307">
        <f t="shared" si="4"/>
        <v>0</v>
      </c>
      <c r="I21" s="307">
        <f t="shared" si="4"/>
        <v>0</v>
      </c>
      <c r="J21" s="307">
        <f t="shared" si="4"/>
        <v>0</v>
      </c>
      <c r="K21" s="307">
        <f t="shared" si="4"/>
        <v>0</v>
      </c>
      <c r="L21" s="307">
        <f t="shared" si="4"/>
        <v>0</v>
      </c>
      <c r="M21" s="307">
        <f>M7+M14</f>
        <v>0</v>
      </c>
      <c r="N21" s="184">
        <f>N14+N7</f>
        <v>0</v>
      </c>
    </row>
    <row r="22" spans="1:14">
      <c r="E22" s="308"/>
      <c r="F22" s="308"/>
      <c r="G22" s="308"/>
      <c r="H22" s="308"/>
      <c r="I22" s="308"/>
      <c r="J22" s="308"/>
      <c r="K22" s="308"/>
      <c r="L22" s="308"/>
      <c r="M22" s="308"/>
    </row>
  </sheetData>
  <conditionalFormatting sqref="E8:E12">
    <cfRule type="expression" dxfId="2" priority="2">
      <formula>(C8*D8)&lt;&gt;SUM(#REF!)</formula>
    </cfRule>
  </conditionalFormatting>
  <conditionalFormatting sqref="E20">
    <cfRule type="expression" dxfId="1" priority="3">
      <formula>$E$88&lt;&gt;SUM(#REF!)</formula>
    </cfRule>
  </conditionalFormatting>
  <conditionalFormatting sqref="E15:E19">
    <cfRule type="expression" dxfId="0"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41"/>
  <sheetViews>
    <sheetView workbookViewId="0">
      <selection activeCell="C35" sqref="C35"/>
    </sheetView>
  </sheetViews>
  <sheetFormatPr defaultRowHeight="15"/>
  <cols>
    <col min="1" max="1" width="11.42578125" customWidth="1"/>
    <col min="2" max="2" width="76.85546875" style="4" customWidth="1"/>
    <col min="3" max="3" width="22.85546875" style="556" customWidth="1"/>
    <col min="4" max="4" width="10.42578125" customWidth="1"/>
    <col min="5" max="5" width="10" customWidth="1"/>
    <col min="6" max="6" width="8.5703125" customWidth="1"/>
  </cols>
  <sheetData>
    <row r="1" spans="1:3">
      <c r="A1" s="346" t="s">
        <v>226</v>
      </c>
      <c r="B1" s="456" t="s">
        <v>918</v>
      </c>
    </row>
    <row r="2" spans="1:3" ht="15.75">
      <c r="A2" s="346" t="s">
        <v>227</v>
      </c>
      <c r="B2" s="442">
        <f>'1. key ratios'!B2</f>
        <v>43830</v>
      </c>
    </row>
    <row r="3" spans="1:3">
      <c r="A3" s="346"/>
      <c r="B3"/>
    </row>
    <row r="4" spans="1:3">
      <c r="A4" s="346" t="s">
        <v>909</v>
      </c>
      <c r="B4" t="s">
        <v>868</v>
      </c>
    </row>
    <row r="5" spans="1:3">
      <c r="A5" s="413"/>
      <c r="B5" s="413" t="s">
        <v>869</v>
      </c>
      <c r="C5" s="557"/>
    </row>
    <row r="6" spans="1:3">
      <c r="A6" s="414">
        <v>1</v>
      </c>
      <c r="B6" s="425" t="s">
        <v>869</v>
      </c>
      <c r="C6" s="558">
        <v>131271849</v>
      </c>
    </row>
    <row r="7" spans="1:3">
      <c r="A7" s="414">
        <v>2</v>
      </c>
      <c r="B7" s="425" t="s">
        <v>870</v>
      </c>
      <c r="C7" s="558">
        <v>-624502</v>
      </c>
    </row>
    <row r="8" spans="1:3">
      <c r="A8" s="415">
        <v>3</v>
      </c>
      <c r="B8" s="426" t="s">
        <v>871</v>
      </c>
      <c r="C8" s="559">
        <f>C6+C7</f>
        <v>130647347</v>
      </c>
    </row>
    <row r="9" spans="1:3">
      <c r="A9" s="416"/>
      <c r="B9" s="416" t="s">
        <v>872</v>
      </c>
      <c r="C9" s="560"/>
    </row>
    <row r="10" spans="1:3">
      <c r="A10" s="417">
        <v>4</v>
      </c>
      <c r="B10" s="427" t="s">
        <v>873</v>
      </c>
      <c r="C10" s="558"/>
    </row>
    <row r="11" spans="1:3">
      <c r="A11" s="417">
        <v>5</v>
      </c>
      <c r="B11" s="428" t="s">
        <v>874</v>
      </c>
      <c r="C11" s="558"/>
    </row>
    <row r="12" spans="1:3">
      <c r="A12" s="417" t="s">
        <v>875</v>
      </c>
      <c r="B12" s="425" t="s">
        <v>876</v>
      </c>
      <c r="C12" s="559"/>
    </row>
    <row r="13" spans="1:3">
      <c r="A13" s="418">
        <v>6</v>
      </c>
      <c r="B13" s="429" t="s">
        <v>877</v>
      </c>
      <c r="C13" s="558"/>
    </row>
    <row r="14" spans="1:3">
      <c r="A14" s="418">
        <v>7</v>
      </c>
      <c r="B14" s="430" t="s">
        <v>878</v>
      </c>
      <c r="C14" s="558"/>
    </row>
    <row r="15" spans="1:3">
      <c r="A15" s="419">
        <v>8</v>
      </c>
      <c r="B15" s="425" t="s">
        <v>879</v>
      </c>
      <c r="C15" s="558"/>
    </row>
    <row r="16" spans="1:3" ht="24">
      <c r="A16" s="418">
        <v>9</v>
      </c>
      <c r="B16" s="430" t="s">
        <v>880</v>
      </c>
      <c r="C16" s="558"/>
    </row>
    <row r="17" spans="1:3">
      <c r="A17" s="418">
        <v>10</v>
      </c>
      <c r="B17" s="430" t="s">
        <v>881</v>
      </c>
      <c r="C17" s="558"/>
    </row>
    <row r="18" spans="1:3">
      <c r="A18" s="420">
        <v>11</v>
      </c>
      <c r="B18" s="431" t="s">
        <v>882</v>
      </c>
      <c r="C18" s="559">
        <f>SUM(C10:C17)</f>
        <v>0</v>
      </c>
    </row>
    <row r="19" spans="1:3">
      <c r="A19" s="416"/>
      <c r="B19" s="416" t="s">
        <v>883</v>
      </c>
      <c r="C19" s="561"/>
    </row>
    <row r="20" spans="1:3">
      <c r="A20" s="418">
        <v>12</v>
      </c>
      <c r="B20" s="427" t="s">
        <v>884</v>
      </c>
      <c r="C20" s="558"/>
    </row>
    <row r="21" spans="1:3">
      <c r="A21" s="418">
        <v>13</v>
      </c>
      <c r="B21" s="427" t="s">
        <v>885</v>
      </c>
      <c r="C21" s="558"/>
    </row>
    <row r="22" spans="1:3">
      <c r="A22" s="418">
        <v>14</v>
      </c>
      <c r="B22" s="427" t="s">
        <v>886</v>
      </c>
      <c r="C22" s="558"/>
    </row>
    <row r="23" spans="1:3" ht="24">
      <c r="A23" s="418" t="s">
        <v>887</v>
      </c>
      <c r="B23" s="427" t="s">
        <v>888</v>
      </c>
      <c r="C23" s="558"/>
    </row>
    <row r="24" spans="1:3">
      <c r="A24" s="418">
        <v>15</v>
      </c>
      <c r="B24" s="427" t="s">
        <v>889</v>
      </c>
      <c r="C24" s="558"/>
    </row>
    <row r="25" spans="1:3">
      <c r="A25" s="418" t="s">
        <v>890</v>
      </c>
      <c r="B25" s="425" t="s">
        <v>891</v>
      </c>
      <c r="C25" s="558"/>
    </row>
    <row r="26" spans="1:3">
      <c r="A26" s="420">
        <v>16</v>
      </c>
      <c r="B26" s="431" t="s">
        <v>892</v>
      </c>
      <c r="C26" s="559">
        <f>SUM(C20:C25)</f>
        <v>0</v>
      </c>
    </row>
    <row r="27" spans="1:3">
      <c r="A27" s="416"/>
      <c r="B27" s="416" t="s">
        <v>893</v>
      </c>
      <c r="C27" s="560"/>
    </row>
    <row r="28" spans="1:3">
      <c r="A28" s="417">
        <v>17</v>
      </c>
      <c r="B28" s="425" t="s">
        <v>894</v>
      </c>
      <c r="C28" s="558">
        <v>32430648.164500006</v>
      </c>
    </row>
    <row r="29" spans="1:3">
      <c r="A29" s="417">
        <v>18</v>
      </c>
      <c r="B29" s="425" t="s">
        <v>895</v>
      </c>
      <c r="C29" s="558">
        <v>-16311933.767810002</v>
      </c>
    </row>
    <row r="30" spans="1:3">
      <c r="A30" s="420">
        <v>19</v>
      </c>
      <c r="B30" s="431" t="s">
        <v>896</v>
      </c>
      <c r="C30" s="559">
        <f>C28+C29</f>
        <v>16118714.396690004</v>
      </c>
    </row>
    <row r="31" spans="1:3">
      <c r="A31" s="421"/>
      <c r="B31" s="416" t="s">
        <v>897</v>
      </c>
      <c r="C31" s="560"/>
    </row>
    <row r="32" spans="1:3">
      <c r="A32" s="417" t="s">
        <v>898</v>
      </c>
      <c r="B32" s="427" t="s">
        <v>899</v>
      </c>
      <c r="C32" s="562"/>
    </row>
    <row r="33" spans="1:3">
      <c r="A33" s="417" t="s">
        <v>900</v>
      </c>
      <c r="B33" s="428" t="s">
        <v>901</v>
      </c>
      <c r="C33" s="562"/>
    </row>
    <row r="34" spans="1:3">
      <c r="A34" s="416"/>
      <c r="B34" s="416" t="s">
        <v>902</v>
      </c>
      <c r="C34" s="560"/>
    </row>
    <row r="35" spans="1:3">
      <c r="A35" s="420">
        <v>20</v>
      </c>
      <c r="B35" s="431" t="s">
        <v>125</v>
      </c>
      <c r="C35" s="559">
        <v>55118350</v>
      </c>
    </row>
    <row r="36" spans="1:3">
      <c r="A36" s="420">
        <v>21</v>
      </c>
      <c r="B36" s="431" t="s">
        <v>903</v>
      </c>
      <c r="C36" s="559">
        <v>146766061.39669001</v>
      </c>
    </row>
    <row r="37" spans="1:3">
      <c r="A37" s="422"/>
      <c r="B37" s="422" t="s">
        <v>868</v>
      </c>
      <c r="C37" s="560"/>
    </row>
    <row r="38" spans="1:3">
      <c r="A38" s="420">
        <v>22</v>
      </c>
      <c r="B38" s="431" t="s">
        <v>868</v>
      </c>
      <c r="C38" s="563">
        <f>C35/C36</f>
        <v>0.3755524231928668</v>
      </c>
    </row>
    <row r="39" spans="1:3">
      <c r="A39" s="422"/>
      <c r="B39" s="422" t="s">
        <v>904</v>
      </c>
      <c r="C39" s="560"/>
    </row>
    <row r="40" spans="1:3">
      <c r="A40" s="423" t="s">
        <v>905</v>
      </c>
      <c r="B40" s="427" t="s">
        <v>906</v>
      </c>
      <c r="C40" s="562"/>
    </row>
    <row r="41" spans="1:3">
      <c r="A41" s="424" t="s">
        <v>907</v>
      </c>
      <c r="B41" s="428" t="s">
        <v>908</v>
      </c>
      <c r="C41" s="562"/>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266"/>
  <sheetViews>
    <sheetView showGridLines="0" zoomScale="90" zoomScaleNormal="90" workbookViewId="0">
      <selection activeCell="G112" sqref="G112"/>
    </sheetView>
  </sheetViews>
  <sheetFormatPr defaultColWidth="43.5703125" defaultRowHeight="11.25"/>
  <cols>
    <col min="1" max="1" width="5.28515625" style="252" customWidth="1"/>
    <col min="2" max="2" width="66.140625" style="253" customWidth="1"/>
    <col min="3" max="3" width="131.42578125" style="254" customWidth="1"/>
    <col min="4" max="5" width="10.28515625" style="236" customWidth="1"/>
    <col min="6" max="16384" width="43.5703125" style="236"/>
  </cols>
  <sheetData>
    <row r="1" spans="1:3" ht="12.75" thickTop="1" thickBot="1">
      <c r="A1" s="650" t="s">
        <v>366</v>
      </c>
      <c r="B1" s="651"/>
      <c r="C1" s="652"/>
    </row>
    <row r="2" spans="1:3" ht="26.25" customHeight="1">
      <c r="A2" s="237"/>
      <c r="B2" s="670" t="s">
        <v>367</v>
      </c>
      <c r="C2" s="670"/>
    </row>
    <row r="3" spans="1:3" s="242" customFormat="1" ht="11.25" customHeight="1">
      <c r="A3" s="241"/>
      <c r="B3" s="670" t="s">
        <v>672</v>
      </c>
      <c r="C3" s="670"/>
    </row>
    <row r="4" spans="1:3" ht="12" customHeight="1" thickBot="1">
      <c r="A4" s="655" t="s">
        <v>676</v>
      </c>
      <c r="B4" s="656"/>
      <c r="C4" s="657"/>
    </row>
    <row r="5" spans="1:3" ht="12" thickTop="1">
      <c r="A5" s="238"/>
      <c r="B5" s="658" t="s">
        <v>368</v>
      </c>
      <c r="C5" s="659"/>
    </row>
    <row r="6" spans="1:3">
      <c r="A6" s="237"/>
      <c r="B6" s="619" t="s">
        <v>673</v>
      </c>
      <c r="C6" s="620"/>
    </row>
    <row r="7" spans="1:3">
      <c r="A7" s="237"/>
      <c r="B7" s="619" t="s">
        <v>369</v>
      </c>
      <c r="C7" s="620"/>
    </row>
    <row r="8" spans="1:3">
      <c r="A8" s="237"/>
      <c r="B8" s="619" t="s">
        <v>674</v>
      </c>
      <c r="C8" s="620"/>
    </row>
    <row r="9" spans="1:3">
      <c r="A9" s="237"/>
      <c r="B9" s="671" t="s">
        <v>675</v>
      </c>
      <c r="C9" s="672"/>
    </row>
    <row r="10" spans="1:3">
      <c r="A10" s="237"/>
      <c r="B10" s="662" t="s">
        <v>370</v>
      </c>
      <c r="C10" s="663" t="s">
        <v>370</v>
      </c>
    </row>
    <row r="11" spans="1:3">
      <c r="A11" s="237"/>
      <c r="B11" s="662" t="s">
        <v>371</v>
      </c>
      <c r="C11" s="663" t="s">
        <v>371</v>
      </c>
    </row>
    <row r="12" spans="1:3">
      <c r="A12" s="237"/>
      <c r="B12" s="662" t="s">
        <v>372</v>
      </c>
      <c r="C12" s="663" t="s">
        <v>372</v>
      </c>
    </row>
    <row r="13" spans="1:3">
      <c r="A13" s="237"/>
      <c r="B13" s="662" t="s">
        <v>373</v>
      </c>
      <c r="C13" s="663" t="s">
        <v>373</v>
      </c>
    </row>
    <row r="14" spans="1:3">
      <c r="A14" s="237"/>
      <c r="B14" s="662" t="s">
        <v>374</v>
      </c>
      <c r="C14" s="663" t="s">
        <v>374</v>
      </c>
    </row>
    <row r="15" spans="1:3" ht="21.75" customHeight="1">
      <c r="A15" s="237"/>
      <c r="B15" s="662" t="s">
        <v>375</v>
      </c>
      <c r="C15" s="663" t="s">
        <v>375</v>
      </c>
    </row>
    <row r="16" spans="1:3">
      <c r="A16" s="237"/>
      <c r="B16" s="662" t="s">
        <v>376</v>
      </c>
      <c r="C16" s="663" t="s">
        <v>377</v>
      </c>
    </row>
    <row r="17" spans="1:3">
      <c r="A17" s="237"/>
      <c r="B17" s="662" t="s">
        <v>378</v>
      </c>
      <c r="C17" s="663" t="s">
        <v>379</v>
      </c>
    </row>
    <row r="18" spans="1:3">
      <c r="A18" s="237"/>
      <c r="B18" s="662" t="s">
        <v>380</v>
      </c>
      <c r="C18" s="663" t="s">
        <v>381</v>
      </c>
    </row>
    <row r="19" spans="1:3">
      <c r="A19" s="237"/>
      <c r="B19" s="662" t="s">
        <v>382</v>
      </c>
      <c r="C19" s="663" t="s">
        <v>382</v>
      </c>
    </row>
    <row r="20" spans="1:3">
      <c r="A20" s="237"/>
      <c r="B20" s="662" t="s">
        <v>383</v>
      </c>
      <c r="C20" s="663" t="s">
        <v>383</v>
      </c>
    </row>
    <row r="21" spans="1:3">
      <c r="A21" s="237"/>
      <c r="B21" s="662" t="s">
        <v>384</v>
      </c>
      <c r="C21" s="663" t="s">
        <v>384</v>
      </c>
    </row>
    <row r="22" spans="1:3" ht="23.25" customHeight="1">
      <c r="A22" s="237"/>
      <c r="B22" s="662" t="s">
        <v>385</v>
      </c>
      <c r="C22" s="663" t="s">
        <v>386</v>
      </c>
    </row>
    <row r="23" spans="1:3">
      <c r="A23" s="237"/>
      <c r="B23" s="662" t="s">
        <v>387</v>
      </c>
      <c r="C23" s="663" t="s">
        <v>387</v>
      </c>
    </row>
    <row r="24" spans="1:3">
      <c r="A24" s="237"/>
      <c r="B24" s="662" t="s">
        <v>388</v>
      </c>
      <c r="C24" s="663" t="s">
        <v>389</v>
      </c>
    </row>
    <row r="25" spans="1:3" ht="12" thickBot="1">
      <c r="A25" s="239"/>
      <c r="B25" s="668" t="s">
        <v>390</v>
      </c>
      <c r="C25" s="669"/>
    </row>
    <row r="26" spans="1:3" ht="12.75" thickTop="1" thickBot="1">
      <c r="A26" s="655" t="s">
        <v>686</v>
      </c>
      <c r="B26" s="656"/>
      <c r="C26" s="657"/>
    </row>
    <row r="27" spans="1:3" ht="12.75" thickTop="1" thickBot="1">
      <c r="A27" s="240"/>
      <c r="B27" s="673" t="s">
        <v>391</v>
      </c>
      <c r="C27" s="674"/>
    </row>
    <row r="28" spans="1:3" ht="12.75" thickTop="1" thickBot="1">
      <c r="A28" s="655" t="s">
        <v>677</v>
      </c>
      <c r="B28" s="656"/>
      <c r="C28" s="657"/>
    </row>
    <row r="29" spans="1:3" ht="12" thickTop="1">
      <c r="A29" s="238"/>
      <c r="B29" s="666" t="s">
        <v>392</v>
      </c>
      <c r="C29" s="667" t="s">
        <v>393</v>
      </c>
    </row>
    <row r="30" spans="1:3">
      <c r="A30" s="237"/>
      <c r="B30" s="617" t="s">
        <v>394</v>
      </c>
      <c r="C30" s="618" t="s">
        <v>395</v>
      </c>
    </row>
    <row r="31" spans="1:3">
      <c r="A31" s="237"/>
      <c r="B31" s="617" t="s">
        <v>396</v>
      </c>
      <c r="C31" s="618" t="s">
        <v>397</v>
      </c>
    </row>
    <row r="32" spans="1:3">
      <c r="A32" s="237"/>
      <c r="B32" s="617" t="s">
        <v>398</v>
      </c>
      <c r="C32" s="618" t="s">
        <v>399</v>
      </c>
    </row>
    <row r="33" spans="1:3">
      <c r="A33" s="237"/>
      <c r="B33" s="617" t="s">
        <v>400</v>
      </c>
      <c r="C33" s="618" t="s">
        <v>401</v>
      </c>
    </row>
    <row r="34" spans="1:3">
      <c r="A34" s="237"/>
      <c r="B34" s="617" t="s">
        <v>402</v>
      </c>
      <c r="C34" s="618" t="s">
        <v>403</v>
      </c>
    </row>
    <row r="35" spans="1:3" ht="23.25" customHeight="1">
      <c r="A35" s="237"/>
      <c r="B35" s="617" t="s">
        <v>404</v>
      </c>
      <c r="C35" s="618" t="s">
        <v>405</v>
      </c>
    </row>
    <row r="36" spans="1:3" ht="24" customHeight="1">
      <c r="A36" s="237"/>
      <c r="B36" s="617" t="s">
        <v>406</v>
      </c>
      <c r="C36" s="618" t="s">
        <v>407</v>
      </c>
    </row>
    <row r="37" spans="1:3" ht="24.75" customHeight="1">
      <c r="A37" s="237"/>
      <c r="B37" s="617" t="s">
        <v>408</v>
      </c>
      <c r="C37" s="618" t="s">
        <v>409</v>
      </c>
    </row>
    <row r="38" spans="1:3" ht="23.25" customHeight="1">
      <c r="A38" s="237"/>
      <c r="B38" s="617" t="s">
        <v>678</v>
      </c>
      <c r="C38" s="618" t="s">
        <v>410</v>
      </c>
    </row>
    <row r="39" spans="1:3" ht="39.75" customHeight="1">
      <c r="A39" s="237"/>
      <c r="B39" s="662" t="s">
        <v>698</v>
      </c>
      <c r="C39" s="663" t="s">
        <v>411</v>
      </c>
    </row>
    <row r="40" spans="1:3" ht="12" customHeight="1">
      <c r="A40" s="237"/>
      <c r="B40" s="617" t="s">
        <v>412</v>
      </c>
      <c r="C40" s="618" t="s">
        <v>413</v>
      </c>
    </row>
    <row r="41" spans="1:3" ht="27" customHeight="1" thickBot="1">
      <c r="A41" s="239"/>
      <c r="B41" s="664" t="s">
        <v>414</v>
      </c>
      <c r="C41" s="665" t="s">
        <v>415</v>
      </c>
    </row>
    <row r="42" spans="1:3" ht="12.75" thickTop="1" thickBot="1">
      <c r="A42" s="655" t="s">
        <v>679</v>
      </c>
      <c r="B42" s="656"/>
      <c r="C42" s="657"/>
    </row>
    <row r="43" spans="1:3" ht="12" thickTop="1">
      <c r="A43" s="238"/>
      <c r="B43" s="658" t="s">
        <v>771</v>
      </c>
      <c r="C43" s="659" t="s">
        <v>416</v>
      </c>
    </row>
    <row r="44" spans="1:3">
      <c r="A44" s="237"/>
      <c r="B44" s="619" t="s">
        <v>770</v>
      </c>
      <c r="C44" s="620"/>
    </row>
    <row r="45" spans="1:3" ht="23.25" customHeight="1" thickBot="1">
      <c r="A45" s="239"/>
      <c r="B45" s="645" t="s">
        <v>417</v>
      </c>
      <c r="C45" s="646" t="s">
        <v>418</v>
      </c>
    </row>
    <row r="46" spans="1:3" ht="11.25" customHeight="1" thickTop="1" thickBot="1">
      <c r="A46" s="655" t="s">
        <v>680</v>
      </c>
      <c r="B46" s="656"/>
      <c r="C46" s="657"/>
    </row>
    <row r="47" spans="1:3" ht="26.25" customHeight="1" thickTop="1">
      <c r="A47" s="237"/>
      <c r="B47" s="619" t="s">
        <v>681</v>
      </c>
      <c r="C47" s="620"/>
    </row>
    <row r="48" spans="1:3" ht="12" thickBot="1">
      <c r="A48" s="655" t="s">
        <v>682</v>
      </c>
      <c r="B48" s="656"/>
      <c r="C48" s="657"/>
    </row>
    <row r="49" spans="1:3" ht="12" thickTop="1">
      <c r="A49" s="238"/>
      <c r="B49" s="658" t="s">
        <v>419</v>
      </c>
      <c r="C49" s="659" t="s">
        <v>419</v>
      </c>
    </row>
    <row r="50" spans="1:3" ht="11.25" customHeight="1">
      <c r="A50" s="237"/>
      <c r="B50" s="619" t="s">
        <v>420</v>
      </c>
      <c r="C50" s="620" t="s">
        <v>420</v>
      </c>
    </row>
    <row r="51" spans="1:3">
      <c r="A51" s="237"/>
      <c r="B51" s="619" t="s">
        <v>421</v>
      </c>
      <c r="C51" s="620" t="s">
        <v>421</v>
      </c>
    </row>
    <row r="52" spans="1:3" ht="11.25" customHeight="1">
      <c r="A52" s="237"/>
      <c r="B52" s="619" t="s">
        <v>798</v>
      </c>
      <c r="C52" s="620" t="s">
        <v>422</v>
      </c>
    </row>
    <row r="53" spans="1:3" ht="33.6" customHeight="1">
      <c r="A53" s="237"/>
      <c r="B53" s="619" t="s">
        <v>423</v>
      </c>
      <c r="C53" s="620" t="s">
        <v>423</v>
      </c>
    </row>
    <row r="54" spans="1:3" ht="11.25" customHeight="1">
      <c r="A54" s="237"/>
      <c r="B54" s="619" t="s">
        <v>791</v>
      </c>
      <c r="C54" s="620" t="s">
        <v>424</v>
      </c>
    </row>
    <row r="55" spans="1:3" ht="11.25" customHeight="1" thickBot="1">
      <c r="A55" s="655" t="s">
        <v>683</v>
      </c>
      <c r="B55" s="656"/>
      <c r="C55" s="657"/>
    </row>
    <row r="56" spans="1:3" ht="12" thickTop="1">
      <c r="A56" s="238"/>
      <c r="B56" s="658" t="s">
        <v>419</v>
      </c>
      <c r="C56" s="659" t="s">
        <v>419</v>
      </c>
    </row>
    <row r="57" spans="1:3">
      <c r="A57" s="237"/>
      <c r="B57" s="619" t="s">
        <v>425</v>
      </c>
      <c r="C57" s="620" t="s">
        <v>425</v>
      </c>
    </row>
    <row r="58" spans="1:3">
      <c r="A58" s="237"/>
      <c r="B58" s="619" t="s">
        <v>694</v>
      </c>
      <c r="C58" s="620" t="s">
        <v>426</v>
      </c>
    </row>
    <row r="59" spans="1:3">
      <c r="A59" s="237"/>
      <c r="B59" s="619" t="s">
        <v>427</v>
      </c>
      <c r="C59" s="620" t="s">
        <v>427</v>
      </c>
    </row>
    <row r="60" spans="1:3">
      <c r="A60" s="237"/>
      <c r="B60" s="619" t="s">
        <v>428</v>
      </c>
      <c r="C60" s="620" t="s">
        <v>428</v>
      </c>
    </row>
    <row r="61" spans="1:3">
      <c r="A61" s="237"/>
      <c r="B61" s="619" t="s">
        <v>429</v>
      </c>
      <c r="C61" s="620" t="s">
        <v>429</v>
      </c>
    </row>
    <row r="62" spans="1:3">
      <c r="A62" s="237"/>
      <c r="B62" s="619" t="s">
        <v>695</v>
      </c>
      <c r="C62" s="620" t="s">
        <v>430</v>
      </c>
    </row>
    <row r="63" spans="1:3">
      <c r="A63" s="237"/>
      <c r="B63" s="619" t="s">
        <v>431</v>
      </c>
      <c r="C63" s="620" t="s">
        <v>431</v>
      </c>
    </row>
    <row r="64" spans="1:3" ht="12" thickBot="1">
      <c r="A64" s="239"/>
      <c r="B64" s="645" t="s">
        <v>432</v>
      </c>
      <c r="C64" s="646" t="s">
        <v>432</v>
      </c>
    </row>
    <row r="65" spans="1:3" ht="11.25" customHeight="1" thickTop="1">
      <c r="A65" s="621" t="s">
        <v>684</v>
      </c>
      <c r="B65" s="622"/>
      <c r="C65" s="623"/>
    </row>
    <row r="66" spans="1:3" ht="12" thickBot="1">
      <c r="A66" s="239"/>
      <c r="B66" s="645" t="s">
        <v>433</v>
      </c>
      <c r="C66" s="646" t="s">
        <v>433</v>
      </c>
    </row>
    <row r="67" spans="1:3" ht="11.25" customHeight="1" thickTop="1" thickBot="1">
      <c r="A67" s="655" t="s">
        <v>685</v>
      </c>
      <c r="B67" s="656"/>
      <c r="C67" s="657"/>
    </row>
    <row r="68" spans="1:3" ht="12" thickTop="1">
      <c r="A68" s="238"/>
      <c r="B68" s="658" t="s">
        <v>434</v>
      </c>
      <c r="C68" s="659" t="s">
        <v>434</v>
      </c>
    </row>
    <row r="69" spans="1:3">
      <c r="A69" s="237"/>
      <c r="B69" s="619" t="s">
        <v>435</v>
      </c>
      <c r="C69" s="620" t="s">
        <v>435</v>
      </c>
    </row>
    <row r="70" spans="1:3">
      <c r="A70" s="237"/>
      <c r="B70" s="619" t="s">
        <v>436</v>
      </c>
      <c r="C70" s="620" t="s">
        <v>436</v>
      </c>
    </row>
    <row r="71" spans="1:3" ht="38.25" customHeight="1">
      <c r="A71" s="237"/>
      <c r="B71" s="643" t="s">
        <v>697</v>
      </c>
      <c r="C71" s="644" t="s">
        <v>437</v>
      </c>
    </row>
    <row r="72" spans="1:3" ht="33.75" customHeight="1">
      <c r="A72" s="237"/>
      <c r="B72" s="643" t="s">
        <v>700</v>
      </c>
      <c r="C72" s="644" t="s">
        <v>438</v>
      </c>
    </row>
    <row r="73" spans="1:3" ht="15.75" customHeight="1">
      <c r="A73" s="237"/>
      <c r="B73" s="643" t="s">
        <v>696</v>
      </c>
      <c r="C73" s="644" t="s">
        <v>439</v>
      </c>
    </row>
    <row r="74" spans="1:3">
      <c r="A74" s="237"/>
      <c r="B74" s="619" t="s">
        <v>440</v>
      </c>
      <c r="C74" s="620" t="s">
        <v>440</v>
      </c>
    </row>
    <row r="75" spans="1:3" ht="12" thickBot="1">
      <c r="A75" s="239"/>
      <c r="B75" s="645" t="s">
        <v>441</v>
      </c>
      <c r="C75" s="646" t="s">
        <v>441</v>
      </c>
    </row>
    <row r="76" spans="1:3" ht="12" thickTop="1">
      <c r="A76" s="621" t="s">
        <v>774</v>
      </c>
      <c r="B76" s="622"/>
      <c r="C76" s="623"/>
    </row>
    <row r="77" spans="1:3">
      <c r="A77" s="237"/>
      <c r="B77" s="619" t="s">
        <v>433</v>
      </c>
      <c r="C77" s="620"/>
    </row>
    <row r="78" spans="1:3">
      <c r="A78" s="237"/>
      <c r="B78" s="619" t="s">
        <v>772</v>
      </c>
      <c r="C78" s="620"/>
    </row>
    <row r="79" spans="1:3">
      <c r="A79" s="237"/>
      <c r="B79" s="619" t="s">
        <v>773</v>
      </c>
      <c r="C79" s="620"/>
    </row>
    <row r="80" spans="1:3">
      <c r="A80" s="621" t="s">
        <v>775</v>
      </c>
      <c r="B80" s="622"/>
      <c r="C80" s="623"/>
    </row>
    <row r="81" spans="1:3">
      <c r="A81" s="237"/>
      <c r="B81" s="619" t="s">
        <v>433</v>
      </c>
      <c r="C81" s="620"/>
    </row>
    <row r="82" spans="1:3">
      <c r="A82" s="237"/>
      <c r="B82" s="619" t="s">
        <v>776</v>
      </c>
      <c r="C82" s="620"/>
    </row>
    <row r="83" spans="1:3" ht="76.5" customHeight="1">
      <c r="A83" s="237"/>
      <c r="B83" s="619" t="s">
        <v>790</v>
      </c>
      <c r="C83" s="620"/>
    </row>
    <row r="84" spans="1:3" ht="53.25" customHeight="1">
      <c r="A84" s="237"/>
      <c r="B84" s="619" t="s">
        <v>789</v>
      </c>
      <c r="C84" s="620"/>
    </row>
    <row r="85" spans="1:3">
      <c r="A85" s="237"/>
      <c r="B85" s="619" t="s">
        <v>777</v>
      </c>
      <c r="C85" s="620"/>
    </row>
    <row r="86" spans="1:3">
      <c r="A86" s="237"/>
      <c r="B86" s="619" t="s">
        <v>778</v>
      </c>
      <c r="C86" s="620"/>
    </row>
    <row r="87" spans="1:3">
      <c r="A87" s="237"/>
      <c r="B87" s="619" t="s">
        <v>779</v>
      </c>
      <c r="C87" s="620"/>
    </row>
    <row r="88" spans="1:3">
      <c r="A88" s="621" t="s">
        <v>780</v>
      </c>
      <c r="B88" s="622"/>
      <c r="C88" s="623"/>
    </row>
    <row r="89" spans="1:3">
      <c r="A89" s="237"/>
      <c r="B89" s="619" t="s">
        <v>433</v>
      </c>
      <c r="C89" s="620"/>
    </row>
    <row r="90" spans="1:3">
      <c r="A90" s="237"/>
      <c r="B90" s="619" t="s">
        <v>782</v>
      </c>
      <c r="C90" s="620"/>
    </row>
    <row r="91" spans="1:3" ht="12" customHeight="1">
      <c r="A91" s="237"/>
      <c r="B91" s="619" t="s">
        <v>783</v>
      </c>
      <c r="C91" s="620"/>
    </row>
    <row r="92" spans="1:3">
      <c r="A92" s="237"/>
      <c r="B92" s="619" t="s">
        <v>784</v>
      </c>
      <c r="C92" s="620"/>
    </row>
    <row r="93" spans="1:3" ht="24.75" customHeight="1">
      <c r="A93" s="237"/>
      <c r="B93" s="615" t="s">
        <v>826</v>
      </c>
      <c r="C93" s="616"/>
    </row>
    <row r="94" spans="1:3" ht="24" customHeight="1">
      <c r="A94" s="237"/>
      <c r="B94" s="615" t="s">
        <v>827</v>
      </c>
      <c r="C94" s="616"/>
    </row>
    <row r="95" spans="1:3" ht="13.5" customHeight="1">
      <c r="A95" s="237"/>
      <c r="B95" s="617" t="s">
        <v>785</v>
      </c>
      <c r="C95" s="618"/>
    </row>
    <row r="96" spans="1:3" ht="11.25" customHeight="1" thickBot="1">
      <c r="A96" s="627" t="s">
        <v>822</v>
      </c>
      <c r="B96" s="628"/>
      <c r="C96" s="629"/>
    </row>
    <row r="97" spans="1:3" ht="12.75" thickTop="1" thickBot="1">
      <c r="A97" s="641" t="s">
        <v>534</v>
      </c>
      <c r="B97" s="641"/>
      <c r="C97" s="641"/>
    </row>
    <row r="98" spans="1:3">
      <c r="A98" s="352">
        <v>2</v>
      </c>
      <c r="B98" s="349" t="s">
        <v>802</v>
      </c>
      <c r="C98" s="349" t="s">
        <v>823</v>
      </c>
    </row>
    <row r="99" spans="1:3">
      <c r="A99" s="249">
        <v>3</v>
      </c>
      <c r="B99" s="350" t="s">
        <v>803</v>
      </c>
      <c r="C99" s="351" t="s">
        <v>824</v>
      </c>
    </row>
    <row r="100" spans="1:3">
      <c r="A100" s="249">
        <v>4</v>
      </c>
      <c r="B100" s="350" t="s">
        <v>804</v>
      </c>
      <c r="C100" s="351" t="s">
        <v>828</v>
      </c>
    </row>
    <row r="101" spans="1:3" ht="11.25" customHeight="1">
      <c r="A101" s="249">
        <v>5</v>
      </c>
      <c r="B101" s="350" t="s">
        <v>805</v>
      </c>
      <c r="C101" s="351" t="s">
        <v>825</v>
      </c>
    </row>
    <row r="102" spans="1:3" ht="12" customHeight="1">
      <c r="A102" s="249">
        <v>6</v>
      </c>
      <c r="B102" s="350" t="s">
        <v>820</v>
      </c>
      <c r="C102" s="351" t="s">
        <v>806</v>
      </c>
    </row>
    <row r="103" spans="1:3" ht="12" customHeight="1">
      <c r="A103" s="249">
        <v>7</v>
      </c>
      <c r="B103" s="350" t="s">
        <v>807</v>
      </c>
      <c r="C103" s="351" t="s">
        <v>821</v>
      </c>
    </row>
    <row r="104" spans="1:3">
      <c r="A104" s="249">
        <v>8</v>
      </c>
      <c r="B104" s="350" t="s">
        <v>812</v>
      </c>
      <c r="C104" s="351" t="s">
        <v>832</v>
      </c>
    </row>
    <row r="105" spans="1:3" ht="11.25" customHeight="1">
      <c r="A105" s="621" t="s">
        <v>786</v>
      </c>
      <c r="B105" s="622"/>
      <c r="C105" s="623"/>
    </row>
    <row r="106" spans="1:3" ht="27.6" customHeight="1">
      <c r="A106" s="237"/>
      <c r="B106" s="660" t="s">
        <v>433</v>
      </c>
      <c r="C106" s="661"/>
    </row>
    <row r="107" spans="1:3" ht="12" thickBot="1">
      <c r="A107" s="647" t="s">
        <v>687</v>
      </c>
      <c r="B107" s="648"/>
      <c r="C107" s="649"/>
    </row>
    <row r="108" spans="1:3" ht="24" customHeight="1" thickTop="1" thickBot="1">
      <c r="A108" s="650" t="s">
        <v>366</v>
      </c>
      <c r="B108" s="651"/>
      <c r="C108" s="652"/>
    </row>
    <row r="109" spans="1:3">
      <c r="A109" s="241" t="s">
        <v>442</v>
      </c>
      <c r="B109" s="653" t="s">
        <v>443</v>
      </c>
      <c r="C109" s="654"/>
    </row>
    <row r="110" spans="1:3">
      <c r="A110" s="243" t="s">
        <v>444</v>
      </c>
      <c r="B110" s="630" t="s">
        <v>445</v>
      </c>
      <c r="C110" s="631"/>
    </row>
    <row r="111" spans="1:3">
      <c r="A111" s="241" t="s">
        <v>446</v>
      </c>
      <c r="B111" s="632" t="s">
        <v>447</v>
      </c>
      <c r="C111" s="632"/>
    </row>
    <row r="112" spans="1:3">
      <c r="A112" s="243" t="s">
        <v>448</v>
      </c>
      <c r="B112" s="630" t="s">
        <v>449</v>
      </c>
      <c r="C112" s="631"/>
    </row>
    <row r="113" spans="1:3" ht="12" thickBot="1">
      <c r="A113" s="264" t="s">
        <v>450</v>
      </c>
      <c r="B113" s="633" t="s">
        <v>451</v>
      </c>
      <c r="C113" s="633"/>
    </row>
    <row r="114" spans="1:3" ht="12" thickBot="1">
      <c r="A114" s="634" t="s">
        <v>687</v>
      </c>
      <c r="B114" s="635"/>
      <c r="C114" s="636"/>
    </row>
    <row r="115" spans="1:3" ht="12.75" thickTop="1" thickBot="1">
      <c r="A115" s="637" t="s">
        <v>452</v>
      </c>
      <c r="B115" s="637"/>
      <c r="C115" s="637"/>
    </row>
    <row r="116" spans="1:3">
      <c r="A116" s="241">
        <v>1</v>
      </c>
      <c r="B116" s="244" t="s">
        <v>90</v>
      </c>
      <c r="C116" s="245" t="s">
        <v>453</v>
      </c>
    </row>
    <row r="117" spans="1:3">
      <c r="A117" s="241">
        <v>2</v>
      </c>
      <c r="B117" s="244" t="s">
        <v>91</v>
      </c>
      <c r="C117" s="245" t="s">
        <v>91</v>
      </c>
    </row>
    <row r="118" spans="1:3">
      <c r="A118" s="241">
        <v>3</v>
      </c>
      <c r="B118" s="244" t="s">
        <v>92</v>
      </c>
      <c r="C118" s="246" t="s">
        <v>454</v>
      </c>
    </row>
    <row r="119" spans="1:3" ht="33.75">
      <c r="A119" s="241">
        <v>4</v>
      </c>
      <c r="B119" s="244" t="s">
        <v>93</v>
      </c>
      <c r="C119" s="246" t="s">
        <v>663</v>
      </c>
    </row>
    <row r="120" spans="1:3">
      <c r="A120" s="241">
        <v>5</v>
      </c>
      <c r="B120" s="244" t="s">
        <v>94</v>
      </c>
      <c r="C120" s="246" t="s">
        <v>455</v>
      </c>
    </row>
    <row r="121" spans="1:3">
      <c r="A121" s="241">
        <v>5.0999999999999996</v>
      </c>
      <c r="B121" s="244" t="s">
        <v>456</v>
      </c>
      <c r="C121" s="245" t="s">
        <v>457</v>
      </c>
    </row>
    <row r="122" spans="1:3">
      <c r="A122" s="241">
        <v>5.2</v>
      </c>
      <c r="B122" s="244" t="s">
        <v>458</v>
      </c>
      <c r="C122" s="245" t="s">
        <v>459</v>
      </c>
    </row>
    <row r="123" spans="1:3">
      <c r="A123" s="241">
        <v>6</v>
      </c>
      <c r="B123" s="244" t="s">
        <v>95</v>
      </c>
      <c r="C123" s="246" t="s">
        <v>460</v>
      </c>
    </row>
    <row r="124" spans="1:3">
      <c r="A124" s="241">
        <v>7</v>
      </c>
      <c r="B124" s="244" t="s">
        <v>96</v>
      </c>
      <c r="C124" s="246" t="s">
        <v>461</v>
      </c>
    </row>
    <row r="125" spans="1:3" ht="22.5">
      <c r="A125" s="241">
        <v>8</v>
      </c>
      <c r="B125" s="244" t="s">
        <v>97</v>
      </c>
      <c r="C125" s="246" t="s">
        <v>462</v>
      </c>
    </row>
    <row r="126" spans="1:3">
      <c r="A126" s="241">
        <v>9</v>
      </c>
      <c r="B126" s="244" t="s">
        <v>98</v>
      </c>
      <c r="C126" s="246" t="s">
        <v>463</v>
      </c>
    </row>
    <row r="127" spans="1:3" ht="22.5">
      <c r="A127" s="241">
        <v>10</v>
      </c>
      <c r="B127" s="244" t="s">
        <v>464</v>
      </c>
      <c r="C127" s="246" t="s">
        <v>465</v>
      </c>
    </row>
    <row r="128" spans="1:3" ht="22.5">
      <c r="A128" s="241">
        <v>11</v>
      </c>
      <c r="B128" s="244" t="s">
        <v>99</v>
      </c>
      <c r="C128" s="246" t="s">
        <v>466</v>
      </c>
    </row>
    <row r="129" spans="1:3">
      <c r="A129" s="241">
        <v>12</v>
      </c>
      <c r="B129" s="244" t="s">
        <v>100</v>
      </c>
      <c r="C129" s="246" t="s">
        <v>467</v>
      </c>
    </row>
    <row r="130" spans="1:3">
      <c r="A130" s="241">
        <v>13</v>
      </c>
      <c r="B130" s="244" t="s">
        <v>468</v>
      </c>
      <c r="C130" s="246" t="s">
        <v>469</v>
      </c>
    </row>
    <row r="131" spans="1:3">
      <c r="A131" s="241">
        <v>14</v>
      </c>
      <c r="B131" s="244" t="s">
        <v>101</v>
      </c>
      <c r="C131" s="246" t="s">
        <v>470</v>
      </c>
    </row>
    <row r="132" spans="1:3">
      <c r="A132" s="241">
        <v>15</v>
      </c>
      <c r="B132" s="244" t="s">
        <v>102</v>
      </c>
      <c r="C132" s="246" t="s">
        <v>471</v>
      </c>
    </row>
    <row r="133" spans="1:3">
      <c r="A133" s="241">
        <v>16</v>
      </c>
      <c r="B133" s="244" t="s">
        <v>103</v>
      </c>
      <c r="C133" s="246" t="s">
        <v>472</v>
      </c>
    </row>
    <row r="134" spans="1:3">
      <c r="A134" s="241">
        <v>17</v>
      </c>
      <c r="B134" s="244" t="s">
        <v>104</v>
      </c>
      <c r="C134" s="246" t="s">
        <v>473</v>
      </c>
    </row>
    <row r="135" spans="1:3">
      <c r="A135" s="241">
        <v>18</v>
      </c>
      <c r="B135" s="244" t="s">
        <v>105</v>
      </c>
      <c r="C135" s="246" t="s">
        <v>664</v>
      </c>
    </row>
    <row r="136" spans="1:3" ht="22.5">
      <c r="A136" s="241">
        <v>19</v>
      </c>
      <c r="B136" s="244" t="s">
        <v>665</v>
      </c>
      <c r="C136" s="246" t="s">
        <v>666</v>
      </c>
    </row>
    <row r="137" spans="1:3" ht="22.5">
      <c r="A137" s="241">
        <v>20</v>
      </c>
      <c r="B137" s="244" t="s">
        <v>106</v>
      </c>
      <c r="C137" s="246" t="s">
        <v>667</v>
      </c>
    </row>
    <row r="138" spans="1:3">
      <c r="A138" s="241">
        <v>21</v>
      </c>
      <c r="B138" s="244" t="s">
        <v>107</v>
      </c>
      <c r="C138" s="246" t="s">
        <v>474</v>
      </c>
    </row>
    <row r="139" spans="1:3">
      <c r="A139" s="241">
        <v>22</v>
      </c>
      <c r="B139" s="244" t="s">
        <v>108</v>
      </c>
      <c r="C139" s="246" t="s">
        <v>668</v>
      </c>
    </row>
    <row r="140" spans="1:3">
      <c r="A140" s="241">
        <v>23</v>
      </c>
      <c r="B140" s="244" t="s">
        <v>109</v>
      </c>
      <c r="C140" s="246" t="s">
        <v>475</v>
      </c>
    </row>
    <row r="141" spans="1:3">
      <c r="A141" s="241">
        <v>24</v>
      </c>
      <c r="B141" s="244" t="s">
        <v>110</v>
      </c>
      <c r="C141" s="246" t="s">
        <v>476</v>
      </c>
    </row>
    <row r="142" spans="1:3" ht="22.5">
      <c r="A142" s="241">
        <v>25</v>
      </c>
      <c r="B142" s="244" t="s">
        <v>111</v>
      </c>
      <c r="C142" s="246" t="s">
        <v>477</v>
      </c>
    </row>
    <row r="143" spans="1:3" ht="33.75">
      <c r="A143" s="241">
        <v>26</v>
      </c>
      <c r="B143" s="244" t="s">
        <v>112</v>
      </c>
      <c r="C143" s="246" t="s">
        <v>478</v>
      </c>
    </row>
    <row r="144" spans="1:3">
      <c r="A144" s="241">
        <v>27</v>
      </c>
      <c r="B144" s="244" t="s">
        <v>479</v>
      </c>
      <c r="C144" s="246" t="s">
        <v>480</v>
      </c>
    </row>
    <row r="145" spans="1:3" ht="22.5">
      <c r="A145" s="241">
        <v>28</v>
      </c>
      <c r="B145" s="244" t="s">
        <v>119</v>
      </c>
      <c r="C145" s="246" t="s">
        <v>481</v>
      </c>
    </row>
    <row r="146" spans="1:3">
      <c r="A146" s="241">
        <v>29</v>
      </c>
      <c r="B146" s="244" t="s">
        <v>113</v>
      </c>
      <c r="C146" s="265" t="s">
        <v>482</v>
      </c>
    </row>
    <row r="147" spans="1:3">
      <c r="A147" s="241">
        <v>30</v>
      </c>
      <c r="B147" s="244" t="s">
        <v>114</v>
      </c>
      <c r="C147" s="265" t="s">
        <v>483</v>
      </c>
    </row>
    <row r="148" spans="1:3" ht="32.25" customHeight="1">
      <c r="A148" s="241">
        <v>31</v>
      </c>
      <c r="B148" s="244" t="s">
        <v>484</v>
      </c>
      <c r="C148" s="265" t="s">
        <v>485</v>
      </c>
    </row>
    <row r="149" spans="1:3">
      <c r="A149" s="241">
        <v>31.1</v>
      </c>
      <c r="B149" s="244" t="s">
        <v>486</v>
      </c>
      <c r="C149" s="247" t="s">
        <v>487</v>
      </c>
    </row>
    <row r="150" spans="1:3" ht="33.75">
      <c r="A150" s="241" t="s">
        <v>488</v>
      </c>
      <c r="B150" s="244" t="s">
        <v>701</v>
      </c>
      <c r="C150" s="274" t="s">
        <v>711</v>
      </c>
    </row>
    <row r="151" spans="1:3">
      <c r="A151" s="241">
        <v>31.2</v>
      </c>
      <c r="B151" s="244" t="s">
        <v>489</v>
      </c>
      <c r="C151" s="274" t="s">
        <v>490</v>
      </c>
    </row>
    <row r="152" spans="1:3">
      <c r="A152" s="241" t="s">
        <v>491</v>
      </c>
      <c r="B152" s="244" t="s">
        <v>701</v>
      </c>
      <c r="C152" s="274" t="s">
        <v>702</v>
      </c>
    </row>
    <row r="153" spans="1:3" ht="33.75">
      <c r="A153" s="241">
        <v>32</v>
      </c>
      <c r="B153" s="270" t="s">
        <v>492</v>
      </c>
      <c r="C153" s="274" t="s">
        <v>703</v>
      </c>
    </row>
    <row r="154" spans="1:3">
      <c r="A154" s="241">
        <v>33</v>
      </c>
      <c r="B154" s="244" t="s">
        <v>115</v>
      </c>
      <c r="C154" s="274" t="s">
        <v>493</v>
      </c>
    </row>
    <row r="155" spans="1:3">
      <c r="A155" s="241">
        <v>34</v>
      </c>
      <c r="B155" s="272" t="s">
        <v>116</v>
      </c>
      <c r="C155" s="274" t="s">
        <v>494</v>
      </c>
    </row>
    <row r="156" spans="1:3">
      <c r="A156" s="241">
        <v>35</v>
      </c>
      <c r="B156" s="272" t="s">
        <v>117</v>
      </c>
      <c r="C156" s="274" t="s">
        <v>495</v>
      </c>
    </row>
    <row r="157" spans="1:3">
      <c r="A157" s="257" t="s">
        <v>712</v>
      </c>
      <c r="B157" s="272" t="s">
        <v>124</v>
      </c>
      <c r="C157" s="274" t="s">
        <v>740</v>
      </c>
    </row>
    <row r="158" spans="1:3">
      <c r="A158" s="257">
        <v>36.1</v>
      </c>
      <c r="B158" s="272" t="s">
        <v>496</v>
      </c>
      <c r="C158" s="274" t="s">
        <v>497</v>
      </c>
    </row>
    <row r="159" spans="1:3" ht="22.5">
      <c r="A159" s="257" t="s">
        <v>713</v>
      </c>
      <c r="B159" s="272" t="s">
        <v>701</v>
      </c>
      <c r="C159" s="247" t="s">
        <v>704</v>
      </c>
    </row>
    <row r="160" spans="1:3" ht="22.5">
      <c r="A160" s="257">
        <v>36.200000000000003</v>
      </c>
      <c r="B160" s="273" t="s">
        <v>749</v>
      </c>
      <c r="C160" s="247" t="s">
        <v>741</v>
      </c>
    </row>
    <row r="161" spans="1:3" ht="22.5">
      <c r="A161" s="257" t="s">
        <v>714</v>
      </c>
      <c r="B161" s="272" t="s">
        <v>701</v>
      </c>
      <c r="C161" s="247" t="s">
        <v>742</v>
      </c>
    </row>
    <row r="162" spans="1:3" ht="22.5">
      <c r="A162" s="257">
        <v>36.299999999999997</v>
      </c>
      <c r="B162" s="273" t="s">
        <v>750</v>
      </c>
      <c r="C162" s="247" t="s">
        <v>743</v>
      </c>
    </row>
    <row r="163" spans="1:3" ht="22.5">
      <c r="A163" s="257" t="s">
        <v>715</v>
      </c>
      <c r="B163" s="272" t="s">
        <v>701</v>
      </c>
      <c r="C163" s="247" t="s">
        <v>744</v>
      </c>
    </row>
    <row r="164" spans="1:3">
      <c r="A164" s="257" t="s">
        <v>716</v>
      </c>
      <c r="B164" s="272" t="s">
        <v>118</v>
      </c>
      <c r="C164" s="271" t="s">
        <v>745</v>
      </c>
    </row>
    <row r="165" spans="1:3">
      <c r="A165" s="257" t="s">
        <v>717</v>
      </c>
      <c r="B165" s="272" t="s">
        <v>701</v>
      </c>
      <c r="C165" s="271" t="s">
        <v>746</v>
      </c>
    </row>
    <row r="166" spans="1:3">
      <c r="A166" s="255">
        <v>37</v>
      </c>
      <c r="B166" s="272" t="s">
        <v>500</v>
      </c>
      <c r="C166" s="247" t="s">
        <v>501</v>
      </c>
    </row>
    <row r="167" spans="1:3">
      <c r="A167" s="255">
        <v>37.1</v>
      </c>
      <c r="B167" s="272" t="s">
        <v>502</v>
      </c>
      <c r="C167" s="247" t="s">
        <v>503</v>
      </c>
    </row>
    <row r="168" spans="1:3">
      <c r="A168" s="256" t="s">
        <v>498</v>
      </c>
      <c r="B168" s="272" t="s">
        <v>701</v>
      </c>
      <c r="C168" s="247" t="s">
        <v>705</v>
      </c>
    </row>
    <row r="169" spans="1:3">
      <c r="A169" s="255">
        <v>37.200000000000003</v>
      </c>
      <c r="B169" s="272" t="s">
        <v>505</v>
      </c>
      <c r="C169" s="247" t="s">
        <v>506</v>
      </c>
    </row>
    <row r="170" spans="1:3" ht="22.5">
      <c r="A170" s="256" t="s">
        <v>499</v>
      </c>
      <c r="B170" s="244" t="s">
        <v>701</v>
      </c>
      <c r="C170" s="247" t="s">
        <v>706</v>
      </c>
    </row>
    <row r="171" spans="1:3">
      <c r="A171" s="255">
        <v>38</v>
      </c>
      <c r="B171" s="244" t="s">
        <v>120</v>
      </c>
      <c r="C171" s="247" t="s">
        <v>508</v>
      </c>
    </row>
    <row r="172" spans="1:3">
      <c r="A172" s="257">
        <v>38.1</v>
      </c>
      <c r="B172" s="244" t="s">
        <v>121</v>
      </c>
      <c r="C172" s="265" t="s">
        <v>121</v>
      </c>
    </row>
    <row r="173" spans="1:3">
      <c r="A173" s="257" t="s">
        <v>504</v>
      </c>
      <c r="B173" s="248" t="s">
        <v>509</v>
      </c>
      <c r="C173" s="632" t="s">
        <v>510</v>
      </c>
    </row>
    <row r="174" spans="1:3">
      <c r="A174" s="257" t="s">
        <v>718</v>
      </c>
      <c r="B174" s="248" t="s">
        <v>511</v>
      </c>
      <c r="C174" s="632"/>
    </row>
    <row r="175" spans="1:3">
      <c r="A175" s="257" t="s">
        <v>719</v>
      </c>
      <c r="B175" s="248" t="s">
        <v>512</v>
      </c>
      <c r="C175" s="632"/>
    </row>
    <row r="176" spans="1:3">
      <c r="A176" s="257" t="s">
        <v>720</v>
      </c>
      <c r="B176" s="248" t="s">
        <v>513</v>
      </c>
      <c r="C176" s="632"/>
    </row>
    <row r="177" spans="1:3">
      <c r="A177" s="257" t="s">
        <v>721</v>
      </c>
      <c r="B177" s="248" t="s">
        <v>514</v>
      </c>
      <c r="C177" s="632"/>
    </row>
    <row r="178" spans="1:3">
      <c r="A178" s="257" t="s">
        <v>722</v>
      </c>
      <c r="B178" s="248" t="s">
        <v>515</v>
      </c>
      <c r="C178" s="632"/>
    </row>
    <row r="179" spans="1:3">
      <c r="A179" s="257">
        <v>38.200000000000003</v>
      </c>
      <c r="B179" s="244" t="s">
        <v>122</v>
      </c>
      <c r="C179" s="265" t="s">
        <v>122</v>
      </c>
    </row>
    <row r="180" spans="1:3">
      <c r="A180" s="257" t="s">
        <v>507</v>
      </c>
      <c r="B180" s="248" t="s">
        <v>516</v>
      </c>
      <c r="C180" s="632" t="s">
        <v>517</v>
      </c>
    </row>
    <row r="181" spans="1:3">
      <c r="A181" s="257" t="s">
        <v>723</v>
      </c>
      <c r="B181" s="248" t="s">
        <v>518</v>
      </c>
      <c r="C181" s="632"/>
    </row>
    <row r="182" spans="1:3">
      <c r="A182" s="257" t="s">
        <v>724</v>
      </c>
      <c r="B182" s="248" t="s">
        <v>519</v>
      </c>
      <c r="C182" s="632"/>
    </row>
    <row r="183" spans="1:3">
      <c r="A183" s="257" t="s">
        <v>725</v>
      </c>
      <c r="B183" s="248" t="s">
        <v>520</v>
      </c>
      <c r="C183" s="632"/>
    </row>
    <row r="184" spans="1:3">
      <c r="A184" s="257" t="s">
        <v>726</v>
      </c>
      <c r="B184" s="248" t="s">
        <v>521</v>
      </c>
      <c r="C184" s="632"/>
    </row>
    <row r="185" spans="1:3">
      <c r="A185" s="257" t="s">
        <v>727</v>
      </c>
      <c r="B185" s="248" t="s">
        <v>522</v>
      </c>
      <c r="C185" s="632"/>
    </row>
    <row r="186" spans="1:3">
      <c r="A186" s="257" t="s">
        <v>728</v>
      </c>
      <c r="B186" s="248" t="s">
        <v>523</v>
      </c>
      <c r="C186" s="632"/>
    </row>
    <row r="187" spans="1:3">
      <c r="A187" s="257">
        <v>38.299999999999997</v>
      </c>
      <c r="B187" s="244" t="s">
        <v>123</v>
      </c>
      <c r="C187" s="265" t="s">
        <v>524</v>
      </c>
    </row>
    <row r="188" spans="1:3">
      <c r="A188" s="257" t="s">
        <v>729</v>
      </c>
      <c r="B188" s="248" t="s">
        <v>525</v>
      </c>
      <c r="C188" s="632" t="s">
        <v>526</v>
      </c>
    </row>
    <row r="189" spans="1:3">
      <c r="A189" s="257" t="s">
        <v>730</v>
      </c>
      <c r="B189" s="248" t="s">
        <v>527</v>
      </c>
      <c r="C189" s="632"/>
    </row>
    <row r="190" spans="1:3">
      <c r="A190" s="257" t="s">
        <v>731</v>
      </c>
      <c r="B190" s="248" t="s">
        <v>528</v>
      </c>
      <c r="C190" s="632"/>
    </row>
    <row r="191" spans="1:3">
      <c r="A191" s="257" t="s">
        <v>732</v>
      </c>
      <c r="B191" s="248" t="s">
        <v>529</v>
      </c>
      <c r="C191" s="632"/>
    </row>
    <row r="192" spans="1:3">
      <c r="A192" s="257" t="s">
        <v>733</v>
      </c>
      <c r="B192" s="248" t="s">
        <v>530</v>
      </c>
      <c r="C192" s="632"/>
    </row>
    <row r="193" spans="1:3">
      <c r="A193" s="257" t="s">
        <v>734</v>
      </c>
      <c r="B193" s="248" t="s">
        <v>531</v>
      </c>
      <c r="C193" s="632"/>
    </row>
    <row r="194" spans="1:3">
      <c r="A194" s="257">
        <v>38.4</v>
      </c>
      <c r="B194" s="244" t="s">
        <v>500</v>
      </c>
      <c r="C194" s="247" t="s">
        <v>501</v>
      </c>
    </row>
    <row r="195" spans="1:3" s="242" customFormat="1">
      <c r="A195" s="257" t="s">
        <v>735</v>
      </c>
      <c r="B195" s="248" t="s">
        <v>525</v>
      </c>
      <c r="C195" s="632" t="s">
        <v>532</v>
      </c>
    </row>
    <row r="196" spans="1:3">
      <c r="A196" s="257" t="s">
        <v>736</v>
      </c>
      <c r="B196" s="248" t="s">
        <v>527</v>
      </c>
      <c r="C196" s="632"/>
    </row>
    <row r="197" spans="1:3">
      <c r="A197" s="257" t="s">
        <v>737</v>
      </c>
      <c r="B197" s="248" t="s">
        <v>528</v>
      </c>
      <c r="C197" s="632"/>
    </row>
    <row r="198" spans="1:3">
      <c r="A198" s="257" t="s">
        <v>738</v>
      </c>
      <c r="B198" s="248" t="s">
        <v>529</v>
      </c>
      <c r="C198" s="632"/>
    </row>
    <row r="199" spans="1:3" ht="12" thickBot="1">
      <c r="A199" s="258" t="s">
        <v>739</v>
      </c>
      <c r="B199" s="248" t="s">
        <v>533</v>
      </c>
      <c r="C199" s="632"/>
    </row>
    <row r="200" spans="1:3" ht="12" thickBot="1">
      <c r="A200" s="627" t="s">
        <v>688</v>
      </c>
      <c r="B200" s="628"/>
      <c r="C200" s="629"/>
    </row>
    <row r="201" spans="1:3" ht="12.75" thickTop="1" thickBot="1">
      <c r="A201" s="641" t="s">
        <v>534</v>
      </c>
      <c r="B201" s="641"/>
      <c r="C201" s="641"/>
    </row>
    <row r="202" spans="1:3">
      <c r="A202" s="249">
        <v>11.1</v>
      </c>
      <c r="B202" s="250" t="s">
        <v>535</v>
      </c>
      <c r="C202" s="245" t="s">
        <v>536</v>
      </c>
    </row>
    <row r="203" spans="1:3">
      <c r="A203" s="249">
        <v>11.2</v>
      </c>
      <c r="B203" s="250" t="s">
        <v>537</v>
      </c>
      <c r="C203" s="245" t="s">
        <v>538</v>
      </c>
    </row>
    <row r="204" spans="1:3" ht="22.5">
      <c r="A204" s="249">
        <v>11.3</v>
      </c>
      <c r="B204" s="250" t="s">
        <v>539</v>
      </c>
      <c r="C204" s="245" t="s">
        <v>540</v>
      </c>
    </row>
    <row r="205" spans="1:3" ht="22.5">
      <c r="A205" s="249">
        <v>11.4</v>
      </c>
      <c r="B205" s="250" t="s">
        <v>541</v>
      </c>
      <c r="C205" s="245" t="s">
        <v>542</v>
      </c>
    </row>
    <row r="206" spans="1:3" ht="22.5">
      <c r="A206" s="249">
        <v>11.5</v>
      </c>
      <c r="B206" s="250" t="s">
        <v>543</v>
      </c>
      <c r="C206" s="245" t="s">
        <v>544</v>
      </c>
    </row>
    <row r="207" spans="1:3">
      <c r="A207" s="249">
        <v>11.6</v>
      </c>
      <c r="B207" s="250" t="s">
        <v>545</v>
      </c>
      <c r="C207" s="245" t="s">
        <v>546</v>
      </c>
    </row>
    <row r="208" spans="1:3" ht="22.5">
      <c r="A208" s="249">
        <v>11.7</v>
      </c>
      <c r="B208" s="250" t="s">
        <v>707</v>
      </c>
      <c r="C208" s="245" t="s">
        <v>708</v>
      </c>
    </row>
    <row r="209" spans="1:3" ht="22.5">
      <c r="A209" s="249">
        <v>11.8</v>
      </c>
      <c r="B209" s="250" t="s">
        <v>709</v>
      </c>
      <c r="C209" s="245" t="s">
        <v>710</v>
      </c>
    </row>
    <row r="210" spans="1:3">
      <c r="A210" s="249">
        <v>11.9</v>
      </c>
      <c r="B210" s="245" t="s">
        <v>547</v>
      </c>
      <c r="C210" s="245" t="s">
        <v>548</v>
      </c>
    </row>
    <row r="211" spans="1:3">
      <c r="A211" s="249">
        <v>11.1</v>
      </c>
      <c r="B211" s="245" t="s">
        <v>549</v>
      </c>
      <c r="C211" s="245" t="s">
        <v>550</v>
      </c>
    </row>
    <row r="212" spans="1:3">
      <c r="A212" s="249">
        <v>11.11</v>
      </c>
      <c r="B212" s="247" t="s">
        <v>551</v>
      </c>
      <c r="C212" s="245" t="s">
        <v>552</v>
      </c>
    </row>
    <row r="213" spans="1:3">
      <c r="A213" s="249">
        <v>11.12</v>
      </c>
      <c r="B213" s="250" t="s">
        <v>553</v>
      </c>
      <c r="C213" s="245" t="s">
        <v>554</v>
      </c>
    </row>
    <row r="214" spans="1:3">
      <c r="A214" s="249">
        <v>11.13</v>
      </c>
      <c r="B214" s="250" t="s">
        <v>555</v>
      </c>
      <c r="C214" s="265" t="s">
        <v>556</v>
      </c>
    </row>
    <row r="215" spans="1:3" ht="22.5">
      <c r="A215" s="249">
        <v>11.14</v>
      </c>
      <c r="B215" s="250" t="s">
        <v>747</v>
      </c>
      <c r="C215" s="265" t="s">
        <v>748</v>
      </c>
    </row>
    <row r="216" spans="1:3">
      <c r="A216" s="249">
        <v>11.15</v>
      </c>
      <c r="B216" s="250" t="s">
        <v>557</v>
      </c>
      <c r="C216" s="265" t="s">
        <v>558</v>
      </c>
    </row>
    <row r="217" spans="1:3">
      <c r="A217" s="249">
        <v>11.16</v>
      </c>
      <c r="B217" s="250" t="s">
        <v>559</v>
      </c>
      <c r="C217" s="265" t="s">
        <v>560</v>
      </c>
    </row>
    <row r="218" spans="1:3">
      <c r="A218" s="249">
        <v>11.17</v>
      </c>
      <c r="B218" s="250" t="s">
        <v>561</v>
      </c>
      <c r="C218" s="265" t="s">
        <v>562</v>
      </c>
    </row>
    <row r="219" spans="1:3">
      <c r="A219" s="249">
        <v>11.18</v>
      </c>
      <c r="B219" s="250" t="s">
        <v>563</v>
      </c>
      <c r="C219" s="265" t="s">
        <v>564</v>
      </c>
    </row>
    <row r="220" spans="1:3" ht="22.5">
      <c r="A220" s="249">
        <v>11.19</v>
      </c>
      <c r="B220" s="250" t="s">
        <v>565</v>
      </c>
      <c r="C220" s="265" t="s">
        <v>669</v>
      </c>
    </row>
    <row r="221" spans="1:3" ht="22.5">
      <c r="A221" s="249">
        <v>11.2</v>
      </c>
      <c r="B221" s="250" t="s">
        <v>566</v>
      </c>
      <c r="C221" s="265" t="s">
        <v>670</v>
      </c>
    </row>
    <row r="222" spans="1:3" s="242" customFormat="1">
      <c r="A222" s="249">
        <v>11.21</v>
      </c>
      <c r="B222" s="250" t="s">
        <v>567</v>
      </c>
      <c r="C222" s="265" t="s">
        <v>568</v>
      </c>
    </row>
    <row r="223" spans="1:3">
      <c r="A223" s="249">
        <v>11.22</v>
      </c>
      <c r="B223" s="250" t="s">
        <v>569</v>
      </c>
      <c r="C223" s="265" t="s">
        <v>570</v>
      </c>
    </row>
    <row r="224" spans="1:3">
      <c r="A224" s="249">
        <v>11.23</v>
      </c>
      <c r="B224" s="250" t="s">
        <v>571</v>
      </c>
      <c r="C224" s="265" t="s">
        <v>572</v>
      </c>
    </row>
    <row r="225" spans="1:3">
      <c r="A225" s="249">
        <v>11.24</v>
      </c>
      <c r="B225" s="250" t="s">
        <v>573</v>
      </c>
      <c r="C225" s="265" t="s">
        <v>574</v>
      </c>
    </row>
    <row r="226" spans="1:3">
      <c r="A226" s="249">
        <v>11.25</v>
      </c>
      <c r="B226" s="267" t="s">
        <v>575</v>
      </c>
      <c r="C226" s="268" t="s">
        <v>576</v>
      </c>
    </row>
    <row r="227" spans="1:3" ht="12" thickBot="1">
      <c r="A227" s="638" t="s">
        <v>689</v>
      </c>
      <c r="B227" s="639"/>
      <c r="C227" s="640"/>
    </row>
    <row r="228" spans="1:3" ht="12.75" thickTop="1" thickBot="1">
      <c r="A228" s="641" t="s">
        <v>534</v>
      </c>
      <c r="B228" s="641"/>
      <c r="C228" s="641"/>
    </row>
    <row r="229" spans="1:3">
      <c r="A229" s="243" t="s">
        <v>577</v>
      </c>
      <c r="B229" s="251" t="s">
        <v>578</v>
      </c>
      <c r="C229" s="642" t="s">
        <v>579</v>
      </c>
    </row>
    <row r="230" spans="1:3">
      <c r="A230" s="241" t="s">
        <v>580</v>
      </c>
      <c r="B230" s="247" t="s">
        <v>581</v>
      </c>
      <c r="C230" s="632"/>
    </row>
    <row r="231" spans="1:3">
      <c r="A231" s="241" t="s">
        <v>582</v>
      </c>
      <c r="B231" s="247" t="s">
        <v>583</v>
      </c>
      <c r="C231" s="632"/>
    </row>
    <row r="232" spans="1:3">
      <c r="A232" s="241" t="s">
        <v>584</v>
      </c>
      <c r="B232" s="247" t="s">
        <v>585</v>
      </c>
      <c r="C232" s="632"/>
    </row>
    <row r="233" spans="1:3">
      <c r="A233" s="241" t="s">
        <v>586</v>
      </c>
      <c r="B233" s="247" t="s">
        <v>587</v>
      </c>
      <c r="C233" s="632"/>
    </row>
    <row r="234" spans="1:3">
      <c r="A234" s="241" t="s">
        <v>588</v>
      </c>
      <c r="B234" s="247" t="s">
        <v>589</v>
      </c>
      <c r="C234" s="265" t="s">
        <v>590</v>
      </c>
    </row>
    <row r="235" spans="1:3" ht="22.5">
      <c r="A235" s="241" t="s">
        <v>591</v>
      </c>
      <c r="B235" s="247" t="s">
        <v>592</v>
      </c>
      <c r="C235" s="265" t="s">
        <v>593</v>
      </c>
    </row>
    <row r="236" spans="1:3">
      <c r="A236" s="241" t="s">
        <v>594</v>
      </c>
      <c r="B236" s="247" t="s">
        <v>595</v>
      </c>
      <c r="C236" s="265" t="s">
        <v>596</v>
      </c>
    </row>
    <row r="237" spans="1:3">
      <c r="A237" s="241" t="s">
        <v>597</v>
      </c>
      <c r="B237" s="247" t="s">
        <v>598</v>
      </c>
      <c r="C237" s="632" t="s">
        <v>599</v>
      </c>
    </row>
    <row r="238" spans="1:3">
      <c r="A238" s="241" t="s">
        <v>600</v>
      </c>
      <c r="B238" s="247" t="s">
        <v>601</v>
      </c>
      <c r="C238" s="632"/>
    </row>
    <row r="239" spans="1:3">
      <c r="A239" s="241" t="s">
        <v>602</v>
      </c>
      <c r="B239" s="247" t="s">
        <v>603</v>
      </c>
      <c r="C239" s="632"/>
    </row>
    <row r="240" spans="1:3">
      <c r="A240" s="241" t="s">
        <v>604</v>
      </c>
      <c r="B240" s="247" t="s">
        <v>605</v>
      </c>
      <c r="C240" s="632" t="s">
        <v>579</v>
      </c>
    </row>
    <row r="241" spans="1:3">
      <c r="A241" s="241" t="s">
        <v>606</v>
      </c>
      <c r="B241" s="247" t="s">
        <v>607</v>
      </c>
      <c r="C241" s="632"/>
    </row>
    <row r="242" spans="1:3">
      <c r="A242" s="241" t="s">
        <v>608</v>
      </c>
      <c r="B242" s="247" t="s">
        <v>609</v>
      </c>
      <c r="C242" s="632"/>
    </row>
    <row r="243" spans="1:3" s="242" customFormat="1">
      <c r="A243" s="241" t="s">
        <v>610</v>
      </c>
      <c r="B243" s="247" t="s">
        <v>611</v>
      </c>
      <c r="C243" s="632"/>
    </row>
    <row r="244" spans="1:3">
      <c r="A244" s="241" t="s">
        <v>612</v>
      </c>
      <c r="B244" s="247" t="s">
        <v>613</v>
      </c>
      <c r="C244" s="632"/>
    </row>
    <row r="245" spans="1:3">
      <c r="A245" s="241" t="s">
        <v>614</v>
      </c>
      <c r="B245" s="247" t="s">
        <v>615</v>
      </c>
      <c r="C245" s="632"/>
    </row>
    <row r="246" spans="1:3">
      <c r="A246" s="241" t="s">
        <v>616</v>
      </c>
      <c r="B246" s="247" t="s">
        <v>617</v>
      </c>
      <c r="C246" s="632"/>
    </row>
    <row r="247" spans="1:3">
      <c r="A247" s="241" t="s">
        <v>618</v>
      </c>
      <c r="B247" s="247" t="s">
        <v>619</v>
      </c>
      <c r="C247" s="632"/>
    </row>
    <row r="248" spans="1:3" s="242" customFormat="1" ht="12" thickBot="1">
      <c r="A248" s="627" t="s">
        <v>690</v>
      </c>
      <c r="B248" s="628"/>
      <c r="C248" s="629"/>
    </row>
    <row r="249" spans="1:3" ht="12.75" thickTop="1" thickBot="1">
      <c r="A249" s="624" t="s">
        <v>620</v>
      </c>
      <c r="B249" s="624"/>
      <c r="C249" s="624"/>
    </row>
    <row r="250" spans="1:3">
      <c r="A250" s="241">
        <v>13.1</v>
      </c>
      <c r="B250" s="625" t="s">
        <v>621</v>
      </c>
      <c r="C250" s="626"/>
    </row>
    <row r="251" spans="1:3" ht="33.75">
      <c r="A251" s="241" t="s">
        <v>622</v>
      </c>
      <c r="B251" s="250" t="s">
        <v>623</v>
      </c>
      <c r="C251" s="245" t="s">
        <v>624</v>
      </c>
    </row>
    <row r="252" spans="1:3" ht="101.25">
      <c r="A252" s="241" t="s">
        <v>625</v>
      </c>
      <c r="B252" s="250" t="s">
        <v>626</v>
      </c>
      <c r="C252" s="245" t="s">
        <v>627</v>
      </c>
    </row>
    <row r="253" spans="1:3" ht="12" thickBot="1">
      <c r="A253" s="627" t="s">
        <v>691</v>
      </c>
      <c r="B253" s="628"/>
      <c r="C253" s="629"/>
    </row>
    <row r="254" spans="1:3" ht="12.75" thickTop="1" thickBot="1">
      <c r="A254" s="624" t="s">
        <v>620</v>
      </c>
      <c r="B254" s="624"/>
      <c r="C254" s="624"/>
    </row>
    <row r="255" spans="1:3">
      <c r="A255" s="241">
        <v>14.1</v>
      </c>
      <c r="B255" s="625" t="s">
        <v>628</v>
      </c>
      <c r="C255" s="626"/>
    </row>
    <row r="256" spans="1:3" ht="22.5">
      <c r="A256" s="241" t="s">
        <v>629</v>
      </c>
      <c r="B256" s="250" t="s">
        <v>630</v>
      </c>
      <c r="C256" s="245" t="s">
        <v>631</v>
      </c>
    </row>
    <row r="257" spans="1:3" ht="45">
      <c r="A257" s="241" t="s">
        <v>632</v>
      </c>
      <c r="B257" s="250" t="s">
        <v>633</v>
      </c>
      <c r="C257" s="245" t="s">
        <v>634</v>
      </c>
    </row>
    <row r="258" spans="1:3" ht="12" customHeight="1">
      <c r="A258" s="241" t="s">
        <v>635</v>
      </c>
      <c r="B258" s="250" t="s">
        <v>636</v>
      </c>
      <c r="C258" s="245" t="s">
        <v>637</v>
      </c>
    </row>
    <row r="259" spans="1:3" ht="33.75">
      <c r="A259" s="241" t="s">
        <v>638</v>
      </c>
      <c r="B259" s="250" t="s">
        <v>639</v>
      </c>
      <c r="C259" s="245" t="s">
        <v>640</v>
      </c>
    </row>
    <row r="260" spans="1:3" ht="11.25" customHeight="1">
      <c r="A260" s="241" t="s">
        <v>641</v>
      </c>
      <c r="B260" s="250" t="s">
        <v>642</v>
      </c>
      <c r="C260" s="245" t="s">
        <v>643</v>
      </c>
    </row>
    <row r="261" spans="1:3" ht="56.25">
      <c r="A261" s="241" t="s">
        <v>644</v>
      </c>
      <c r="B261" s="250" t="s">
        <v>645</v>
      </c>
      <c r="C261" s="245" t="s">
        <v>646</v>
      </c>
    </row>
    <row r="262" spans="1:3">
      <c r="A262" s="236"/>
      <c r="B262" s="236"/>
      <c r="C262" s="236"/>
    </row>
    <row r="263" spans="1:3">
      <c r="A263" s="236"/>
      <c r="B263" s="236"/>
      <c r="C263" s="236"/>
    </row>
    <row r="264" spans="1:3">
      <c r="A264" s="236"/>
      <c r="B264" s="236"/>
      <c r="C264" s="236"/>
    </row>
    <row r="265" spans="1:3">
      <c r="A265" s="236"/>
      <c r="B265" s="236"/>
      <c r="C265" s="236"/>
    </row>
    <row r="266" spans="1:3">
      <c r="A266" s="236"/>
      <c r="B266" s="236"/>
      <c r="C266" s="236"/>
    </row>
  </sheetData>
  <mergeCells count="125">
    <mergeCell ref="A97:C97"/>
    <mergeCell ref="A1:C1"/>
    <mergeCell ref="B2:C2"/>
    <mergeCell ref="A4:C4"/>
    <mergeCell ref="B5:C5"/>
    <mergeCell ref="B6:C6"/>
    <mergeCell ref="B7:C7"/>
    <mergeCell ref="B3:C3"/>
    <mergeCell ref="B47:C47"/>
    <mergeCell ref="A46:C46"/>
    <mergeCell ref="B14:C14"/>
    <mergeCell ref="B15:C15"/>
    <mergeCell ref="B16:C16"/>
    <mergeCell ref="B17:C17"/>
    <mergeCell ref="B18:C18"/>
    <mergeCell ref="B19:C19"/>
    <mergeCell ref="B8:C8"/>
    <mergeCell ref="B9:C9"/>
    <mergeCell ref="B10:C10"/>
    <mergeCell ref="B11:C11"/>
    <mergeCell ref="B12:C12"/>
    <mergeCell ref="B13:C13"/>
    <mergeCell ref="A26:C26"/>
    <mergeCell ref="B27:C27"/>
    <mergeCell ref="A28:C28"/>
    <mergeCell ref="B29:C29"/>
    <mergeCell ref="B30:C30"/>
    <mergeCell ref="B31:C31"/>
    <mergeCell ref="B20:C20"/>
    <mergeCell ref="B21:C21"/>
    <mergeCell ref="B22:C22"/>
    <mergeCell ref="B23:C23"/>
    <mergeCell ref="B24:C24"/>
    <mergeCell ref="B25:C25"/>
    <mergeCell ref="B38:C38"/>
    <mergeCell ref="B39:C39"/>
    <mergeCell ref="B40:C40"/>
    <mergeCell ref="B41:C41"/>
    <mergeCell ref="A42:C42"/>
    <mergeCell ref="B43:C43"/>
    <mergeCell ref="B32:C32"/>
    <mergeCell ref="B33:C33"/>
    <mergeCell ref="B34:C34"/>
    <mergeCell ref="B35:C35"/>
    <mergeCell ref="B36:C36"/>
    <mergeCell ref="B37:C37"/>
    <mergeCell ref="B52:C52"/>
    <mergeCell ref="B53:C53"/>
    <mergeCell ref="B54:C54"/>
    <mergeCell ref="B44:C44"/>
    <mergeCell ref="B45:C45"/>
    <mergeCell ref="A48:C48"/>
    <mergeCell ref="B49:C49"/>
    <mergeCell ref="B50:C50"/>
    <mergeCell ref="B51:C51"/>
    <mergeCell ref="B61:C61"/>
    <mergeCell ref="B62:C62"/>
    <mergeCell ref="B63:C63"/>
    <mergeCell ref="B64:C64"/>
    <mergeCell ref="A65:C65"/>
    <mergeCell ref="B66:C66"/>
    <mergeCell ref="A55:C55"/>
    <mergeCell ref="B56:C56"/>
    <mergeCell ref="B57:C57"/>
    <mergeCell ref="B58:C58"/>
    <mergeCell ref="B59:C59"/>
    <mergeCell ref="B60:C60"/>
    <mergeCell ref="B73:C73"/>
    <mergeCell ref="B74:C74"/>
    <mergeCell ref="B75:C75"/>
    <mergeCell ref="A107:C107"/>
    <mergeCell ref="A108:C108"/>
    <mergeCell ref="B109:C109"/>
    <mergeCell ref="A67:C67"/>
    <mergeCell ref="B68:C68"/>
    <mergeCell ref="B69:C69"/>
    <mergeCell ref="B70:C70"/>
    <mergeCell ref="B71:C71"/>
    <mergeCell ref="B72:C72"/>
    <mergeCell ref="A76:C76"/>
    <mergeCell ref="B77:C77"/>
    <mergeCell ref="A96:C96"/>
    <mergeCell ref="B106:C106"/>
    <mergeCell ref="B78:C78"/>
    <mergeCell ref="B79:C79"/>
    <mergeCell ref="A80:C80"/>
    <mergeCell ref="B81:C81"/>
    <mergeCell ref="B82:C82"/>
    <mergeCell ref="B85:C85"/>
    <mergeCell ref="B86:C86"/>
    <mergeCell ref="A105:C105"/>
    <mergeCell ref="A249:C249"/>
    <mergeCell ref="B250:C250"/>
    <mergeCell ref="A253:C253"/>
    <mergeCell ref="A254:C254"/>
    <mergeCell ref="B255:C255"/>
    <mergeCell ref="B110:C110"/>
    <mergeCell ref="B111:C111"/>
    <mergeCell ref="B112:C112"/>
    <mergeCell ref="B113:C113"/>
    <mergeCell ref="A114:C114"/>
    <mergeCell ref="A115:C115"/>
    <mergeCell ref="A248:C248"/>
    <mergeCell ref="A227:C227"/>
    <mergeCell ref="A228:C228"/>
    <mergeCell ref="C229:C233"/>
    <mergeCell ref="C237:C239"/>
    <mergeCell ref="C240:C247"/>
    <mergeCell ref="C173:C178"/>
    <mergeCell ref="C180:C186"/>
    <mergeCell ref="C188:C193"/>
    <mergeCell ref="C195:C199"/>
    <mergeCell ref="A200:C200"/>
    <mergeCell ref="A201:C201"/>
    <mergeCell ref="B94:C94"/>
    <mergeCell ref="B95:C95"/>
    <mergeCell ref="B83:C83"/>
    <mergeCell ref="B84:C84"/>
    <mergeCell ref="B87:C87"/>
    <mergeCell ref="A88:C88"/>
    <mergeCell ref="B89:C89"/>
    <mergeCell ref="B93:C93"/>
    <mergeCell ref="B90:C90"/>
    <mergeCell ref="B91:C91"/>
    <mergeCell ref="B92:C92"/>
  </mergeCells>
  <pageMargins left="0.25" right="0.25" top="0.75" bottom="0.75" header="0.3" footer="0.3"/>
  <pageSetup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1"/>
  <sheetViews>
    <sheetView zoomScaleNormal="100" workbookViewId="0">
      <pane xSplit="1" ySplit="5" topLeftCell="B6" activePane="bottomRight" state="frozen"/>
      <selection pane="topRight" activeCell="B1" sqref="B1"/>
      <selection pane="bottomLeft" activeCell="A6" sqref="A6"/>
      <selection pane="bottomRight" activeCell="C8" sqref="C8:G38"/>
    </sheetView>
  </sheetViews>
  <sheetFormatPr defaultRowHeight="15.75"/>
  <cols>
    <col min="1" max="1" width="9.5703125" style="20" bestFit="1" customWidth="1"/>
    <col min="2" max="2" width="85.28515625" style="17" customWidth="1"/>
    <col min="3" max="3" width="12.7109375" style="526" customWidth="1"/>
    <col min="4" max="7" width="12.7109375" style="527" customWidth="1"/>
    <col min="8" max="13" width="6.7109375" customWidth="1"/>
  </cols>
  <sheetData>
    <row r="1" spans="1:8">
      <c r="A1" s="18" t="s">
        <v>226</v>
      </c>
      <c r="B1" s="456" t="s">
        <v>918</v>
      </c>
    </row>
    <row r="2" spans="1:8">
      <c r="A2" s="18" t="s">
        <v>227</v>
      </c>
      <c r="B2" s="502">
        <v>43830</v>
      </c>
      <c r="C2" s="528"/>
      <c r="D2" s="529"/>
      <c r="E2" s="529"/>
      <c r="F2" s="529"/>
      <c r="G2" s="529"/>
      <c r="H2" s="1"/>
    </row>
    <row r="3" spans="1:8">
      <c r="A3" s="18"/>
      <c r="C3" s="528"/>
      <c r="D3" s="529"/>
      <c r="E3" s="529"/>
      <c r="F3" s="529"/>
      <c r="G3" s="529"/>
      <c r="H3" s="1"/>
    </row>
    <row r="4" spans="1:8" ht="16.5" thickBot="1">
      <c r="A4" s="76" t="s">
        <v>649</v>
      </c>
      <c r="B4" s="218" t="s">
        <v>261</v>
      </c>
      <c r="C4" s="219"/>
      <c r="D4" s="220"/>
      <c r="E4" s="220"/>
      <c r="F4" s="220"/>
      <c r="G4" s="220"/>
      <c r="H4" s="1"/>
    </row>
    <row r="5" spans="1:8" ht="15">
      <c r="A5" s="323" t="s">
        <v>27</v>
      </c>
      <c r="B5" s="324"/>
      <c r="C5" s="675" t="s">
        <v>931</v>
      </c>
      <c r="D5" s="676" t="s">
        <v>929</v>
      </c>
      <c r="E5" s="676" t="s">
        <v>928</v>
      </c>
      <c r="F5" s="677" t="s">
        <v>927</v>
      </c>
      <c r="G5" s="678" t="s">
        <v>914</v>
      </c>
    </row>
    <row r="6" spans="1:8" ht="15">
      <c r="A6" s="129"/>
      <c r="B6" s="33" t="s">
        <v>223</v>
      </c>
      <c r="C6" s="530"/>
      <c r="D6" s="530"/>
      <c r="E6" s="530"/>
      <c r="F6" s="530"/>
      <c r="G6" s="531"/>
    </row>
    <row r="7" spans="1:8" ht="15">
      <c r="A7" s="129"/>
      <c r="B7" s="34" t="s">
        <v>228</v>
      </c>
      <c r="C7" s="530"/>
      <c r="D7" s="530"/>
      <c r="E7" s="530"/>
      <c r="F7" s="530"/>
      <c r="G7" s="531"/>
    </row>
    <row r="8" spans="1:8" ht="15">
      <c r="A8" s="130">
        <v>1</v>
      </c>
      <c r="B8" s="266" t="s">
        <v>24</v>
      </c>
      <c r="C8" s="532">
        <v>55118350</v>
      </c>
      <c r="D8" s="533">
        <v>55127432</v>
      </c>
      <c r="E8" s="534">
        <v>54019994</v>
      </c>
      <c r="F8" s="534">
        <v>52807463</v>
      </c>
      <c r="G8" s="535">
        <v>51959577</v>
      </c>
    </row>
    <row r="9" spans="1:8" ht="15">
      <c r="A9" s="130">
        <v>2</v>
      </c>
      <c r="B9" s="266" t="s">
        <v>125</v>
      </c>
      <c r="C9" s="532">
        <v>55118350</v>
      </c>
      <c r="D9" s="533">
        <v>55127432</v>
      </c>
      <c r="E9" s="534">
        <v>54019994</v>
      </c>
      <c r="F9" s="534">
        <v>52807463</v>
      </c>
      <c r="G9" s="535">
        <v>51959577</v>
      </c>
    </row>
    <row r="10" spans="1:8" ht="15">
      <c r="A10" s="130">
        <v>3</v>
      </c>
      <c r="B10" s="266" t="s">
        <v>89</v>
      </c>
      <c r="C10" s="532">
        <v>56352231.618708625</v>
      </c>
      <c r="D10" s="533">
        <v>56527668.066555999</v>
      </c>
      <c r="E10" s="534">
        <v>55304874.824316248</v>
      </c>
      <c r="F10" s="534">
        <v>53911748.794360623</v>
      </c>
      <c r="G10" s="535">
        <v>53166674</v>
      </c>
    </row>
    <row r="11" spans="1:8" ht="15">
      <c r="A11" s="129"/>
      <c r="B11" s="33" t="s">
        <v>224</v>
      </c>
      <c r="C11" s="530"/>
      <c r="D11" s="530"/>
      <c r="E11" s="530"/>
      <c r="F11" s="530"/>
      <c r="G11" s="531"/>
    </row>
    <row r="12" spans="1:8" ht="15" customHeight="1">
      <c r="A12" s="130">
        <v>4</v>
      </c>
      <c r="B12" s="266" t="s">
        <v>671</v>
      </c>
      <c r="C12" s="532">
        <v>108740607.91119501</v>
      </c>
      <c r="D12" s="533">
        <v>122007959.59254399</v>
      </c>
      <c r="E12" s="534">
        <v>113071306.87358899</v>
      </c>
      <c r="F12" s="534">
        <v>98742867.347128004</v>
      </c>
      <c r="G12" s="535">
        <v>95184281.333805993</v>
      </c>
    </row>
    <row r="13" spans="1:8" ht="15">
      <c r="A13" s="129"/>
      <c r="B13" s="33" t="s">
        <v>126</v>
      </c>
      <c r="C13" s="530"/>
      <c r="D13" s="530"/>
      <c r="E13" s="530"/>
      <c r="F13" s="530"/>
      <c r="G13" s="531"/>
    </row>
    <row r="14" spans="1:8" s="3" customFormat="1" ht="15">
      <c r="A14" s="130"/>
      <c r="B14" s="34" t="s">
        <v>835</v>
      </c>
      <c r="C14" s="530"/>
      <c r="D14" s="530"/>
      <c r="E14" s="530"/>
      <c r="F14" s="530"/>
      <c r="G14" s="531"/>
    </row>
    <row r="15" spans="1:8" ht="15">
      <c r="A15" s="128">
        <v>5</v>
      </c>
      <c r="B15" s="32" t="str">
        <f>"ძირითადი პირველადი კაპიტალის კოეფიციენტი &gt;="&amp;'9.1. Capital Requirements'!$C$19*100&amp;"%"</f>
        <v>ძირითადი პირველადი კაპიტალის კოეფიციენტი &gt;=8.10089178155556%</v>
      </c>
      <c r="C15" s="536">
        <v>0.50687917842995145</v>
      </c>
      <c r="D15" s="536">
        <v>0.45183471786679141</v>
      </c>
      <c r="E15" s="537">
        <v>0.47775156663213469</v>
      </c>
      <c r="F15" s="537">
        <v>0.53479774710568939</v>
      </c>
      <c r="G15" s="538">
        <v>0.54588400807251614</v>
      </c>
    </row>
    <row r="16" spans="1:8" ht="15" customHeight="1">
      <c r="A16" s="128">
        <v>6</v>
      </c>
      <c r="B16" s="32" t="str">
        <f>"პირველადი კაპიტალის კოეფიციენტი &gt;="&amp;'9.1. Capital Requirements'!$C$20*100&amp;"%"</f>
        <v>პირველადი კაპიტალის კოეფიციენტი &gt;=9.97050181257929%</v>
      </c>
      <c r="C16" s="536">
        <v>0.50687917842995145</v>
      </c>
      <c r="D16" s="536">
        <v>0.45183471786679141</v>
      </c>
      <c r="E16" s="537">
        <v>0.47775156663213469</v>
      </c>
      <c r="F16" s="537">
        <v>0.53479774710568939</v>
      </c>
      <c r="G16" s="538">
        <v>0.54588400807251614</v>
      </c>
    </row>
    <row r="17" spans="1:7" ht="15">
      <c r="A17" s="128">
        <v>7</v>
      </c>
      <c r="B17" s="32" t="str">
        <f>"საზედამხედველო კაპიტალის კოეფიციენტი &gt;="&amp;'9.1. Capital Requirements'!$C$21*100&amp;"%"</f>
        <v>საზედამხედველო კაპიტალის კოეფიციენტი &gt;=15.6694733960933%</v>
      </c>
      <c r="C17" s="536">
        <v>0.51822619627738054</v>
      </c>
      <c r="D17" s="536">
        <v>0.46331131391210034</v>
      </c>
      <c r="E17" s="537">
        <v>0.48911502266570395</v>
      </c>
      <c r="F17" s="537">
        <v>0.54598119583498883</v>
      </c>
      <c r="G17" s="538">
        <v>0.55856569230740338</v>
      </c>
    </row>
    <row r="18" spans="1:7" ht="15">
      <c r="A18" s="129"/>
      <c r="B18" s="33" t="s">
        <v>6</v>
      </c>
      <c r="C18" s="530"/>
      <c r="D18" s="539"/>
      <c r="E18" s="539"/>
      <c r="F18" s="539"/>
      <c r="G18" s="540"/>
    </row>
    <row r="19" spans="1:7" ht="15" customHeight="1">
      <c r="A19" s="131">
        <v>8</v>
      </c>
      <c r="B19" s="35" t="s">
        <v>7</v>
      </c>
      <c r="C19" s="536">
        <v>5.9818790324242935E-2</v>
      </c>
      <c r="D19" s="541">
        <v>6.0085387675007866E-2</v>
      </c>
      <c r="E19" s="542">
        <v>6.1616188905366652E-2</v>
      </c>
      <c r="F19" s="542">
        <v>6.3871259888515997E-2</v>
      </c>
      <c r="G19" s="543">
        <v>5.4997849865506203E-2</v>
      </c>
    </row>
    <row r="20" spans="1:7" ht="15">
      <c r="A20" s="131">
        <v>9</v>
      </c>
      <c r="B20" s="35" t="s">
        <v>8</v>
      </c>
      <c r="C20" s="536">
        <v>3.7283417248834211E-3</v>
      </c>
      <c r="D20" s="541">
        <v>3.5476662282965133E-3</v>
      </c>
      <c r="E20" s="542">
        <v>3.0276432902146973E-3</v>
      </c>
      <c r="F20" s="542">
        <v>1.6483482575560149E-3</v>
      </c>
      <c r="G20" s="543">
        <v>2.455007752287804E-3</v>
      </c>
    </row>
    <row r="21" spans="1:7" ht="15">
      <c r="A21" s="131">
        <v>10</v>
      </c>
      <c r="B21" s="35" t="s">
        <v>9</v>
      </c>
      <c r="C21" s="536">
        <v>3.6749542717938788E-2</v>
      </c>
      <c r="D21" s="541">
        <v>3.8185948920750418E-2</v>
      </c>
      <c r="E21" s="542">
        <v>3.9171404453822452E-2</v>
      </c>
      <c r="F21" s="542">
        <v>3.9179498542104313E-2</v>
      </c>
      <c r="G21" s="543">
        <v>3.1438122950057393E-2</v>
      </c>
    </row>
    <row r="22" spans="1:7" ht="15">
      <c r="A22" s="131">
        <v>11</v>
      </c>
      <c r="B22" s="35" t="s">
        <v>262</v>
      </c>
      <c r="C22" s="536">
        <v>5.6090448599359514E-2</v>
      </c>
      <c r="D22" s="541">
        <v>5.6537721446711348E-2</v>
      </c>
      <c r="E22" s="542">
        <v>5.8588545615151956E-2</v>
      </c>
      <c r="F22" s="542">
        <v>6.2222911630959984E-2</v>
      </c>
      <c r="G22" s="543">
        <v>5.2542842113218399E-2</v>
      </c>
    </row>
    <row r="23" spans="1:7" ht="15">
      <c r="A23" s="131">
        <v>12</v>
      </c>
      <c r="B23" s="35" t="s">
        <v>10</v>
      </c>
      <c r="C23" s="536">
        <v>2.8010378325639382E-2</v>
      </c>
      <c r="D23" s="541">
        <v>3.4623079366109463E-2</v>
      </c>
      <c r="E23" s="542">
        <v>3.5266556067518558E-2</v>
      </c>
      <c r="F23" s="542">
        <v>3.0410822963759299E-2</v>
      </c>
      <c r="G23" s="543">
        <v>2.5598125788754096E-2</v>
      </c>
    </row>
    <row r="24" spans="1:7" ht="15">
      <c r="A24" s="131">
        <v>13</v>
      </c>
      <c r="B24" s="35" t="s">
        <v>11</v>
      </c>
      <c r="C24" s="536">
        <v>6.4096217434513089E-2</v>
      </c>
      <c r="D24" s="541">
        <v>7.8165999814819476E-2</v>
      </c>
      <c r="E24" s="542">
        <v>7.7083221745579356E-2</v>
      </c>
      <c r="F24" s="542">
        <v>6.3240376979274149E-2</v>
      </c>
      <c r="G24" s="543">
        <v>6.0145800889353E-2</v>
      </c>
    </row>
    <row r="25" spans="1:7" ht="15">
      <c r="A25" s="129"/>
      <c r="B25" s="33" t="s">
        <v>12</v>
      </c>
      <c r="C25" s="530"/>
      <c r="D25" s="539"/>
      <c r="E25" s="539"/>
      <c r="F25" s="539"/>
      <c r="G25" s="540"/>
    </row>
    <row r="26" spans="1:7" ht="15">
      <c r="A26" s="131">
        <v>14</v>
      </c>
      <c r="B26" s="35" t="s">
        <v>13</v>
      </c>
      <c r="C26" s="536">
        <v>2.2519388799833218E-2</v>
      </c>
      <c r="D26" s="541">
        <v>2.1022462213389138E-2</v>
      </c>
      <c r="E26" s="542">
        <v>2.6591716167761879E-2</v>
      </c>
      <c r="F26" s="542">
        <v>3.0345225885665232E-2</v>
      </c>
      <c r="G26" s="543">
        <v>2.2762597605117171E-2</v>
      </c>
    </row>
    <row r="27" spans="1:7" ht="15" customHeight="1">
      <c r="A27" s="131">
        <v>15</v>
      </c>
      <c r="B27" s="35" t="s">
        <v>14</v>
      </c>
      <c r="C27" s="536">
        <v>3.8071698200807975E-2</v>
      </c>
      <c r="D27" s="541">
        <v>2.8899516707107203E-2</v>
      </c>
      <c r="E27" s="542">
        <v>2.9596821546348157E-2</v>
      </c>
      <c r="F27" s="542">
        <v>3.2503863060462629E-2</v>
      </c>
      <c r="G27" s="543">
        <v>3.0185629173633693E-2</v>
      </c>
    </row>
    <row r="28" spans="1:7" ht="15">
      <c r="A28" s="131">
        <v>16</v>
      </c>
      <c r="B28" s="35" t="s">
        <v>15</v>
      </c>
      <c r="C28" s="536">
        <v>0.34417837740882762</v>
      </c>
      <c r="D28" s="541">
        <v>0.37236570189586893</v>
      </c>
      <c r="E28" s="542">
        <v>0.40816355440819818</v>
      </c>
      <c r="F28" s="542">
        <v>0.38756628824064332</v>
      </c>
      <c r="G28" s="543">
        <v>0.43539312071039948</v>
      </c>
    </row>
    <row r="29" spans="1:7" ht="15" customHeight="1">
      <c r="A29" s="131">
        <v>17</v>
      </c>
      <c r="B29" s="35" t="s">
        <v>16</v>
      </c>
      <c r="C29" s="536">
        <v>0.4652259738725753</v>
      </c>
      <c r="D29" s="541">
        <v>0.51375998100114384</v>
      </c>
      <c r="E29" s="542">
        <v>0.48698397322695475</v>
      </c>
      <c r="F29" s="542">
        <v>0.41419552761442185</v>
      </c>
      <c r="G29" s="543">
        <v>0.38495382006211409</v>
      </c>
    </row>
    <row r="30" spans="1:7" ht="15">
      <c r="A30" s="131">
        <v>18</v>
      </c>
      <c r="B30" s="35" t="s">
        <v>17</v>
      </c>
      <c r="C30" s="536">
        <v>0.40962555734417411</v>
      </c>
      <c r="D30" s="541">
        <v>0.33604373251750397</v>
      </c>
      <c r="E30" s="542">
        <v>0.19165731357186358</v>
      </c>
      <c r="F30" s="542">
        <v>0.1131182114314513</v>
      </c>
      <c r="G30" s="543">
        <v>0.85448609209213189</v>
      </c>
    </row>
    <row r="31" spans="1:7" ht="15" customHeight="1">
      <c r="A31" s="129"/>
      <c r="B31" s="33" t="s">
        <v>18</v>
      </c>
      <c r="C31" s="530"/>
      <c r="D31" s="539"/>
      <c r="E31" s="539"/>
      <c r="F31" s="539"/>
      <c r="G31" s="540"/>
    </row>
    <row r="32" spans="1:7" ht="15" customHeight="1">
      <c r="A32" s="131">
        <v>19</v>
      </c>
      <c r="B32" s="35" t="s">
        <v>19</v>
      </c>
      <c r="C32" s="536">
        <v>0.57956146470061853</v>
      </c>
      <c r="D32" s="544">
        <v>0.62279601147486141</v>
      </c>
      <c r="E32" s="541">
        <v>0.65144439219476147</v>
      </c>
      <c r="F32" s="541">
        <v>0.59968036870258867</v>
      </c>
      <c r="G32" s="545">
        <v>0.64046327774298328</v>
      </c>
    </row>
    <row r="33" spans="1:7" ht="15" customHeight="1">
      <c r="A33" s="131">
        <v>20</v>
      </c>
      <c r="B33" s="35" t="s">
        <v>20</v>
      </c>
      <c r="C33" s="536">
        <v>0.82435139239076216</v>
      </c>
      <c r="D33" s="541">
        <v>0.85184177701092711</v>
      </c>
      <c r="E33" s="541">
        <v>0.82972808931989439</v>
      </c>
      <c r="F33" s="541">
        <v>0.83946665902574769</v>
      </c>
      <c r="G33" s="545">
        <v>0.72495179370644081</v>
      </c>
    </row>
    <row r="34" spans="1:7" ht="15" customHeight="1">
      <c r="A34" s="131">
        <v>21</v>
      </c>
      <c r="B34" s="275" t="s">
        <v>21</v>
      </c>
      <c r="C34" s="536">
        <v>0.45762821669445819</v>
      </c>
      <c r="D34" s="541">
        <v>0.47234644092350808</v>
      </c>
      <c r="E34" s="541">
        <v>0.49033621472228156</v>
      </c>
      <c r="F34" s="541">
        <v>0.41072113703192109</v>
      </c>
      <c r="G34" s="545">
        <v>0.46926898736678335</v>
      </c>
    </row>
    <row r="35" spans="1:7" ht="15" customHeight="1">
      <c r="A35" s="326"/>
      <c r="B35" s="33" t="s">
        <v>834</v>
      </c>
      <c r="C35" s="530"/>
      <c r="D35" s="530"/>
      <c r="E35" s="530"/>
      <c r="F35" s="530"/>
      <c r="G35" s="531"/>
    </row>
    <row r="36" spans="1:7" ht="15" customHeight="1">
      <c r="A36" s="131">
        <v>22</v>
      </c>
      <c r="B36" s="322" t="s">
        <v>818</v>
      </c>
      <c r="C36" s="546">
        <v>66869737.600810602</v>
      </c>
      <c r="D36" s="547">
        <v>76357410.888850003</v>
      </c>
      <c r="E36" s="548">
        <v>78229409.674924999</v>
      </c>
      <c r="F36" s="548">
        <v>57072275.798078999</v>
      </c>
      <c r="G36" s="549">
        <v>50191810.254226156</v>
      </c>
    </row>
    <row r="37" spans="1:7" ht="15">
      <c r="A37" s="131">
        <v>23</v>
      </c>
      <c r="B37" s="35" t="s">
        <v>819</v>
      </c>
      <c r="C37" s="546">
        <v>28947173.19336649</v>
      </c>
      <c r="D37" s="547">
        <v>37269614.461559512</v>
      </c>
      <c r="E37" s="550">
        <v>33178711.939664491</v>
      </c>
      <c r="F37" s="550">
        <v>24604507.762008063</v>
      </c>
      <c r="G37" s="551">
        <v>20249648.089842111</v>
      </c>
    </row>
    <row r="38" spans="1:7" thickBot="1">
      <c r="A38" s="132">
        <v>24</v>
      </c>
      <c r="B38" s="276" t="s">
        <v>817</v>
      </c>
      <c r="C38" s="552">
        <v>2.3100610603364342</v>
      </c>
      <c r="D38" s="552">
        <v>2.0487684417247283</v>
      </c>
      <c r="E38" s="553">
        <v>2.3578193697568861</v>
      </c>
      <c r="F38" s="553">
        <v>2.3195861648654712</v>
      </c>
      <c r="G38" s="554">
        <v>2.4786509884783636</v>
      </c>
    </row>
    <row r="39" spans="1:7">
      <c r="A39" s="21"/>
    </row>
    <row r="40" spans="1:7" ht="52.5">
      <c r="B40" s="321" t="s">
        <v>836</v>
      </c>
    </row>
    <row r="41" spans="1:7" ht="65.25">
      <c r="B41" s="375" t="s">
        <v>833</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3"/>
  <sheetViews>
    <sheetView workbookViewId="0">
      <pane xSplit="1" ySplit="5" topLeftCell="B36" activePane="bottomRight" state="frozen"/>
      <selection pane="topRight" activeCell="B1" sqref="B1"/>
      <selection pane="bottomLeft" activeCell="A5" sqref="A5"/>
      <selection pane="bottomRight" activeCell="E12" sqref="E12"/>
    </sheetView>
  </sheetViews>
  <sheetFormatPr defaultRowHeight="15"/>
  <cols>
    <col min="1" max="1" width="9.5703125" style="2" bestFit="1" customWidth="1"/>
    <col min="2" max="2" width="55.140625" style="2" bestFit="1" customWidth="1"/>
    <col min="3" max="3" width="15" style="2" customWidth="1"/>
    <col min="4" max="4" width="18" style="2" customWidth="1"/>
    <col min="5" max="5" width="14.5703125" style="2" customWidth="1"/>
    <col min="6" max="6" width="15.5703125" style="2" customWidth="1"/>
    <col min="7" max="7" width="16.42578125" style="2" customWidth="1"/>
    <col min="8" max="8" width="15.85546875" style="2" customWidth="1"/>
  </cols>
  <sheetData>
    <row r="1" spans="1:8" ht="15.75">
      <c r="A1" s="18" t="s">
        <v>226</v>
      </c>
      <c r="B1" s="456" t="s">
        <v>918</v>
      </c>
    </row>
    <row r="2" spans="1:8" ht="15.75">
      <c r="A2" s="18" t="s">
        <v>227</v>
      </c>
      <c r="B2" s="442">
        <f>'1. key ratios'!B2</f>
        <v>43830</v>
      </c>
    </row>
    <row r="3" spans="1:8" ht="15.75">
      <c r="A3" s="18"/>
    </row>
    <row r="4" spans="1:8" ht="16.5" thickBot="1">
      <c r="A4" s="36" t="s">
        <v>650</v>
      </c>
      <c r="B4" s="77" t="s">
        <v>283</v>
      </c>
      <c r="C4" s="36"/>
      <c r="D4" s="37"/>
      <c r="E4" s="37"/>
      <c r="F4" s="38"/>
      <c r="G4" s="38"/>
      <c r="H4" s="39" t="s">
        <v>130</v>
      </c>
    </row>
    <row r="5" spans="1:8" ht="15.75">
      <c r="A5" s="40"/>
      <c r="B5" s="41"/>
      <c r="C5" s="566" t="s">
        <v>232</v>
      </c>
      <c r="D5" s="567"/>
      <c r="E5" s="568"/>
      <c r="F5" s="566" t="s">
        <v>233</v>
      </c>
      <c r="G5" s="567"/>
      <c r="H5" s="569"/>
    </row>
    <row r="6" spans="1:8" ht="15.75">
      <c r="A6" s="42" t="s">
        <v>27</v>
      </c>
      <c r="B6" s="43" t="s">
        <v>190</v>
      </c>
      <c r="C6" s="44" t="s">
        <v>28</v>
      </c>
      <c r="D6" s="44" t="s">
        <v>131</v>
      </c>
      <c r="E6" s="44" t="s">
        <v>69</v>
      </c>
      <c r="F6" s="44" t="s">
        <v>28</v>
      </c>
      <c r="G6" s="44" t="s">
        <v>131</v>
      </c>
      <c r="H6" s="45" t="s">
        <v>69</v>
      </c>
    </row>
    <row r="7" spans="1:8" ht="15.75">
      <c r="A7" s="42">
        <v>1</v>
      </c>
      <c r="B7" s="46" t="s">
        <v>191</v>
      </c>
      <c r="C7" s="444">
        <v>1014771</v>
      </c>
      <c r="D7" s="444">
        <v>3053094</v>
      </c>
      <c r="E7" s="446">
        <f>C7+D7</f>
        <v>4067865</v>
      </c>
      <c r="F7" s="443">
        <v>1309345</v>
      </c>
      <c r="G7" s="444">
        <v>2204971</v>
      </c>
      <c r="H7" s="446">
        <f>F7+G7</f>
        <v>3514316</v>
      </c>
    </row>
    <row r="8" spans="1:8" ht="15.75">
      <c r="A8" s="42">
        <v>2</v>
      </c>
      <c r="B8" s="450" t="s">
        <v>192</v>
      </c>
      <c r="C8" s="443">
        <v>7644885</v>
      </c>
      <c r="D8" s="444">
        <v>13519957</v>
      </c>
      <c r="E8" s="446">
        <f t="shared" ref="E8:E40" si="0">C8+D8</f>
        <v>21164842</v>
      </c>
      <c r="F8" s="443">
        <v>16661123</v>
      </c>
      <c r="G8" s="444">
        <v>10375355</v>
      </c>
      <c r="H8" s="446">
        <f t="shared" ref="H8:H40" si="1">F8+G8</f>
        <v>27036478</v>
      </c>
    </row>
    <row r="9" spans="1:8" ht="15.75">
      <c r="A9" s="42">
        <v>3</v>
      </c>
      <c r="B9" s="450" t="s">
        <v>193</v>
      </c>
      <c r="C9" s="443">
        <v>114826</v>
      </c>
      <c r="D9" s="444">
        <v>27742323</v>
      </c>
      <c r="E9" s="446">
        <f t="shared" si="0"/>
        <v>27857149</v>
      </c>
      <c r="F9" s="443">
        <v>25187</v>
      </c>
      <c r="G9" s="444">
        <v>15088463</v>
      </c>
      <c r="H9" s="446">
        <f t="shared" si="1"/>
        <v>15113650</v>
      </c>
    </row>
    <row r="10" spans="1:8" ht="15.75">
      <c r="A10" s="42">
        <v>4</v>
      </c>
      <c r="B10" s="450" t="s">
        <v>222</v>
      </c>
      <c r="C10" s="443">
        <v>0</v>
      </c>
      <c r="D10" s="444">
        <v>0</v>
      </c>
      <c r="E10" s="446">
        <f t="shared" si="0"/>
        <v>0</v>
      </c>
      <c r="F10" s="443">
        <v>0</v>
      </c>
      <c r="G10" s="444">
        <v>0</v>
      </c>
      <c r="H10" s="446">
        <f t="shared" si="1"/>
        <v>0</v>
      </c>
    </row>
    <row r="11" spans="1:8" ht="15.75">
      <c r="A11" s="42">
        <v>5</v>
      </c>
      <c r="B11" s="450" t="s">
        <v>194</v>
      </c>
      <c r="C11" s="443">
        <v>23280588</v>
      </c>
      <c r="D11" s="444">
        <v>0</v>
      </c>
      <c r="E11" s="446">
        <f t="shared" si="0"/>
        <v>23280588</v>
      </c>
      <c r="F11" s="443">
        <v>28705072</v>
      </c>
      <c r="G11" s="444">
        <v>0</v>
      </c>
      <c r="H11" s="446">
        <f t="shared" si="1"/>
        <v>28705072</v>
      </c>
    </row>
    <row r="12" spans="1:8" ht="15.75">
      <c r="A12" s="42">
        <v>6.1</v>
      </c>
      <c r="B12" s="451" t="s">
        <v>195</v>
      </c>
      <c r="C12" s="443">
        <v>32036620</v>
      </c>
      <c r="D12" s="444">
        <v>16812974</v>
      </c>
      <c r="E12" s="446">
        <f t="shared" si="0"/>
        <v>48849594</v>
      </c>
      <c r="F12" s="443">
        <v>19566059</v>
      </c>
      <c r="G12" s="444">
        <v>15088246</v>
      </c>
      <c r="H12" s="446">
        <f t="shared" si="1"/>
        <v>34654305</v>
      </c>
    </row>
    <row r="13" spans="1:8" ht="15.75">
      <c r="A13" s="42">
        <v>6.2</v>
      </c>
      <c r="B13" s="451" t="s">
        <v>196</v>
      </c>
      <c r="C13" s="443">
        <v>-1147984</v>
      </c>
      <c r="D13" s="444">
        <v>-711803</v>
      </c>
      <c r="E13" s="446">
        <f t="shared" si="0"/>
        <v>-1859787</v>
      </c>
      <c r="F13" s="443">
        <v>-464560</v>
      </c>
      <c r="G13" s="444">
        <v>-581502</v>
      </c>
      <c r="H13" s="446">
        <f t="shared" si="1"/>
        <v>-1046062</v>
      </c>
    </row>
    <row r="14" spans="1:8" ht="15.75">
      <c r="A14" s="42">
        <v>6</v>
      </c>
      <c r="B14" s="450" t="s">
        <v>197</v>
      </c>
      <c r="C14" s="445">
        <v>30888636</v>
      </c>
      <c r="D14" s="445">
        <v>16101171</v>
      </c>
      <c r="E14" s="446">
        <f t="shared" si="0"/>
        <v>46989807</v>
      </c>
      <c r="F14" s="445">
        <v>19101499</v>
      </c>
      <c r="G14" s="445">
        <v>14506744</v>
      </c>
      <c r="H14" s="446">
        <f t="shared" si="1"/>
        <v>33608243</v>
      </c>
    </row>
    <row r="15" spans="1:8" ht="15.75">
      <c r="A15" s="42">
        <v>7</v>
      </c>
      <c r="B15" s="450" t="s">
        <v>198</v>
      </c>
      <c r="C15" s="443">
        <v>1236630</v>
      </c>
      <c r="D15" s="444">
        <v>67826</v>
      </c>
      <c r="E15" s="446">
        <f t="shared" si="0"/>
        <v>1304456</v>
      </c>
      <c r="F15" s="443">
        <v>184317</v>
      </c>
      <c r="G15" s="444">
        <v>64108</v>
      </c>
      <c r="H15" s="446">
        <f t="shared" si="1"/>
        <v>248425</v>
      </c>
    </row>
    <row r="16" spans="1:8" ht="15.75">
      <c r="A16" s="42">
        <v>8</v>
      </c>
      <c r="B16" s="450" t="s">
        <v>199</v>
      </c>
      <c r="C16" s="443">
        <v>82225</v>
      </c>
      <c r="D16" s="444"/>
      <c r="E16" s="446">
        <f t="shared" si="0"/>
        <v>82225</v>
      </c>
      <c r="F16" s="443">
        <v>47348</v>
      </c>
      <c r="G16" s="444"/>
      <c r="H16" s="446">
        <f t="shared" si="1"/>
        <v>47348</v>
      </c>
    </row>
    <row r="17" spans="1:8" ht="15.75">
      <c r="A17" s="42">
        <v>9</v>
      </c>
      <c r="B17" s="450" t="s">
        <v>200</v>
      </c>
      <c r="C17" s="443">
        <v>0</v>
      </c>
      <c r="D17" s="444">
        <v>0</v>
      </c>
      <c r="E17" s="446">
        <f t="shared" si="0"/>
        <v>0</v>
      </c>
      <c r="F17" s="443">
        <v>0</v>
      </c>
      <c r="G17" s="444">
        <v>0</v>
      </c>
      <c r="H17" s="446">
        <f t="shared" si="1"/>
        <v>0</v>
      </c>
    </row>
    <row r="18" spans="1:8" ht="15.75">
      <c r="A18" s="42">
        <v>10</v>
      </c>
      <c r="B18" s="450" t="s">
        <v>201</v>
      </c>
      <c r="C18" s="443">
        <v>5392014</v>
      </c>
      <c r="D18" s="444"/>
      <c r="E18" s="446">
        <f t="shared" si="0"/>
        <v>5392014</v>
      </c>
      <c r="F18" s="443">
        <v>4350449</v>
      </c>
      <c r="G18" s="444"/>
      <c r="H18" s="446">
        <f t="shared" si="1"/>
        <v>4350449</v>
      </c>
    </row>
    <row r="19" spans="1:8" ht="15.75">
      <c r="A19" s="42">
        <v>11</v>
      </c>
      <c r="B19" s="450" t="s">
        <v>202</v>
      </c>
      <c r="C19" s="443">
        <v>105048</v>
      </c>
      <c r="D19" s="444">
        <v>202923</v>
      </c>
      <c r="E19" s="446">
        <f t="shared" si="0"/>
        <v>307971</v>
      </c>
      <c r="F19" s="443">
        <v>119785</v>
      </c>
      <c r="G19" s="444">
        <v>1888480</v>
      </c>
      <c r="H19" s="446">
        <f t="shared" si="1"/>
        <v>2008265</v>
      </c>
    </row>
    <row r="20" spans="1:8" ht="15.75">
      <c r="A20" s="42">
        <v>12</v>
      </c>
      <c r="B20" s="452" t="s">
        <v>203</v>
      </c>
      <c r="C20" s="445">
        <v>69759623</v>
      </c>
      <c r="D20" s="445">
        <v>60687294</v>
      </c>
      <c r="E20" s="446">
        <f t="shared" si="0"/>
        <v>130446917</v>
      </c>
      <c r="F20" s="445">
        <v>70504125</v>
      </c>
      <c r="G20" s="445">
        <v>44128121</v>
      </c>
      <c r="H20" s="446">
        <f t="shared" si="1"/>
        <v>114632246</v>
      </c>
    </row>
    <row r="21" spans="1:8" ht="15.75">
      <c r="A21" s="42"/>
      <c r="B21" s="453" t="s">
        <v>220</v>
      </c>
      <c r="C21" s="447">
        <v>0</v>
      </c>
      <c r="D21" s="448">
        <v>0</v>
      </c>
      <c r="E21" s="446"/>
      <c r="F21" s="447">
        <v>0</v>
      </c>
      <c r="G21" s="448">
        <v>0</v>
      </c>
      <c r="H21" s="446"/>
    </row>
    <row r="22" spans="1:8" ht="15.75">
      <c r="A22" s="42">
        <v>13</v>
      </c>
      <c r="B22" s="450" t="s">
        <v>204</v>
      </c>
      <c r="C22" s="443">
        <v>0</v>
      </c>
      <c r="D22" s="444">
        <v>2150775</v>
      </c>
      <c r="E22" s="446">
        <f t="shared" si="0"/>
        <v>2150775</v>
      </c>
      <c r="F22" s="443">
        <v>0</v>
      </c>
      <c r="G22" s="444">
        <v>2007450</v>
      </c>
      <c r="H22" s="446">
        <f t="shared" si="1"/>
        <v>2007450</v>
      </c>
    </row>
    <row r="23" spans="1:8" ht="15.75">
      <c r="A23" s="42">
        <v>14</v>
      </c>
      <c r="B23" s="450" t="s">
        <v>205</v>
      </c>
      <c r="C23" s="443">
        <v>10475377</v>
      </c>
      <c r="D23" s="444">
        <v>27888455</v>
      </c>
      <c r="E23" s="446">
        <f t="shared" si="0"/>
        <v>38363832</v>
      </c>
      <c r="F23" s="443">
        <v>15754507</v>
      </c>
      <c r="G23" s="444">
        <v>32872419</v>
      </c>
      <c r="H23" s="446">
        <f t="shared" si="1"/>
        <v>48626926</v>
      </c>
    </row>
    <row r="24" spans="1:8" ht="15.75">
      <c r="A24" s="42">
        <v>15</v>
      </c>
      <c r="B24" s="450" t="s">
        <v>206</v>
      </c>
      <c r="C24" s="443">
        <v>1658574</v>
      </c>
      <c r="D24" s="444">
        <v>19673784</v>
      </c>
      <c r="E24" s="446">
        <f t="shared" si="0"/>
        <v>21332358</v>
      </c>
      <c r="F24" s="443">
        <v>79955</v>
      </c>
      <c r="G24" s="444">
        <v>5086477</v>
      </c>
      <c r="H24" s="446">
        <f t="shared" si="1"/>
        <v>5166432</v>
      </c>
    </row>
    <row r="25" spans="1:8" ht="15.75">
      <c r="A25" s="42">
        <v>16</v>
      </c>
      <c r="B25" s="450" t="s">
        <v>207</v>
      </c>
      <c r="C25" s="443">
        <v>359931</v>
      </c>
      <c r="D25" s="444">
        <v>10660242</v>
      </c>
      <c r="E25" s="446">
        <f t="shared" si="0"/>
        <v>11020173</v>
      </c>
      <c r="F25" s="443">
        <v>927286</v>
      </c>
      <c r="G25" s="444">
        <v>4815368</v>
      </c>
      <c r="H25" s="446">
        <f t="shared" si="1"/>
        <v>5742654</v>
      </c>
    </row>
    <row r="26" spans="1:8" ht="15.75">
      <c r="A26" s="42">
        <v>17</v>
      </c>
      <c r="B26" s="450" t="s">
        <v>208</v>
      </c>
      <c r="C26" s="447">
        <v>0</v>
      </c>
      <c r="D26" s="448">
        <v>0</v>
      </c>
      <c r="E26" s="446">
        <f t="shared" si="0"/>
        <v>0</v>
      </c>
      <c r="F26" s="447">
        <v>0</v>
      </c>
      <c r="G26" s="448">
        <v>0</v>
      </c>
      <c r="H26" s="446">
        <f t="shared" si="1"/>
        <v>0</v>
      </c>
    </row>
    <row r="27" spans="1:8" ht="15.75">
      <c r="A27" s="42">
        <v>18</v>
      </c>
      <c r="B27" s="450" t="s">
        <v>209</v>
      </c>
      <c r="C27" s="443">
        <v>0</v>
      </c>
      <c r="D27" s="444">
        <v>0</v>
      </c>
      <c r="E27" s="446">
        <f t="shared" si="0"/>
        <v>0</v>
      </c>
      <c r="F27" s="443">
        <v>0</v>
      </c>
      <c r="G27" s="444">
        <v>0</v>
      </c>
      <c r="H27" s="446">
        <f t="shared" si="1"/>
        <v>0</v>
      </c>
    </row>
    <row r="28" spans="1:8" ht="15.75">
      <c r="A28" s="42">
        <v>19</v>
      </c>
      <c r="B28" s="450" t="s">
        <v>210</v>
      </c>
      <c r="C28" s="443">
        <v>4002</v>
      </c>
      <c r="D28" s="444">
        <v>158275</v>
      </c>
      <c r="E28" s="446">
        <f t="shared" si="0"/>
        <v>162277</v>
      </c>
      <c r="F28" s="443">
        <v>2419</v>
      </c>
      <c r="G28" s="444">
        <v>41077</v>
      </c>
      <c r="H28" s="446">
        <f t="shared" si="1"/>
        <v>43496</v>
      </c>
    </row>
    <row r="29" spans="1:8" ht="15.75">
      <c r="A29" s="42">
        <v>20</v>
      </c>
      <c r="B29" s="450" t="s">
        <v>132</v>
      </c>
      <c r="C29" s="443">
        <v>623781</v>
      </c>
      <c r="D29" s="444">
        <v>1050869</v>
      </c>
      <c r="E29" s="446">
        <f t="shared" si="0"/>
        <v>1674650</v>
      </c>
      <c r="F29" s="443">
        <v>388156</v>
      </c>
      <c r="G29" s="444">
        <v>386038</v>
      </c>
      <c r="H29" s="446">
        <f t="shared" si="1"/>
        <v>774194</v>
      </c>
    </row>
    <row r="30" spans="1:8" ht="15.75">
      <c r="A30" s="42">
        <v>21</v>
      </c>
      <c r="B30" s="450" t="s">
        <v>211</v>
      </c>
      <c r="C30" s="443">
        <v>0</v>
      </c>
      <c r="D30" s="444">
        <v>0</v>
      </c>
      <c r="E30" s="446">
        <f t="shared" si="0"/>
        <v>0</v>
      </c>
      <c r="F30" s="443">
        <v>0</v>
      </c>
      <c r="G30" s="444">
        <v>0</v>
      </c>
      <c r="H30" s="446">
        <f t="shared" si="1"/>
        <v>0</v>
      </c>
    </row>
    <row r="31" spans="1:8" ht="15.75">
      <c r="A31" s="42">
        <v>22</v>
      </c>
      <c r="B31" s="452" t="s">
        <v>212</v>
      </c>
      <c r="C31" s="445">
        <v>13121665</v>
      </c>
      <c r="D31" s="445">
        <v>61582400</v>
      </c>
      <c r="E31" s="446">
        <f t="shared" si="0"/>
        <v>74704065</v>
      </c>
      <c r="F31" s="445">
        <v>17152323</v>
      </c>
      <c r="G31" s="445">
        <v>45208829</v>
      </c>
      <c r="H31" s="446">
        <f t="shared" si="1"/>
        <v>62361152</v>
      </c>
    </row>
    <row r="32" spans="1:8" ht="15.75">
      <c r="A32" s="42"/>
      <c r="B32" s="453" t="s">
        <v>221</v>
      </c>
      <c r="C32" s="447"/>
      <c r="D32" s="448"/>
      <c r="E32" s="446"/>
      <c r="F32" s="447"/>
      <c r="G32" s="448"/>
      <c r="H32" s="446"/>
    </row>
    <row r="33" spans="1:8" ht="15.75">
      <c r="A33" s="42">
        <v>23</v>
      </c>
      <c r="B33" s="450" t="s">
        <v>213</v>
      </c>
      <c r="C33" s="443">
        <v>50000000</v>
      </c>
      <c r="D33" s="448"/>
      <c r="E33" s="446">
        <f t="shared" si="0"/>
        <v>50000000</v>
      </c>
      <c r="F33" s="443">
        <v>50000000</v>
      </c>
      <c r="G33" s="448"/>
      <c r="H33" s="446">
        <f t="shared" si="1"/>
        <v>50000000</v>
      </c>
    </row>
    <row r="34" spans="1:8" ht="15.75">
      <c r="A34" s="42">
        <v>24</v>
      </c>
      <c r="B34" s="450" t="s">
        <v>214</v>
      </c>
      <c r="C34" s="443">
        <v>0</v>
      </c>
      <c r="D34" s="448"/>
      <c r="E34" s="446">
        <f t="shared" si="0"/>
        <v>0</v>
      </c>
      <c r="F34" s="443">
        <v>0</v>
      </c>
      <c r="G34" s="448"/>
      <c r="H34" s="446">
        <f t="shared" si="1"/>
        <v>0</v>
      </c>
    </row>
    <row r="35" spans="1:8" ht="15.75">
      <c r="A35" s="42">
        <v>25</v>
      </c>
      <c r="B35" s="451" t="s">
        <v>215</v>
      </c>
      <c r="C35" s="443">
        <v>0</v>
      </c>
      <c r="D35" s="448"/>
      <c r="E35" s="446">
        <f t="shared" si="0"/>
        <v>0</v>
      </c>
      <c r="F35" s="443">
        <v>0</v>
      </c>
      <c r="G35" s="448"/>
      <c r="H35" s="446">
        <f t="shared" si="1"/>
        <v>0</v>
      </c>
    </row>
    <row r="36" spans="1:8" ht="15.75">
      <c r="A36" s="42">
        <v>26</v>
      </c>
      <c r="B36" s="450" t="s">
        <v>216</v>
      </c>
      <c r="C36" s="443">
        <v>0</v>
      </c>
      <c r="D36" s="448"/>
      <c r="E36" s="446">
        <f t="shared" si="0"/>
        <v>0</v>
      </c>
      <c r="F36" s="443">
        <v>0</v>
      </c>
      <c r="G36" s="448"/>
      <c r="H36" s="446">
        <f t="shared" si="1"/>
        <v>0</v>
      </c>
    </row>
    <row r="37" spans="1:8" ht="15.75">
      <c r="A37" s="42">
        <v>27</v>
      </c>
      <c r="B37" s="450" t="s">
        <v>217</v>
      </c>
      <c r="C37" s="443">
        <v>0</v>
      </c>
      <c r="D37" s="448"/>
      <c r="E37" s="446">
        <f t="shared" si="0"/>
        <v>0</v>
      </c>
      <c r="F37" s="443">
        <v>0</v>
      </c>
      <c r="G37" s="448"/>
      <c r="H37" s="446">
        <f t="shared" si="1"/>
        <v>0</v>
      </c>
    </row>
    <row r="38" spans="1:8" ht="15.75">
      <c r="A38" s="42">
        <v>28</v>
      </c>
      <c r="B38" s="450" t="s">
        <v>218</v>
      </c>
      <c r="C38" s="443">
        <v>5742852</v>
      </c>
      <c r="D38" s="448"/>
      <c r="E38" s="446">
        <f t="shared" si="0"/>
        <v>5742852</v>
      </c>
      <c r="F38" s="443">
        <v>2271094</v>
      </c>
      <c r="G38" s="448"/>
      <c r="H38" s="446">
        <f t="shared" si="1"/>
        <v>2271094</v>
      </c>
    </row>
    <row r="39" spans="1:8" ht="15.75">
      <c r="A39" s="42">
        <v>29</v>
      </c>
      <c r="B39" s="450" t="s">
        <v>234</v>
      </c>
      <c r="C39" s="443">
        <v>0</v>
      </c>
      <c r="D39" s="448"/>
      <c r="E39" s="446">
        <f t="shared" si="0"/>
        <v>0</v>
      </c>
      <c r="F39" s="443">
        <v>0</v>
      </c>
      <c r="G39" s="448"/>
      <c r="H39" s="446">
        <f t="shared" si="1"/>
        <v>0</v>
      </c>
    </row>
    <row r="40" spans="1:8" ht="15.75">
      <c r="A40" s="42">
        <v>30</v>
      </c>
      <c r="B40" s="47" t="s">
        <v>219</v>
      </c>
      <c r="C40" s="445">
        <v>55742852</v>
      </c>
      <c r="D40" s="445">
        <v>0</v>
      </c>
      <c r="E40" s="446">
        <f t="shared" si="0"/>
        <v>55742852</v>
      </c>
      <c r="F40" s="445">
        <v>52271094</v>
      </c>
      <c r="G40" s="445">
        <v>0</v>
      </c>
      <c r="H40" s="446">
        <f t="shared" si="1"/>
        <v>52271094</v>
      </c>
    </row>
    <row r="41" spans="1:8" ht="16.5" thickBot="1">
      <c r="A41" s="48">
        <v>31</v>
      </c>
      <c r="B41" s="49" t="s">
        <v>235</v>
      </c>
      <c r="C41" s="277">
        <v>68864517</v>
      </c>
      <c r="D41" s="277">
        <v>61582400</v>
      </c>
      <c r="E41" s="446">
        <f>C41+D41</f>
        <v>130446917</v>
      </c>
      <c r="F41" s="277">
        <v>69423417</v>
      </c>
      <c r="G41" s="277">
        <v>45208829</v>
      </c>
      <c r="H41" s="446">
        <f>F41+G41</f>
        <v>114632246</v>
      </c>
    </row>
    <row r="43" spans="1:8">
      <c r="B43" s="50"/>
    </row>
  </sheetData>
  <mergeCells count="2">
    <mergeCell ref="C5:E5"/>
    <mergeCell ref="F5:H5"/>
  </mergeCells>
  <dataValidations count="1">
    <dataValidation type="whole" operator="lessThanOrEqual" allowBlank="1" showInputMessage="1" showErrorMessage="1" sqref="F13:G13 C13:D13">
      <formula1>0</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67"/>
  <sheetViews>
    <sheetView workbookViewId="0">
      <pane xSplit="1" ySplit="6" topLeftCell="B61" activePane="bottomRight" state="frozen"/>
      <selection pane="topRight" activeCell="B1" sqref="B1"/>
      <selection pane="bottomLeft" activeCell="A6" sqref="A6"/>
      <selection pane="bottomRight" activeCell="C8" sqref="C8:H67"/>
    </sheetView>
  </sheetViews>
  <sheetFormatPr defaultColWidth="9.140625" defaultRowHeight="15"/>
  <cols>
    <col min="1" max="1" width="9.5703125" style="2" bestFit="1" customWidth="1"/>
    <col min="2" max="2" width="89.140625" style="2" customWidth="1"/>
    <col min="3" max="8" width="12.7109375" style="2" customWidth="1"/>
    <col min="9" max="9" width="8.85546875" customWidth="1"/>
    <col min="10" max="16384" width="9.140625" style="13"/>
  </cols>
  <sheetData>
    <row r="1" spans="1:8" ht="15.75">
      <c r="A1" s="18" t="s">
        <v>226</v>
      </c>
      <c r="B1" s="456" t="s">
        <v>918</v>
      </c>
      <c r="C1" s="17"/>
    </row>
    <row r="2" spans="1:8" ht="15.75">
      <c r="A2" s="18" t="s">
        <v>227</v>
      </c>
      <c r="B2" s="442">
        <f>'1. key ratios'!B2</f>
        <v>43830</v>
      </c>
      <c r="C2" s="30"/>
      <c r="D2" s="19"/>
      <c r="E2" s="19"/>
      <c r="F2" s="19"/>
      <c r="G2" s="19"/>
      <c r="H2" s="19"/>
    </row>
    <row r="3" spans="1:8" ht="15.75">
      <c r="A3" s="18"/>
      <c r="B3" s="17"/>
      <c r="C3" s="30"/>
      <c r="D3" s="19"/>
      <c r="E3" s="19"/>
      <c r="F3" s="19"/>
      <c r="G3" s="19"/>
      <c r="H3" s="19"/>
    </row>
    <row r="4" spans="1:8" ht="16.5" thickBot="1">
      <c r="A4" s="51" t="s">
        <v>651</v>
      </c>
      <c r="B4" s="31" t="s">
        <v>260</v>
      </c>
      <c r="C4" s="38"/>
      <c r="D4" s="38"/>
      <c r="E4" s="38"/>
      <c r="F4" s="51"/>
      <c r="G4" s="51"/>
      <c r="H4" s="52" t="s">
        <v>130</v>
      </c>
    </row>
    <row r="5" spans="1:8" ht="15.75">
      <c r="A5" s="133"/>
      <c r="B5" s="134"/>
      <c r="C5" s="566" t="s">
        <v>232</v>
      </c>
      <c r="D5" s="567"/>
      <c r="E5" s="568"/>
      <c r="F5" s="566" t="s">
        <v>233</v>
      </c>
      <c r="G5" s="567"/>
      <c r="H5" s="569"/>
    </row>
    <row r="6" spans="1:8">
      <c r="A6" s="135" t="s">
        <v>27</v>
      </c>
      <c r="B6" s="53"/>
      <c r="C6" s="54" t="s">
        <v>28</v>
      </c>
      <c r="D6" s="54" t="s">
        <v>133</v>
      </c>
      <c r="E6" s="54" t="s">
        <v>69</v>
      </c>
      <c r="F6" s="54" t="s">
        <v>28</v>
      </c>
      <c r="G6" s="54" t="s">
        <v>133</v>
      </c>
      <c r="H6" s="136" t="s">
        <v>69</v>
      </c>
    </row>
    <row r="7" spans="1:8">
      <c r="A7" s="137"/>
      <c r="B7" s="56" t="s">
        <v>129</v>
      </c>
      <c r="C7" s="57"/>
      <c r="D7" s="57"/>
      <c r="E7" s="57"/>
      <c r="F7" s="57"/>
      <c r="G7" s="57"/>
      <c r="H7" s="138"/>
    </row>
    <row r="8" spans="1:8" ht="15.75">
      <c r="A8" s="137">
        <v>1</v>
      </c>
      <c r="B8" s="58" t="s">
        <v>134</v>
      </c>
      <c r="C8" s="503">
        <v>550048</v>
      </c>
      <c r="D8" s="503">
        <v>322026</v>
      </c>
      <c r="E8" s="445">
        <f>C8+D8</f>
        <v>872074</v>
      </c>
      <c r="F8" s="503">
        <v>456345</v>
      </c>
      <c r="G8" s="503">
        <v>232748</v>
      </c>
      <c r="H8" s="504">
        <f>F8+G8</f>
        <v>689093</v>
      </c>
    </row>
    <row r="9" spans="1:8" ht="15.75">
      <c r="A9" s="137">
        <v>2</v>
      </c>
      <c r="B9" s="58" t="s">
        <v>135</v>
      </c>
      <c r="C9" s="505">
        <v>2885488</v>
      </c>
      <c r="D9" s="505">
        <v>1188957</v>
      </c>
      <c r="E9" s="445">
        <f t="shared" ref="E9:E67" si="0">C9+D9</f>
        <v>4074445</v>
      </c>
      <c r="F9" s="505">
        <v>1160684</v>
      </c>
      <c r="G9" s="505">
        <v>991272</v>
      </c>
      <c r="H9" s="504">
        <f t="shared" ref="H9:H67" si="1">F9+G9</f>
        <v>2151956</v>
      </c>
    </row>
    <row r="10" spans="1:8" ht="15.75">
      <c r="A10" s="137">
        <v>2.1</v>
      </c>
      <c r="B10" s="59" t="s">
        <v>136</v>
      </c>
      <c r="C10" s="503">
        <v>0</v>
      </c>
      <c r="D10" s="503">
        <v>0</v>
      </c>
      <c r="E10" s="445">
        <f t="shared" si="0"/>
        <v>0</v>
      </c>
      <c r="F10" s="503">
        <v>0</v>
      </c>
      <c r="G10" s="503">
        <v>0</v>
      </c>
      <c r="H10" s="504">
        <f t="shared" si="1"/>
        <v>0</v>
      </c>
    </row>
    <row r="11" spans="1:8" ht="15.75">
      <c r="A11" s="137">
        <v>2.2000000000000002</v>
      </c>
      <c r="B11" s="59" t="s">
        <v>137</v>
      </c>
      <c r="C11" s="503">
        <v>2577983</v>
      </c>
      <c r="D11" s="503">
        <v>562109</v>
      </c>
      <c r="E11" s="445">
        <f t="shared" si="0"/>
        <v>3140092</v>
      </c>
      <c r="F11" s="503">
        <v>828398</v>
      </c>
      <c r="G11" s="503">
        <v>354109</v>
      </c>
      <c r="H11" s="504">
        <f t="shared" si="1"/>
        <v>1182507</v>
      </c>
    </row>
    <row r="12" spans="1:8" ht="15.75">
      <c r="A12" s="137">
        <v>2.2999999999999998</v>
      </c>
      <c r="B12" s="59" t="s">
        <v>138</v>
      </c>
      <c r="C12" s="503">
        <v>0</v>
      </c>
      <c r="D12" s="503">
        <v>0</v>
      </c>
      <c r="E12" s="445">
        <f t="shared" si="0"/>
        <v>0</v>
      </c>
      <c r="F12" s="503">
        <v>0</v>
      </c>
      <c r="G12" s="503">
        <v>0</v>
      </c>
      <c r="H12" s="504">
        <f t="shared" si="1"/>
        <v>0</v>
      </c>
    </row>
    <row r="13" spans="1:8" ht="15.75">
      <c r="A13" s="137">
        <v>2.4</v>
      </c>
      <c r="B13" s="59" t="s">
        <v>139</v>
      </c>
      <c r="C13" s="503">
        <v>0</v>
      </c>
      <c r="D13" s="503">
        <v>0</v>
      </c>
      <c r="E13" s="445">
        <f t="shared" si="0"/>
        <v>0</v>
      </c>
      <c r="F13" s="503">
        <v>0</v>
      </c>
      <c r="G13" s="503">
        <v>0</v>
      </c>
      <c r="H13" s="504">
        <f t="shared" si="1"/>
        <v>0</v>
      </c>
    </row>
    <row r="14" spans="1:8" ht="15.75">
      <c r="A14" s="137">
        <v>2.5</v>
      </c>
      <c r="B14" s="59" t="s">
        <v>140</v>
      </c>
      <c r="C14" s="503">
        <v>0</v>
      </c>
      <c r="D14" s="503">
        <v>0</v>
      </c>
      <c r="E14" s="445">
        <f t="shared" si="0"/>
        <v>0</v>
      </c>
      <c r="F14" s="503">
        <v>0</v>
      </c>
      <c r="G14" s="503">
        <v>0</v>
      </c>
      <c r="H14" s="504">
        <f t="shared" si="1"/>
        <v>0</v>
      </c>
    </row>
    <row r="15" spans="1:8" ht="15.75">
      <c r="A15" s="137">
        <v>2.6</v>
      </c>
      <c r="B15" s="59" t="s">
        <v>141</v>
      </c>
      <c r="C15" s="503">
        <v>0</v>
      </c>
      <c r="D15" s="503">
        <v>0</v>
      </c>
      <c r="E15" s="445">
        <f t="shared" si="0"/>
        <v>0</v>
      </c>
      <c r="F15" s="503">
        <v>0</v>
      </c>
      <c r="G15" s="503">
        <v>0</v>
      </c>
      <c r="H15" s="504">
        <f t="shared" si="1"/>
        <v>0</v>
      </c>
    </row>
    <row r="16" spans="1:8" ht="15.75">
      <c r="A16" s="137">
        <v>2.7</v>
      </c>
      <c r="B16" s="59" t="s">
        <v>142</v>
      </c>
      <c r="C16" s="503">
        <v>0</v>
      </c>
      <c r="D16" s="503">
        <v>0</v>
      </c>
      <c r="E16" s="445">
        <f t="shared" si="0"/>
        <v>0</v>
      </c>
      <c r="F16" s="503">
        <v>0</v>
      </c>
      <c r="G16" s="503">
        <v>0</v>
      </c>
      <c r="H16" s="504">
        <f t="shared" si="1"/>
        <v>0</v>
      </c>
    </row>
    <row r="17" spans="1:8" ht="15.75">
      <c r="A17" s="137">
        <v>2.8</v>
      </c>
      <c r="B17" s="59" t="s">
        <v>143</v>
      </c>
      <c r="C17" s="503">
        <v>307505</v>
      </c>
      <c r="D17" s="503">
        <v>626848</v>
      </c>
      <c r="E17" s="445">
        <f t="shared" si="0"/>
        <v>934353</v>
      </c>
      <c r="F17" s="503">
        <v>332286</v>
      </c>
      <c r="G17" s="503">
        <v>637163</v>
      </c>
      <c r="H17" s="504">
        <f t="shared" si="1"/>
        <v>969449</v>
      </c>
    </row>
    <row r="18" spans="1:8" ht="15.75">
      <c r="A18" s="137">
        <v>2.9</v>
      </c>
      <c r="B18" s="59" t="s">
        <v>144</v>
      </c>
      <c r="C18" s="503">
        <v>0</v>
      </c>
      <c r="D18" s="503">
        <v>0</v>
      </c>
      <c r="E18" s="445">
        <f t="shared" si="0"/>
        <v>0</v>
      </c>
      <c r="F18" s="503">
        <v>0</v>
      </c>
      <c r="G18" s="503">
        <v>0</v>
      </c>
      <c r="H18" s="504">
        <f t="shared" si="1"/>
        <v>0</v>
      </c>
    </row>
    <row r="19" spans="1:8" ht="15.75">
      <c r="A19" s="137">
        <v>3</v>
      </c>
      <c r="B19" s="58" t="s">
        <v>145</v>
      </c>
      <c r="C19" s="503">
        <v>44911</v>
      </c>
      <c r="D19" s="503">
        <v>92382</v>
      </c>
      <c r="E19" s="445">
        <f t="shared" si="0"/>
        <v>137293</v>
      </c>
      <c r="F19" s="503">
        <v>14098</v>
      </c>
      <c r="G19" s="503">
        <v>53330</v>
      </c>
      <c r="H19" s="504">
        <f t="shared" si="1"/>
        <v>67428</v>
      </c>
    </row>
    <row r="20" spans="1:8" ht="15.75">
      <c r="A20" s="137">
        <v>4</v>
      </c>
      <c r="B20" s="58" t="s">
        <v>146</v>
      </c>
      <c r="C20" s="503">
        <v>1799703</v>
      </c>
      <c r="D20" s="503">
        <v>0</v>
      </c>
      <c r="E20" s="445">
        <f t="shared" si="0"/>
        <v>1799703</v>
      </c>
      <c r="F20" s="503">
        <v>1742707</v>
      </c>
      <c r="G20" s="503">
        <v>0</v>
      </c>
      <c r="H20" s="504">
        <f t="shared" si="1"/>
        <v>1742707</v>
      </c>
    </row>
    <row r="21" spans="1:8" ht="15.75">
      <c r="A21" s="137">
        <v>5</v>
      </c>
      <c r="B21" s="58" t="s">
        <v>147</v>
      </c>
      <c r="C21" s="503">
        <v>162727</v>
      </c>
      <c r="D21" s="503">
        <v>368025</v>
      </c>
      <c r="E21" s="445">
        <f t="shared" si="0"/>
        <v>530752</v>
      </c>
      <c r="F21" s="503">
        <v>108843</v>
      </c>
      <c r="G21" s="503">
        <v>119443</v>
      </c>
      <c r="H21" s="504">
        <f>F21+G21</f>
        <v>228286</v>
      </c>
    </row>
    <row r="22" spans="1:8" ht="15.75">
      <c r="A22" s="137">
        <v>6</v>
      </c>
      <c r="B22" s="60" t="s">
        <v>148</v>
      </c>
      <c r="C22" s="505">
        <v>5442877</v>
      </c>
      <c r="D22" s="505">
        <v>1971390</v>
      </c>
      <c r="E22" s="445">
        <f>C22+D22</f>
        <v>7414267</v>
      </c>
      <c r="F22" s="505">
        <v>3482677</v>
      </c>
      <c r="G22" s="505">
        <v>1396793</v>
      </c>
      <c r="H22" s="504">
        <f>F22+G22</f>
        <v>4879470</v>
      </c>
    </row>
    <row r="23" spans="1:8" ht="15.75">
      <c r="A23" s="137"/>
      <c r="B23" s="56" t="s">
        <v>127</v>
      </c>
      <c r="C23" s="503"/>
      <c r="D23" s="503"/>
      <c r="E23" s="449"/>
      <c r="F23" s="503"/>
      <c r="G23" s="503"/>
      <c r="H23" s="506"/>
    </row>
    <row r="24" spans="1:8" ht="15.75">
      <c r="A24" s="137">
        <v>7</v>
      </c>
      <c r="B24" s="58" t="s">
        <v>149</v>
      </c>
      <c r="C24" s="503">
        <v>17103.21</v>
      </c>
      <c r="D24" s="503">
        <v>68143.300000000017</v>
      </c>
      <c r="E24" s="445">
        <f t="shared" si="0"/>
        <v>85246.510000000009</v>
      </c>
      <c r="F24" s="503">
        <v>102272.72999999998</v>
      </c>
      <c r="G24" s="503">
        <v>5740.9000000000005</v>
      </c>
      <c r="H24" s="504">
        <f t="shared" si="1"/>
        <v>108013.62999999998</v>
      </c>
    </row>
    <row r="25" spans="1:8" ht="15.75">
      <c r="A25" s="137">
        <v>8</v>
      </c>
      <c r="B25" s="58" t="s">
        <v>150</v>
      </c>
      <c r="C25" s="503">
        <v>23771.79</v>
      </c>
      <c r="D25" s="503">
        <v>216799.69999999998</v>
      </c>
      <c r="E25" s="445">
        <f t="shared" si="0"/>
        <v>240571.49</v>
      </c>
      <c r="F25" s="503">
        <v>6968.2700000000186</v>
      </c>
      <c r="G25" s="503">
        <v>36945.1</v>
      </c>
      <c r="H25" s="504">
        <f t="shared" si="1"/>
        <v>43913.370000000017</v>
      </c>
    </row>
    <row r="26" spans="1:8" ht="15.75">
      <c r="A26" s="137">
        <v>9</v>
      </c>
      <c r="B26" s="58" t="s">
        <v>151</v>
      </c>
      <c r="C26" s="503">
        <v>0</v>
      </c>
      <c r="D26" s="503">
        <v>112020</v>
      </c>
      <c r="E26" s="445">
        <f t="shared" si="0"/>
        <v>112020</v>
      </c>
      <c r="F26" s="503">
        <v>389</v>
      </c>
      <c r="G26" s="503">
        <v>58828</v>
      </c>
      <c r="H26" s="504">
        <f t="shared" si="1"/>
        <v>59217</v>
      </c>
    </row>
    <row r="27" spans="1:8" ht="15.75">
      <c r="A27" s="137">
        <v>10</v>
      </c>
      <c r="B27" s="58" t="s">
        <v>152</v>
      </c>
      <c r="C27" s="503">
        <v>0</v>
      </c>
      <c r="D27" s="503">
        <v>0</v>
      </c>
      <c r="E27" s="445">
        <f t="shared" si="0"/>
        <v>0</v>
      </c>
      <c r="F27" s="503">
        <v>0</v>
      </c>
      <c r="G27" s="503">
        <v>0</v>
      </c>
      <c r="H27" s="504">
        <f t="shared" si="1"/>
        <v>0</v>
      </c>
    </row>
    <row r="28" spans="1:8" ht="15.75">
      <c r="A28" s="137">
        <v>11</v>
      </c>
      <c r="B28" s="58" t="s">
        <v>153</v>
      </c>
      <c r="C28" s="503">
        <v>0</v>
      </c>
      <c r="D28" s="503">
        <v>3671</v>
      </c>
      <c r="E28" s="445">
        <f t="shared" si="0"/>
        <v>3671</v>
      </c>
      <c r="F28" s="503">
        <v>473</v>
      </c>
      <c r="G28" s="503">
        <v>6194</v>
      </c>
      <c r="H28" s="504">
        <f t="shared" si="1"/>
        <v>6667</v>
      </c>
    </row>
    <row r="29" spans="1:8" ht="15.75">
      <c r="A29" s="137">
        <v>12</v>
      </c>
      <c r="B29" s="58" t="s">
        <v>154</v>
      </c>
      <c r="C29" s="503">
        <v>6684</v>
      </c>
      <c r="D29" s="503">
        <v>13918</v>
      </c>
      <c r="E29" s="445">
        <f t="shared" si="0"/>
        <v>20602</v>
      </c>
      <c r="F29" s="503">
        <v>0</v>
      </c>
      <c r="G29" s="503">
        <v>0</v>
      </c>
      <c r="H29" s="504">
        <f t="shared" si="1"/>
        <v>0</v>
      </c>
    </row>
    <row r="30" spans="1:8" ht="15.75">
      <c r="A30" s="137">
        <v>13</v>
      </c>
      <c r="B30" s="61" t="s">
        <v>155</v>
      </c>
      <c r="C30" s="505">
        <v>47559</v>
      </c>
      <c r="D30" s="505">
        <v>414552</v>
      </c>
      <c r="E30" s="445">
        <f t="shared" si="0"/>
        <v>462111</v>
      </c>
      <c r="F30" s="505">
        <v>110103</v>
      </c>
      <c r="G30" s="505">
        <v>107708</v>
      </c>
      <c r="H30" s="504">
        <f t="shared" si="1"/>
        <v>217811</v>
      </c>
    </row>
    <row r="31" spans="1:8" ht="15.75">
      <c r="A31" s="137">
        <v>14</v>
      </c>
      <c r="B31" s="61" t="s">
        <v>156</v>
      </c>
      <c r="C31" s="505">
        <v>5395318</v>
      </c>
      <c r="D31" s="505">
        <v>1556838</v>
      </c>
      <c r="E31" s="445">
        <f t="shared" si="0"/>
        <v>6952156</v>
      </c>
      <c r="F31" s="505">
        <v>3372574</v>
      </c>
      <c r="G31" s="505">
        <v>1289085</v>
      </c>
      <c r="H31" s="504">
        <f t="shared" si="1"/>
        <v>4661659</v>
      </c>
    </row>
    <row r="32" spans="1:8">
      <c r="A32" s="137"/>
      <c r="B32" s="56"/>
      <c r="C32" s="507"/>
      <c r="D32" s="507"/>
      <c r="E32" s="507"/>
      <c r="F32" s="507"/>
      <c r="G32" s="507"/>
      <c r="H32" s="508"/>
    </row>
    <row r="33" spans="1:8" ht="15.75">
      <c r="A33" s="137"/>
      <c r="B33" s="56" t="s">
        <v>157</v>
      </c>
      <c r="C33" s="503"/>
      <c r="D33" s="503"/>
      <c r="E33" s="449"/>
      <c r="F33" s="503"/>
      <c r="G33" s="503"/>
      <c r="H33" s="506"/>
    </row>
    <row r="34" spans="1:8" ht="15.75">
      <c r="A34" s="137">
        <v>15</v>
      </c>
      <c r="B34" s="55" t="s">
        <v>128</v>
      </c>
      <c r="C34" s="509">
        <v>-183860</v>
      </c>
      <c r="D34" s="509">
        <v>431436</v>
      </c>
      <c r="E34" s="445">
        <f t="shared" si="0"/>
        <v>247576</v>
      </c>
      <c r="F34" s="509">
        <v>-89524</v>
      </c>
      <c r="G34" s="509">
        <v>480336</v>
      </c>
      <c r="H34" s="504">
        <f t="shared" si="1"/>
        <v>390812</v>
      </c>
    </row>
    <row r="35" spans="1:8" ht="15.75">
      <c r="A35" s="137">
        <v>15.1</v>
      </c>
      <c r="B35" s="59" t="s">
        <v>158</v>
      </c>
      <c r="C35" s="503">
        <v>297028</v>
      </c>
      <c r="D35" s="503">
        <v>784565</v>
      </c>
      <c r="E35" s="445">
        <f t="shared" si="0"/>
        <v>1081593</v>
      </c>
      <c r="F35" s="503">
        <v>282389</v>
      </c>
      <c r="G35" s="503">
        <v>741828</v>
      </c>
      <c r="H35" s="504">
        <f t="shared" si="1"/>
        <v>1024217</v>
      </c>
    </row>
    <row r="36" spans="1:8" ht="15.75">
      <c r="A36" s="137">
        <v>15.2</v>
      </c>
      <c r="B36" s="59" t="s">
        <v>159</v>
      </c>
      <c r="C36" s="503">
        <v>480888</v>
      </c>
      <c r="D36" s="503">
        <v>353129</v>
      </c>
      <c r="E36" s="445">
        <f t="shared" si="0"/>
        <v>834017</v>
      </c>
      <c r="F36" s="503">
        <v>371913</v>
      </c>
      <c r="G36" s="503">
        <v>261492</v>
      </c>
      <c r="H36" s="504">
        <f t="shared" si="1"/>
        <v>633405</v>
      </c>
    </row>
    <row r="37" spans="1:8" ht="15.75">
      <c r="A37" s="137">
        <v>16</v>
      </c>
      <c r="B37" s="58" t="s">
        <v>160</v>
      </c>
      <c r="C37" s="503">
        <v>0</v>
      </c>
      <c r="D37" s="503">
        <v>0</v>
      </c>
      <c r="E37" s="445">
        <f t="shared" si="0"/>
        <v>0</v>
      </c>
      <c r="F37" s="503">
        <v>0</v>
      </c>
      <c r="G37" s="503">
        <v>0</v>
      </c>
      <c r="H37" s="504">
        <f t="shared" si="1"/>
        <v>0</v>
      </c>
    </row>
    <row r="38" spans="1:8" ht="15.75">
      <c r="A38" s="137">
        <v>17</v>
      </c>
      <c r="B38" s="58" t="s">
        <v>161</v>
      </c>
      <c r="C38" s="503">
        <v>0</v>
      </c>
      <c r="D38" s="503">
        <v>0</v>
      </c>
      <c r="E38" s="445">
        <f t="shared" si="0"/>
        <v>0</v>
      </c>
      <c r="F38" s="503">
        <v>0</v>
      </c>
      <c r="G38" s="503">
        <v>0</v>
      </c>
      <c r="H38" s="504">
        <f t="shared" si="1"/>
        <v>0</v>
      </c>
    </row>
    <row r="39" spans="1:8" ht="15.75">
      <c r="A39" s="137">
        <v>18</v>
      </c>
      <c r="B39" s="58" t="s">
        <v>162</v>
      </c>
      <c r="C39" s="503">
        <v>0</v>
      </c>
      <c r="D39" s="503">
        <v>0</v>
      </c>
      <c r="E39" s="445">
        <f t="shared" si="0"/>
        <v>0</v>
      </c>
      <c r="F39" s="503">
        <v>0</v>
      </c>
      <c r="G39" s="503">
        <v>0</v>
      </c>
      <c r="H39" s="504">
        <f t="shared" si="1"/>
        <v>0</v>
      </c>
    </row>
    <row r="40" spans="1:8" ht="15.75">
      <c r="A40" s="137">
        <v>19</v>
      </c>
      <c r="B40" s="58" t="s">
        <v>163</v>
      </c>
      <c r="C40" s="503">
        <v>1466956</v>
      </c>
      <c r="D40" s="503">
        <v>0</v>
      </c>
      <c r="E40" s="445">
        <f t="shared" si="0"/>
        <v>1466956</v>
      </c>
      <c r="F40" s="503">
        <v>1519978</v>
      </c>
      <c r="G40" s="503">
        <v>0</v>
      </c>
      <c r="H40" s="504">
        <f t="shared" si="1"/>
        <v>1519978</v>
      </c>
    </row>
    <row r="41" spans="1:8" ht="15.75">
      <c r="A41" s="137">
        <v>20</v>
      </c>
      <c r="B41" s="58" t="s">
        <v>164</v>
      </c>
      <c r="C41" s="503">
        <v>39753</v>
      </c>
      <c r="D41" s="503">
        <v>0</v>
      </c>
      <c r="E41" s="445">
        <f t="shared" si="0"/>
        <v>39753</v>
      </c>
      <c r="F41" s="503">
        <v>-102309</v>
      </c>
      <c r="G41" s="503">
        <v>0</v>
      </c>
      <c r="H41" s="504">
        <f t="shared" si="1"/>
        <v>-102309</v>
      </c>
    </row>
    <row r="42" spans="1:8" ht="15.75">
      <c r="A42" s="137">
        <v>21</v>
      </c>
      <c r="B42" s="58" t="s">
        <v>165</v>
      </c>
      <c r="C42" s="503">
        <v>13033.32</v>
      </c>
      <c r="D42" s="503">
        <v>0</v>
      </c>
      <c r="E42" s="445">
        <f t="shared" si="0"/>
        <v>13033.32</v>
      </c>
      <c r="F42" s="503">
        <v>0</v>
      </c>
      <c r="G42" s="503">
        <v>0</v>
      </c>
      <c r="H42" s="504">
        <f t="shared" si="1"/>
        <v>0</v>
      </c>
    </row>
    <row r="43" spans="1:8" ht="15.75">
      <c r="A43" s="137">
        <v>22</v>
      </c>
      <c r="B43" s="58" t="s">
        <v>166</v>
      </c>
      <c r="C43" s="503">
        <v>0</v>
      </c>
      <c r="D43" s="503">
        <v>8049</v>
      </c>
      <c r="E43" s="445">
        <f t="shared" si="0"/>
        <v>8049</v>
      </c>
      <c r="F43" s="503">
        <v>0</v>
      </c>
      <c r="G43" s="503">
        <v>269</v>
      </c>
      <c r="H43" s="504">
        <f t="shared" si="1"/>
        <v>269</v>
      </c>
    </row>
    <row r="44" spans="1:8" ht="15.75">
      <c r="A44" s="137">
        <v>23</v>
      </c>
      <c r="B44" s="58" t="s">
        <v>167</v>
      </c>
      <c r="C44" s="503">
        <v>12991.68</v>
      </c>
      <c r="D44" s="503">
        <v>0</v>
      </c>
      <c r="E44" s="445">
        <f t="shared" si="0"/>
        <v>12991.68</v>
      </c>
      <c r="F44" s="503">
        <v>27503</v>
      </c>
      <c r="G44" s="503">
        <v>0</v>
      </c>
      <c r="H44" s="504">
        <f t="shared" si="1"/>
        <v>27503</v>
      </c>
    </row>
    <row r="45" spans="1:8" ht="15.75">
      <c r="A45" s="137">
        <v>24</v>
      </c>
      <c r="B45" s="61" t="s">
        <v>168</v>
      </c>
      <c r="C45" s="505">
        <v>1348874</v>
      </c>
      <c r="D45" s="505">
        <v>439485</v>
      </c>
      <c r="E45" s="445">
        <f t="shared" si="0"/>
        <v>1788359</v>
      </c>
      <c r="F45" s="505">
        <v>1355648</v>
      </c>
      <c r="G45" s="505">
        <v>480605</v>
      </c>
      <c r="H45" s="504">
        <f t="shared" si="1"/>
        <v>1836253</v>
      </c>
    </row>
    <row r="46" spans="1:8">
      <c r="A46" s="137"/>
      <c r="B46" s="56" t="s">
        <v>169</v>
      </c>
      <c r="C46" s="503"/>
      <c r="D46" s="503"/>
      <c r="E46" s="503"/>
      <c r="F46" s="503"/>
      <c r="G46" s="503"/>
      <c r="H46" s="510"/>
    </row>
    <row r="47" spans="1:8" ht="15.75">
      <c r="A47" s="137">
        <v>25</v>
      </c>
      <c r="B47" s="58" t="s">
        <v>170</v>
      </c>
      <c r="C47" s="503">
        <v>28834</v>
      </c>
      <c r="D47" s="503">
        <v>12792</v>
      </c>
      <c r="E47" s="445">
        <f t="shared" si="0"/>
        <v>41626</v>
      </c>
      <c r="F47" s="503">
        <v>182465</v>
      </c>
      <c r="G47" s="503">
        <v>17794</v>
      </c>
      <c r="H47" s="504">
        <f t="shared" si="1"/>
        <v>200259</v>
      </c>
    </row>
    <row r="48" spans="1:8" ht="15.75">
      <c r="A48" s="137">
        <v>26</v>
      </c>
      <c r="B48" s="58" t="s">
        <v>171</v>
      </c>
      <c r="C48" s="503">
        <v>228896</v>
      </c>
      <c r="D48" s="503">
        <v>0</v>
      </c>
      <c r="E48" s="445">
        <f t="shared" si="0"/>
        <v>228896</v>
      </c>
      <c r="F48" s="503">
        <v>179965</v>
      </c>
      <c r="G48" s="503">
        <v>217</v>
      </c>
      <c r="H48" s="504">
        <f t="shared" si="1"/>
        <v>180182</v>
      </c>
    </row>
    <row r="49" spans="1:9" ht="15.75">
      <c r="A49" s="137">
        <v>27</v>
      </c>
      <c r="B49" s="58" t="s">
        <v>172</v>
      </c>
      <c r="C49" s="503">
        <v>2531226</v>
      </c>
      <c r="D49" s="503">
        <v>0</v>
      </c>
      <c r="E49" s="445">
        <f t="shared" si="0"/>
        <v>2531226</v>
      </c>
      <c r="F49" s="503">
        <v>2280261</v>
      </c>
      <c r="G49" s="503">
        <v>0</v>
      </c>
      <c r="H49" s="504">
        <f t="shared" si="1"/>
        <v>2280261</v>
      </c>
    </row>
    <row r="50" spans="1:9" ht="15.75">
      <c r="A50" s="137">
        <v>28</v>
      </c>
      <c r="B50" s="58" t="s">
        <v>311</v>
      </c>
      <c r="C50" s="503">
        <v>4334</v>
      </c>
      <c r="D50" s="503">
        <v>0</v>
      </c>
      <c r="E50" s="445">
        <f t="shared" si="0"/>
        <v>4334</v>
      </c>
      <c r="F50" s="503">
        <v>26296</v>
      </c>
      <c r="G50" s="503">
        <v>0</v>
      </c>
      <c r="H50" s="504">
        <f t="shared" si="1"/>
        <v>26296</v>
      </c>
    </row>
    <row r="51" spans="1:9" ht="15.75">
      <c r="A51" s="137">
        <v>29</v>
      </c>
      <c r="B51" s="58" t="s">
        <v>173</v>
      </c>
      <c r="C51" s="503">
        <v>648148</v>
      </c>
      <c r="D51" s="503">
        <v>0</v>
      </c>
      <c r="E51" s="445">
        <f t="shared" si="0"/>
        <v>648148</v>
      </c>
      <c r="F51" s="503">
        <v>467406</v>
      </c>
      <c r="G51" s="503">
        <v>0</v>
      </c>
      <c r="H51" s="504">
        <f t="shared" si="1"/>
        <v>467406</v>
      </c>
    </row>
    <row r="52" spans="1:9" ht="15.75">
      <c r="A52" s="137">
        <v>30</v>
      </c>
      <c r="B52" s="58" t="s">
        <v>174</v>
      </c>
      <c r="C52" s="503">
        <v>674852</v>
      </c>
      <c r="D52" s="503">
        <v>3708</v>
      </c>
      <c r="E52" s="445">
        <f t="shared" si="0"/>
        <v>678560</v>
      </c>
      <c r="F52" s="503">
        <v>655934</v>
      </c>
      <c r="G52" s="503">
        <v>658</v>
      </c>
      <c r="H52" s="504">
        <f t="shared" si="1"/>
        <v>656592</v>
      </c>
    </row>
    <row r="53" spans="1:9" ht="15.75">
      <c r="A53" s="137">
        <v>31</v>
      </c>
      <c r="B53" s="61" t="s">
        <v>175</v>
      </c>
      <c r="C53" s="505">
        <v>4116290</v>
      </c>
      <c r="D53" s="505">
        <v>16500</v>
      </c>
      <c r="E53" s="445">
        <f t="shared" si="0"/>
        <v>4132790</v>
      </c>
      <c r="F53" s="505">
        <v>3792327</v>
      </c>
      <c r="G53" s="505">
        <v>18669</v>
      </c>
      <c r="H53" s="504">
        <f t="shared" si="1"/>
        <v>3810996</v>
      </c>
    </row>
    <row r="54" spans="1:9" ht="15.75">
      <c r="A54" s="137">
        <v>32</v>
      </c>
      <c r="B54" s="61" t="s">
        <v>176</v>
      </c>
      <c r="C54" s="505">
        <v>-2767416</v>
      </c>
      <c r="D54" s="505">
        <v>422985</v>
      </c>
      <c r="E54" s="445">
        <f t="shared" si="0"/>
        <v>-2344431</v>
      </c>
      <c r="F54" s="505">
        <v>-2436679</v>
      </c>
      <c r="G54" s="505">
        <v>461936</v>
      </c>
      <c r="H54" s="504">
        <f t="shared" si="1"/>
        <v>-1974743</v>
      </c>
    </row>
    <row r="55" spans="1:9">
      <c r="A55" s="137"/>
      <c r="B55" s="56"/>
      <c r="C55" s="507"/>
      <c r="D55" s="507"/>
      <c r="E55" s="507"/>
      <c r="F55" s="507"/>
      <c r="G55" s="507"/>
      <c r="H55" s="508"/>
    </row>
    <row r="56" spans="1:9" ht="15.75">
      <c r="A56" s="137">
        <v>33</v>
      </c>
      <c r="B56" s="61" t="s">
        <v>177</v>
      </c>
      <c r="C56" s="505">
        <v>2627902</v>
      </c>
      <c r="D56" s="505">
        <v>1979823</v>
      </c>
      <c r="E56" s="445">
        <f t="shared" si="0"/>
        <v>4607725</v>
      </c>
      <c r="F56" s="505">
        <v>935895</v>
      </c>
      <c r="G56" s="505">
        <v>1751021</v>
      </c>
      <c r="H56" s="504">
        <f t="shared" si="1"/>
        <v>2686916</v>
      </c>
    </row>
    <row r="57" spans="1:9">
      <c r="A57" s="137"/>
      <c r="B57" s="56"/>
      <c r="C57" s="507"/>
      <c r="D57" s="507"/>
      <c r="E57" s="507"/>
      <c r="F57" s="507"/>
      <c r="G57" s="507"/>
      <c r="H57" s="508"/>
    </row>
    <row r="58" spans="1:9" ht="15.75">
      <c r="A58" s="137">
        <v>34</v>
      </c>
      <c r="B58" s="58" t="s">
        <v>178</v>
      </c>
      <c r="C58" s="503">
        <v>799467</v>
      </c>
      <c r="D58" s="503"/>
      <c r="E58" s="445">
        <f t="shared" si="0"/>
        <v>799467</v>
      </c>
      <c r="F58" s="503">
        <v>115967</v>
      </c>
      <c r="G58" s="503"/>
      <c r="H58" s="504">
        <f t="shared" si="1"/>
        <v>115967</v>
      </c>
    </row>
    <row r="59" spans="1:9" s="217" customFormat="1" ht="15.75">
      <c r="A59" s="137">
        <v>35</v>
      </c>
      <c r="B59" s="55" t="s">
        <v>179</v>
      </c>
      <c r="C59" s="511">
        <v>0</v>
      </c>
      <c r="D59" s="512"/>
      <c r="E59" s="513">
        <f t="shared" si="0"/>
        <v>0</v>
      </c>
      <c r="F59" s="514">
        <v>0</v>
      </c>
      <c r="G59" s="514"/>
      <c r="H59" s="515">
        <f t="shared" si="1"/>
        <v>0</v>
      </c>
      <c r="I59" s="216"/>
    </row>
    <row r="60" spans="1:9" ht="15.75">
      <c r="A60" s="137">
        <v>36</v>
      </c>
      <c r="B60" s="58" t="s">
        <v>180</v>
      </c>
      <c r="C60" s="503">
        <v>113187</v>
      </c>
      <c r="D60" s="503"/>
      <c r="E60" s="445">
        <f t="shared" si="0"/>
        <v>113187</v>
      </c>
      <c r="F60" s="503">
        <v>271689</v>
      </c>
      <c r="G60" s="503"/>
      <c r="H60" s="504">
        <f t="shared" si="1"/>
        <v>271689</v>
      </c>
    </row>
    <row r="61" spans="1:9" ht="15.75">
      <c r="A61" s="137">
        <v>37</v>
      </c>
      <c r="B61" s="61" t="s">
        <v>181</v>
      </c>
      <c r="C61" s="505">
        <v>912654</v>
      </c>
      <c r="D61" s="505">
        <v>0</v>
      </c>
      <c r="E61" s="445">
        <f t="shared" si="0"/>
        <v>912654</v>
      </c>
      <c r="F61" s="505">
        <v>387656</v>
      </c>
      <c r="G61" s="505">
        <v>0</v>
      </c>
      <c r="H61" s="504">
        <f t="shared" si="1"/>
        <v>387656</v>
      </c>
    </row>
    <row r="62" spans="1:9">
      <c r="A62" s="137"/>
      <c r="B62" s="62"/>
      <c r="C62" s="503"/>
      <c r="D62" s="503"/>
      <c r="E62" s="503"/>
      <c r="F62" s="503"/>
      <c r="G62" s="503"/>
      <c r="H62" s="510"/>
    </row>
    <row r="63" spans="1:9" ht="15.75">
      <c r="A63" s="137">
        <v>38</v>
      </c>
      <c r="B63" s="63" t="s">
        <v>312</v>
      </c>
      <c r="C63" s="505">
        <v>1715248</v>
      </c>
      <c r="D63" s="505">
        <v>1979823</v>
      </c>
      <c r="E63" s="445">
        <f t="shared" si="0"/>
        <v>3695071</v>
      </c>
      <c r="F63" s="505">
        <v>548239</v>
      </c>
      <c r="G63" s="505">
        <v>1751021</v>
      </c>
      <c r="H63" s="504">
        <f t="shared" si="1"/>
        <v>2299260</v>
      </c>
    </row>
    <row r="64" spans="1:9" ht="15.75">
      <c r="A64" s="135">
        <v>39</v>
      </c>
      <c r="B64" s="58" t="s">
        <v>182</v>
      </c>
      <c r="C64" s="516">
        <v>223312</v>
      </c>
      <c r="D64" s="516"/>
      <c r="E64" s="445">
        <f t="shared" si="0"/>
        <v>223312</v>
      </c>
      <c r="F64" s="516">
        <v>28166</v>
      </c>
      <c r="G64" s="516"/>
      <c r="H64" s="504">
        <f t="shared" si="1"/>
        <v>28166</v>
      </c>
    </row>
    <row r="65" spans="1:8" ht="15.75">
      <c r="A65" s="137">
        <v>40</v>
      </c>
      <c r="B65" s="61" t="s">
        <v>183</v>
      </c>
      <c r="C65" s="505">
        <v>1491936</v>
      </c>
      <c r="D65" s="505">
        <v>1979823</v>
      </c>
      <c r="E65" s="445">
        <f t="shared" si="0"/>
        <v>3471759</v>
      </c>
      <c r="F65" s="505">
        <v>520073</v>
      </c>
      <c r="G65" s="505">
        <v>1751021</v>
      </c>
      <c r="H65" s="504">
        <f t="shared" si="1"/>
        <v>2271094</v>
      </c>
    </row>
    <row r="66" spans="1:8" ht="15.75">
      <c r="A66" s="135">
        <v>41</v>
      </c>
      <c r="B66" s="58" t="s">
        <v>184</v>
      </c>
      <c r="C66" s="516"/>
      <c r="D66" s="516"/>
      <c r="E66" s="445">
        <f t="shared" si="0"/>
        <v>0</v>
      </c>
      <c r="F66" s="516"/>
      <c r="G66" s="516"/>
      <c r="H66" s="504">
        <f t="shared" si="1"/>
        <v>0</v>
      </c>
    </row>
    <row r="67" spans="1:8" ht="16.5" thickBot="1">
      <c r="A67" s="139">
        <v>42</v>
      </c>
      <c r="B67" s="140" t="s">
        <v>185</v>
      </c>
      <c r="C67" s="278">
        <v>1491936</v>
      </c>
      <c r="D67" s="278">
        <v>1979823</v>
      </c>
      <c r="E67" s="277">
        <f t="shared" si="0"/>
        <v>3471759</v>
      </c>
      <c r="F67" s="278">
        <v>520073</v>
      </c>
      <c r="G67" s="278">
        <v>1751021</v>
      </c>
      <c r="H67" s="279">
        <f t="shared" si="1"/>
        <v>2271094</v>
      </c>
    </row>
  </sheetData>
  <mergeCells count="2">
    <mergeCell ref="C5:E5"/>
    <mergeCell ref="F5:H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H53"/>
  <sheetViews>
    <sheetView zoomScaleNormal="100" workbookViewId="0">
      <selection activeCell="B49" sqref="B49"/>
    </sheetView>
  </sheetViews>
  <sheetFormatPr defaultRowHeight="15"/>
  <cols>
    <col min="1" max="1" width="9.5703125" bestFit="1" customWidth="1"/>
    <col min="2" max="2" width="72.28515625" customWidth="1"/>
    <col min="3" max="8" width="12.7109375" customWidth="1"/>
    <col min="9" max="9" width="8.85546875" customWidth="1"/>
  </cols>
  <sheetData>
    <row r="1" spans="1:8">
      <c r="A1" s="2" t="s">
        <v>226</v>
      </c>
      <c r="B1" s="456" t="s">
        <v>918</v>
      </c>
    </row>
    <row r="2" spans="1:8" ht="15.75">
      <c r="A2" s="2" t="s">
        <v>227</v>
      </c>
      <c r="B2" s="442">
        <f>'1. key ratios'!B2</f>
        <v>43830</v>
      </c>
    </row>
    <row r="3" spans="1:8">
      <c r="A3" s="2"/>
    </row>
    <row r="4" spans="1:8" ht="16.5" thickBot="1">
      <c r="A4" s="2" t="s">
        <v>652</v>
      </c>
      <c r="B4" s="2"/>
      <c r="C4" s="226"/>
      <c r="D4" s="226"/>
      <c r="E4" s="226"/>
      <c r="F4" s="227"/>
      <c r="G4" s="227"/>
      <c r="H4" s="228" t="s">
        <v>130</v>
      </c>
    </row>
    <row r="5" spans="1:8" ht="15.75">
      <c r="A5" s="570" t="s">
        <v>27</v>
      </c>
      <c r="B5" s="572" t="s">
        <v>284</v>
      </c>
      <c r="C5" s="574" t="s">
        <v>232</v>
      </c>
      <c r="D5" s="574"/>
      <c r="E5" s="574"/>
      <c r="F5" s="574" t="s">
        <v>233</v>
      </c>
      <c r="G5" s="574"/>
      <c r="H5" s="575"/>
    </row>
    <row r="6" spans="1:8">
      <c r="A6" s="571"/>
      <c r="B6" s="573"/>
      <c r="C6" s="44" t="s">
        <v>28</v>
      </c>
      <c r="D6" s="44" t="s">
        <v>131</v>
      </c>
      <c r="E6" s="44" t="s">
        <v>69</v>
      </c>
      <c r="F6" s="44" t="s">
        <v>28</v>
      </c>
      <c r="G6" s="44" t="s">
        <v>131</v>
      </c>
      <c r="H6" s="45" t="s">
        <v>69</v>
      </c>
    </row>
    <row r="7" spans="1:8" s="3" customFormat="1" ht="15.75">
      <c r="A7" s="229">
        <v>1</v>
      </c>
      <c r="B7" s="230" t="s">
        <v>792</v>
      </c>
      <c r="C7" s="457">
        <v>10881444</v>
      </c>
      <c r="D7" s="458">
        <v>21549205</v>
      </c>
      <c r="E7" s="446">
        <f>SUM(C7:D7)</f>
        <v>32430649</v>
      </c>
      <c r="F7" s="459">
        <v>9892670</v>
      </c>
      <c r="G7" s="458">
        <v>17123680</v>
      </c>
      <c r="H7" s="446">
        <f>SUM(F7:G7)</f>
        <v>27016350</v>
      </c>
    </row>
    <row r="8" spans="1:8" s="3" customFormat="1" ht="15.75">
      <c r="A8" s="229">
        <v>1.1000000000000001</v>
      </c>
      <c r="B8" s="231" t="s">
        <v>316</v>
      </c>
      <c r="C8" s="460">
        <v>9475527</v>
      </c>
      <c r="D8" s="444">
        <v>21124743</v>
      </c>
      <c r="E8" s="446">
        <f t="shared" ref="E8:E53" si="0">SUM(C8:D8)</f>
        <v>30600270</v>
      </c>
      <c r="F8" s="443">
        <v>9587451</v>
      </c>
      <c r="G8" s="444">
        <v>17067149</v>
      </c>
      <c r="H8" s="446">
        <f t="shared" ref="H8:H53" si="1">SUM(F8:G8)</f>
        <v>26654600</v>
      </c>
    </row>
    <row r="9" spans="1:8" s="3" customFormat="1" ht="15.75">
      <c r="A9" s="229">
        <v>1.2</v>
      </c>
      <c r="B9" s="231" t="s">
        <v>317</v>
      </c>
      <c r="C9" s="460"/>
      <c r="D9" s="444"/>
      <c r="E9" s="446">
        <f t="shared" si="0"/>
        <v>0</v>
      </c>
      <c r="F9" s="443"/>
      <c r="G9" s="444"/>
      <c r="H9" s="446">
        <f t="shared" si="1"/>
        <v>0</v>
      </c>
    </row>
    <row r="10" spans="1:8" s="3" customFormat="1" ht="15.75">
      <c r="A10" s="229">
        <v>1.3</v>
      </c>
      <c r="B10" s="231" t="s">
        <v>318</v>
      </c>
      <c r="C10" s="460">
        <v>1405917</v>
      </c>
      <c r="D10" s="444">
        <v>424462</v>
      </c>
      <c r="E10" s="446">
        <f t="shared" si="0"/>
        <v>1830379</v>
      </c>
      <c r="F10" s="443">
        <v>305219</v>
      </c>
      <c r="G10" s="444">
        <v>56531</v>
      </c>
      <c r="H10" s="446">
        <f t="shared" si="1"/>
        <v>361750</v>
      </c>
    </row>
    <row r="11" spans="1:8" s="3" customFormat="1" ht="15.75">
      <c r="A11" s="229">
        <v>1.4</v>
      </c>
      <c r="B11" s="231" t="s">
        <v>319</v>
      </c>
      <c r="C11" s="460">
        <v>0</v>
      </c>
      <c r="D11" s="444">
        <v>0</v>
      </c>
      <c r="E11" s="446">
        <f t="shared" si="0"/>
        <v>0</v>
      </c>
      <c r="F11" s="443">
        <v>0</v>
      </c>
      <c r="G11" s="444">
        <v>0</v>
      </c>
      <c r="H11" s="446">
        <f t="shared" si="1"/>
        <v>0</v>
      </c>
    </row>
    <row r="12" spans="1:8" s="3" customFormat="1" ht="29.25" customHeight="1">
      <c r="A12" s="229">
        <v>2</v>
      </c>
      <c r="B12" s="230" t="s">
        <v>320</v>
      </c>
      <c r="C12" s="457"/>
      <c r="D12" s="459">
        <v>0</v>
      </c>
      <c r="E12" s="446">
        <f t="shared" si="0"/>
        <v>0</v>
      </c>
      <c r="F12" s="461"/>
      <c r="G12" s="458">
        <v>0</v>
      </c>
      <c r="H12" s="446">
        <f t="shared" si="1"/>
        <v>0</v>
      </c>
    </row>
    <row r="13" spans="1:8" s="3" customFormat="1" ht="25.5">
      <c r="A13" s="229">
        <v>3</v>
      </c>
      <c r="B13" s="230" t="s">
        <v>321</v>
      </c>
      <c r="C13" s="457">
        <v>0</v>
      </c>
      <c r="D13" s="458">
        <v>0</v>
      </c>
      <c r="E13" s="446">
        <f t="shared" si="0"/>
        <v>0</v>
      </c>
      <c r="F13" s="457">
        <v>0</v>
      </c>
      <c r="G13" s="458">
        <v>0</v>
      </c>
      <c r="H13" s="446">
        <f t="shared" si="1"/>
        <v>0</v>
      </c>
    </row>
    <row r="14" spans="1:8" s="3" customFormat="1" ht="15.75">
      <c r="A14" s="229">
        <v>3.1</v>
      </c>
      <c r="B14" s="231" t="s">
        <v>322</v>
      </c>
      <c r="C14" s="460"/>
      <c r="D14" s="444"/>
      <c r="E14" s="446">
        <f t="shared" si="0"/>
        <v>0</v>
      </c>
      <c r="F14" s="443"/>
      <c r="G14" s="444"/>
      <c r="H14" s="446">
        <f t="shared" si="1"/>
        <v>0</v>
      </c>
    </row>
    <row r="15" spans="1:8" s="3" customFormat="1" ht="15.75">
      <c r="A15" s="229">
        <v>3.2</v>
      </c>
      <c r="B15" s="231" t="s">
        <v>323</v>
      </c>
      <c r="C15" s="460"/>
      <c r="D15" s="444"/>
      <c r="E15" s="446">
        <f t="shared" si="0"/>
        <v>0</v>
      </c>
      <c r="F15" s="443"/>
      <c r="G15" s="444"/>
      <c r="H15" s="446">
        <f t="shared" si="1"/>
        <v>0</v>
      </c>
    </row>
    <row r="16" spans="1:8" s="3" customFormat="1" ht="15.75">
      <c r="A16" s="229">
        <v>4</v>
      </c>
      <c r="B16" s="230" t="s">
        <v>324</v>
      </c>
      <c r="C16" s="459">
        <v>169858248</v>
      </c>
      <c r="D16" s="458">
        <v>79690057.381599993</v>
      </c>
      <c r="E16" s="446">
        <f t="shared" si="0"/>
        <v>249548305.38159999</v>
      </c>
      <c r="F16" s="459">
        <v>48893677.100000001</v>
      </c>
      <c r="G16" s="458">
        <v>69176382.865385994</v>
      </c>
      <c r="H16" s="446">
        <f t="shared" si="1"/>
        <v>118070059.965386</v>
      </c>
    </row>
    <row r="17" spans="1:8" s="3" customFormat="1" ht="15.75">
      <c r="A17" s="229">
        <v>4.0999999999999996</v>
      </c>
      <c r="B17" s="231" t="s">
        <v>325</v>
      </c>
      <c r="C17" s="460">
        <v>162236240</v>
      </c>
      <c r="D17" s="444">
        <v>47681556.045000002</v>
      </c>
      <c r="E17" s="446">
        <f t="shared" si="0"/>
        <v>209917796.04500002</v>
      </c>
      <c r="F17" s="443">
        <v>42689120</v>
      </c>
      <c r="G17" s="444">
        <v>44679000.210000001</v>
      </c>
      <c r="H17" s="446">
        <f t="shared" si="1"/>
        <v>87368120.210000008</v>
      </c>
    </row>
    <row r="18" spans="1:8" s="3" customFormat="1" ht="15.75">
      <c r="A18" s="229">
        <v>4.2</v>
      </c>
      <c r="B18" s="231" t="s">
        <v>326</v>
      </c>
      <c r="C18" s="460">
        <v>7622008</v>
      </c>
      <c r="D18" s="444">
        <v>32008501.336599998</v>
      </c>
      <c r="E18" s="446">
        <f t="shared" si="0"/>
        <v>39630509.336599998</v>
      </c>
      <c r="F18" s="443">
        <v>6204557.0999999996</v>
      </c>
      <c r="G18" s="444">
        <v>24497382.655385997</v>
      </c>
      <c r="H18" s="446">
        <f t="shared" si="1"/>
        <v>30701939.755385995</v>
      </c>
    </row>
    <row r="19" spans="1:8" s="3" customFormat="1" ht="25.5">
      <c r="A19" s="229">
        <v>5</v>
      </c>
      <c r="B19" s="230" t="s">
        <v>327</v>
      </c>
      <c r="C19" s="461">
        <v>53865441</v>
      </c>
      <c r="D19" s="458">
        <v>49320091.176799998</v>
      </c>
      <c r="E19" s="446">
        <f t="shared" si="0"/>
        <v>103185532.1768</v>
      </c>
      <c r="F19" s="461">
        <v>52728739</v>
      </c>
      <c r="G19" s="458">
        <v>57386515.719999999</v>
      </c>
      <c r="H19" s="446">
        <f t="shared" si="1"/>
        <v>110115254.72</v>
      </c>
    </row>
    <row r="20" spans="1:8" s="3" customFormat="1" ht="15.75">
      <c r="A20" s="229">
        <v>5.0999999999999996</v>
      </c>
      <c r="B20" s="231" t="s">
        <v>328</v>
      </c>
      <c r="C20" s="460">
        <v>288753</v>
      </c>
      <c r="D20" s="444">
        <v>3617345.4569999999</v>
      </c>
      <c r="E20" s="446">
        <f t="shared" si="0"/>
        <v>3906098.4569999999</v>
      </c>
      <c r="F20" s="443">
        <v>481768</v>
      </c>
      <c r="G20" s="444">
        <v>3466732.3200000003</v>
      </c>
      <c r="H20" s="446">
        <f t="shared" si="1"/>
        <v>3948500.3200000003</v>
      </c>
    </row>
    <row r="21" spans="1:8" s="3" customFormat="1" ht="15.75">
      <c r="A21" s="229">
        <v>5.2</v>
      </c>
      <c r="B21" s="231" t="s">
        <v>329</v>
      </c>
      <c r="C21" s="460">
        <v>0</v>
      </c>
      <c r="D21" s="444">
        <v>0</v>
      </c>
      <c r="E21" s="446">
        <f t="shared" si="0"/>
        <v>0</v>
      </c>
      <c r="F21" s="443">
        <v>0</v>
      </c>
      <c r="G21" s="444">
        <v>0</v>
      </c>
      <c r="H21" s="446">
        <f t="shared" si="1"/>
        <v>0</v>
      </c>
    </row>
    <row r="22" spans="1:8" s="3" customFormat="1" ht="15.75">
      <c r="A22" s="229">
        <v>5.3</v>
      </c>
      <c r="B22" s="231" t="s">
        <v>330</v>
      </c>
      <c r="C22" s="459">
        <v>53576688</v>
      </c>
      <c r="D22" s="458">
        <v>45702745.719799995</v>
      </c>
      <c r="E22" s="446">
        <f t="shared" si="0"/>
        <v>99279433.719799995</v>
      </c>
      <c r="F22" s="459">
        <v>52246971</v>
      </c>
      <c r="G22" s="458">
        <v>53919783.399999999</v>
      </c>
      <c r="H22" s="446">
        <f t="shared" si="1"/>
        <v>106166754.40000001</v>
      </c>
    </row>
    <row r="23" spans="1:8" s="3" customFormat="1" ht="15.75">
      <c r="A23" s="229" t="s">
        <v>331</v>
      </c>
      <c r="B23" s="232" t="s">
        <v>332</v>
      </c>
      <c r="C23" s="460">
        <v>12523899</v>
      </c>
      <c r="D23" s="444">
        <v>25673834.1974</v>
      </c>
      <c r="E23" s="446">
        <f t="shared" si="0"/>
        <v>38197733.197400004</v>
      </c>
      <c r="F23" s="443">
        <v>9756971</v>
      </c>
      <c r="G23" s="444">
        <v>32321789.445999999</v>
      </c>
      <c r="H23" s="446">
        <f t="shared" si="1"/>
        <v>42078760.445999995</v>
      </c>
    </row>
    <row r="24" spans="1:8" s="3" customFormat="1" ht="15.75">
      <c r="A24" s="229" t="s">
        <v>333</v>
      </c>
      <c r="B24" s="232" t="s">
        <v>334</v>
      </c>
      <c r="C24" s="460">
        <v>20105619</v>
      </c>
      <c r="D24" s="444">
        <v>12017547.0789</v>
      </c>
      <c r="E24" s="446">
        <f t="shared" si="0"/>
        <v>32123166.078900002</v>
      </c>
      <c r="F24" s="443">
        <v>30583500</v>
      </c>
      <c r="G24" s="444">
        <v>9713801.6261999998</v>
      </c>
      <c r="H24" s="446">
        <f t="shared" si="1"/>
        <v>40297301.626199998</v>
      </c>
    </row>
    <row r="25" spans="1:8" s="3" customFormat="1" ht="15.75">
      <c r="A25" s="229" t="s">
        <v>335</v>
      </c>
      <c r="B25" s="233" t="s">
        <v>336</v>
      </c>
      <c r="C25" s="460">
        <v>17361571</v>
      </c>
      <c r="D25" s="444">
        <v>4932444</v>
      </c>
      <c r="E25" s="446">
        <f t="shared" si="0"/>
        <v>22294015</v>
      </c>
      <c r="F25" s="443">
        <v>7026000</v>
      </c>
      <c r="G25" s="444">
        <v>7989651</v>
      </c>
      <c r="H25" s="446">
        <f t="shared" si="1"/>
        <v>15015651</v>
      </c>
    </row>
    <row r="26" spans="1:8" s="3" customFormat="1" ht="15.75">
      <c r="A26" s="229" t="s">
        <v>337</v>
      </c>
      <c r="B26" s="232" t="s">
        <v>338</v>
      </c>
      <c r="C26" s="460">
        <v>3585599</v>
      </c>
      <c r="D26" s="444">
        <v>3078920.4435000001</v>
      </c>
      <c r="E26" s="446">
        <f t="shared" si="0"/>
        <v>6664519.4435000001</v>
      </c>
      <c r="F26" s="443">
        <v>4880500</v>
      </c>
      <c r="G26" s="444">
        <v>3894541.3278000001</v>
      </c>
      <c r="H26" s="446">
        <f t="shared" si="1"/>
        <v>8775041.3278000001</v>
      </c>
    </row>
    <row r="27" spans="1:8" s="3" customFormat="1" ht="15.75">
      <c r="A27" s="229" t="s">
        <v>339</v>
      </c>
      <c r="B27" s="232" t="s">
        <v>340</v>
      </c>
      <c r="C27" s="460">
        <v>0</v>
      </c>
      <c r="D27" s="444">
        <v>0</v>
      </c>
      <c r="E27" s="446">
        <f t="shared" si="0"/>
        <v>0</v>
      </c>
      <c r="F27" s="443">
        <v>0</v>
      </c>
      <c r="G27" s="444">
        <v>0</v>
      </c>
      <c r="H27" s="446">
        <f t="shared" si="1"/>
        <v>0</v>
      </c>
    </row>
    <row r="28" spans="1:8" s="3" customFormat="1" ht="15.75">
      <c r="A28" s="229">
        <v>5.4</v>
      </c>
      <c r="B28" s="231" t="s">
        <v>341</v>
      </c>
      <c r="C28" s="460">
        <v>0</v>
      </c>
      <c r="D28" s="444">
        <v>0</v>
      </c>
      <c r="E28" s="446">
        <f t="shared" si="0"/>
        <v>0</v>
      </c>
      <c r="F28" s="443">
        <v>0</v>
      </c>
      <c r="G28" s="444">
        <v>0</v>
      </c>
      <c r="H28" s="446">
        <f t="shared" si="1"/>
        <v>0</v>
      </c>
    </row>
    <row r="29" spans="1:8" s="3" customFormat="1" ht="15.75">
      <c r="A29" s="229">
        <v>5.5</v>
      </c>
      <c r="B29" s="231" t="s">
        <v>342</v>
      </c>
      <c r="C29" s="460">
        <v>0</v>
      </c>
      <c r="D29" s="444">
        <v>0</v>
      </c>
      <c r="E29" s="446">
        <f t="shared" si="0"/>
        <v>0</v>
      </c>
      <c r="F29" s="443">
        <v>0</v>
      </c>
      <c r="G29" s="444">
        <v>0</v>
      </c>
      <c r="H29" s="446">
        <f t="shared" si="1"/>
        <v>0</v>
      </c>
    </row>
    <row r="30" spans="1:8" s="3" customFormat="1" ht="15.75">
      <c r="A30" s="229">
        <v>5.6</v>
      </c>
      <c r="B30" s="231" t="s">
        <v>343</v>
      </c>
      <c r="C30" s="460">
        <v>0</v>
      </c>
      <c r="D30" s="444">
        <v>0</v>
      </c>
      <c r="E30" s="446">
        <f t="shared" si="0"/>
        <v>0</v>
      </c>
      <c r="F30" s="443">
        <v>0</v>
      </c>
      <c r="G30" s="444">
        <v>0</v>
      </c>
      <c r="H30" s="446">
        <f t="shared" si="1"/>
        <v>0</v>
      </c>
    </row>
    <row r="31" spans="1:8" s="3" customFormat="1" ht="15.75">
      <c r="A31" s="229">
        <v>5.7</v>
      </c>
      <c r="B31" s="231" t="s">
        <v>344</v>
      </c>
      <c r="C31" s="460">
        <v>0</v>
      </c>
      <c r="D31" s="444">
        <v>0</v>
      </c>
      <c r="E31" s="446">
        <f t="shared" si="0"/>
        <v>0</v>
      </c>
      <c r="F31" s="443">
        <v>0</v>
      </c>
      <c r="G31" s="444">
        <v>0</v>
      </c>
      <c r="H31" s="446">
        <f t="shared" si="1"/>
        <v>0</v>
      </c>
    </row>
    <row r="32" spans="1:8" s="3" customFormat="1" ht="15.75">
      <c r="A32" s="229">
        <v>6</v>
      </c>
      <c r="B32" s="230" t="s">
        <v>345</v>
      </c>
      <c r="C32" s="460"/>
      <c r="D32" s="444"/>
      <c r="E32" s="446">
        <f t="shared" si="0"/>
        <v>0</v>
      </c>
      <c r="F32" s="443"/>
      <c r="G32" s="444"/>
      <c r="H32" s="446">
        <f t="shared" si="1"/>
        <v>0</v>
      </c>
    </row>
    <row r="33" spans="1:8" s="3" customFormat="1" ht="25.5">
      <c r="A33" s="229">
        <v>6.1</v>
      </c>
      <c r="B33" s="231" t="s">
        <v>793</v>
      </c>
      <c r="C33" s="460"/>
      <c r="D33" s="444"/>
      <c r="E33" s="446">
        <f t="shared" si="0"/>
        <v>0</v>
      </c>
      <c r="F33" s="443"/>
      <c r="G33" s="444"/>
      <c r="H33" s="446">
        <f t="shared" si="1"/>
        <v>0</v>
      </c>
    </row>
    <row r="34" spans="1:8" s="3" customFormat="1" ht="25.5">
      <c r="A34" s="229">
        <v>6.2</v>
      </c>
      <c r="B34" s="231" t="s">
        <v>346</v>
      </c>
      <c r="C34" s="460"/>
      <c r="D34" s="444"/>
      <c r="E34" s="446">
        <f t="shared" si="0"/>
        <v>0</v>
      </c>
      <c r="F34" s="443"/>
      <c r="G34" s="444"/>
      <c r="H34" s="446">
        <f t="shared" si="1"/>
        <v>0</v>
      </c>
    </row>
    <row r="35" spans="1:8" s="3" customFormat="1" ht="25.5">
      <c r="A35" s="229">
        <v>6.3</v>
      </c>
      <c r="B35" s="231" t="s">
        <v>347</v>
      </c>
      <c r="C35" s="460"/>
      <c r="D35" s="444"/>
      <c r="E35" s="446">
        <f t="shared" si="0"/>
        <v>0</v>
      </c>
      <c r="F35" s="443"/>
      <c r="G35" s="444"/>
      <c r="H35" s="446">
        <f t="shared" si="1"/>
        <v>0</v>
      </c>
    </row>
    <row r="36" spans="1:8" s="3" customFormat="1" ht="15.75">
      <c r="A36" s="229">
        <v>6.4</v>
      </c>
      <c r="B36" s="231" t="s">
        <v>348</v>
      </c>
      <c r="C36" s="460"/>
      <c r="D36" s="444"/>
      <c r="E36" s="446">
        <f t="shared" si="0"/>
        <v>0</v>
      </c>
      <c r="F36" s="443"/>
      <c r="G36" s="444"/>
      <c r="H36" s="446">
        <f t="shared" si="1"/>
        <v>0</v>
      </c>
    </row>
    <row r="37" spans="1:8" s="3" customFormat="1" ht="15.75">
      <c r="A37" s="229">
        <v>6.5</v>
      </c>
      <c r="B37" s="231" t="s">
        <v>349</v>
      </c>
      <c r="C37" s="460"/>
      <c r="D37" s="444"/>
      <c r="E37" s="446">
        <f t="shared" si="0"/>
        <v>0</v>
      </c>
      <c r="F37" s="443"/>
      <c r="G37" s="444"/>
      <c r="H37" s="446">
        <f t="shared" si="1"/>
        <v>0</v>
      </c>
    </row>
    <row r="38" spans="1:8" s="3" customFormat="1" ht="25.5">
      <c r="A38" s="229">
        <v>6.6</v>
      </c>
      <c r="B38" s="231" t="s">
        <v>350</v>
      </c>
      <c r="C38" s="460"/>
      <c r="D38" s="444"/>
      <c r="E38" s="446">
        <f t="shared" si="0"/>
        <v>0</v>
      </c>
      <c r="F38" s="443"/>
      <c r="G38" s="444"/>
      <c r="H38" s="446">
        <f t="shared" si="1"/>
        <v>0</v>
      </c>
    </row>
    <row r="39" spans="1:8" s="3" customFormat="1" ht="25.5">
      <c r="A39" s="229">
        <v>6.7</v>
      </c>
      <c r="B39" s="231" t="s">
        <v>351</v>
      </c>
      <c r="C39" s="460"/>
      <c r="D39" s="444"/>
      <c r="E39" s="446">
        <f t="shared" si="0"/>
        <v>0</v>
      </c>
      <c r="F39" s="443"/>
      <c r="G39" s="444"/>
      <c r="H39" s="446">
        <f t="shared" si="1"/>
        <v>0</v>
      </c>
    </row>
    <row r="40" spans="1:8" s="3" customFormat="1" ht="15.75">
      <c r="A40" s="229">
        <v>7</v>
      </c>
      <c r="B40" s="230" t="s">
        <v>352</v>
      </c>
      <c r="C40" s="459">
        <v>5630.1900000000078</v>
      </c>
      <c r="D40" s="458">
        <v>127166.34984899999</v>
      </c>
      <c r="E40" s="446">
        <f t="shared" si="0"/>
        <v>132796.53984899999</v>
      </c>
      <c r="F40" s="459">
        <v>26517.530000000006</v>
      </c>
      <c r="G40" s="458">
        <v>77000.42879999998</v>
      </c>
      <c r="H40" s="446">
        <f t="shared" si="1"/>
        <v>103517.95879999999</v>
      </c>
    </row>
    <row r="41" spans="1:8" s="3" customFormat="1" ht="25.5">
      <c r="A41" s="229">
        <v>7.1</v>
      </c>
      <c r="B41" s="231" t="s">
        <v>353</v>
      </c>
      <c r="C41" s="460">
        <v>0</v>
      </c>
      <c r="D41" s="444">
        <v>0</v>
      </c>
      <c r="E41" s="446">
        <f t="shared" si="0"/>
        <v>0</v>
      </c>
      <c r="F41" s="443">
        <v>0</v>
      </c>
      <c r="G41" s="444">
        <v>0</v>
      </c>
      <c r="H41" s="446">
        <f t="shared" si="1"/>
        <v>0</v>
      </c>
    </row>
    <row r="42" spans="1:8" s="3" customFormat="1" ht="25.5">
      <c r="A42" s="229">
        <v>7.2</v>
      </c>
      <c r="B42" s="231" t="s">
        <v>354</v>
      </c>
      <c r="C42" s="460">
        <v>757.74</v>
      </c>
      <c r="D42" s="444">
        <v>21146.362445999999</v>
      </c>
      <c r="E42" s="446">
        <f t="shared" si="0"/>
        <v>21904.102446000001</v>
      </c>
      <c r="F42" s="443">
        <v>6094.8100000000013</v>
      </c>
      <c r="G42" s="444">
        <v>17770.830677999998</v>
      </c>
      <c r="H42" s="446">
        <f t="shared" si="1"/>
        <v>23865.640678</v>
      </c>
    </row>
    <row r="43" spans="1:8" s="3" customFormat="1" ht="25.5">
      <c r="A43" s="229">
        <v>7.3</v>
      </c>
      <c r="B43" s="231" t="s">
        <v>355</v>
      </c>
      <c r="C43" s="460">
        <v>2784.54</v>
      </c>
      <c r="D43" s="444">
        <v>0</v>
      </c>
      <c r="E43" s="446">
        <f t="shared" si="0"/>
        <v>2784.54</v>
      </c>
      <c r="F43" s="443">
        <v>2784.54</v>
      </c>
      <c r="G43" s="444">
        <v>0</v>
      </c>
      <c r="H43" s="446">
        <f t="shared" si="1"/>
        <v>2784.54</v>
      </c>
    </row>
    <row r="44" spans="1:8" s="3" customFormat="1" ht="25.5">
      <c r="A44" s="229">
        <v>7.4</v>
      </c>
      <c r="B44" s="231" t="s">
        <v>356</v>
      </c>
      <c r="C44" s="460">
        <v>2087.9100000000085</v>
      </c>
      <c r="D44" s="444">
        <v>106019.98740299999</v>
      </c>
      <c r="E44" s="446">
        <f t="shared" si="0"/>
        <v>108107.897403</v>
      </c>
      <c r="F44" s="443">
        <v>17638.180000000004</v>
      </c>
      <c r="G44" s="444">
        <v>59229.598121999981</v>
      </c>
      <c r="H44" s="446">
        <f>SUM(F44:G44)</f>
        <v>76867.778121999989</v>
      </c>
    </row>
    <row r="45" spans="1:8" s="3" customFormat="1" ht="15.75">
      <c r="A45" s="229">
        <v>8</v>
      </c>
      <c r="B45" s="230" t="s">
        <v>357</v>
      </c>
      <c r="C45" s="460"/>
      <c r="D45" s="444"/>
      <c r="E45" s="446">
        <f t="shared" si="0"/>
        <v>0</v>
      </c>
      <c r="F45" s="443"/>
      <c r="G45" s="444"/>
      <c r="H45" s="446">
        <f t="shared" si="1"/>
        <v>0</v>
      </c>
    </row>
    <row r="46" spans="1:8" s="3" customFormat="1" ht="15.75">
      <c r="A46" s="229">
        <v>8.1</v>
      </c>
      <c r="B46" s="231" t="s">
        <v>358</v>
      </c>
      <c r="C46" s="460"/>
      <c r="D46" s="444"/>
      <c r="E46" s="446">
        <f t="shared" si="0"/>
        <v>0</v>
      </c>
      <c r="F46" s="443"/>
      <c r="G46" s="444"/>
      <c r="H46" s="446">
        <f t="shared" si="1"/>
        <v>0</v>
      </c>
    </row>
    <row r="47" spans="1:8" s="3" customFormat="1" ht="15.75">
      <c r="A47" s="229">
        <v>8.1999999999999993</v>
      </c>
      <c r="B47" s="231" t="s">
        <v>359</v>
      </c>
      <c r="C47" s="460"/>
      <c r="D47" s="444"/>
      <c r="E47" s="446">
        <f t="shared" si="0"/>
        <v>0</v>
      </c>
      <c r="F47" s="443"/>
      <c r="G47" s="444"/>
      <c r="H47" s="446">
        <f t="shared" si="1"/>
        <v>0</v>
      </c>
    </row>
    <row r="48" spans="1:8" s="3" customFormat="1" ht="15.75">
      <c r="A48" s="229">
        <v>8.3000000000000007</v>
      </c>
      <c r="B48" s="231" t="s">
        <v>360</v>
      </c>
      <c r="C48" s="460"/>
      <c r="D48" s="444"/>
      <c r="E48" s="446">
        <f t="shared" si="0"/>
        <v>0</v>
      </c>
      <c r="F48" s="443"/>
      <c r="G48" s="444"/>
      <c r="H48" s="446">
        <f t="shared" si="1"/>
        <v>0</v>
      </c>
    </row>
    <row r="49" spans="1:8" s="3" customFormat="1" ht="15.75">
      <c r="A49" s="229">
        <v>8.4</v>
      </c>
      <c r="B49" s="231" t="s">
        <v>361</v>
      </c>
      <c r="C49" s="460"/>
      <c r="D49" s="444"/>
      <c r="E49" s="446">
        <f t="shared" si="0"/>
        <v>0</v>
      </c>
      <c r="F49" s="443"/>
      <c r="G49" s="444"/>
      <c r="H49" s="446">
        <f t="shared" si="1"/>
        <v>0</v>
      </c>
    </row>
    <row r="50" spans="1:8" s="3" customFormat="1" ht="15.75">
      <c r="A50" s="229">
        <v>8.5</v>
      </c>
      <c r="B50" s="231" t="s">
        <v>362</v>
      </c>
      <c r="C50" s="460"/>
      <c r="D50" s="444"/>
      <c r="E50" s="446">
        <f t="shared" si="0"/>
        <v>0</v>
      </c>
      <c r="F50" s="443"/>
      <c r="G50" s="444"/>
      <c r="H50" s="446">
        <f t="shared" si="1"/>
        <v>0</v>
      </c>
    </row>
    <row r="51" spans="1:8" s="3" customFormat="1" ht="15.75">
      <c r="A51" s="229">
        <v>8.6</v>
      </c>
      <c r="B51" s="231" t="s">
        <v>363</v>
      </c>
      <c r="C51" s="460"/>
      <c r="D51" s="444"/>
      <c r="E51" s="446">
        <f t="shared" si="0"/>
        <v>0</v>
      </c>
      <c r="F51" s="443"/>
      <c r="G51" s="444"/>
      <c r="H51" s="446">
        <f t="shared" si="1"/>
        <v>0</v>
      </c>
    </row>
    <row r="52" spans="1:8" s="3" customFormat="1" ht="15.75">
      <c r="A52" s="229">
        <v>8.6999999999999993</v>
      </c>
      <c r="B52" s="231" t="s">
        <v>364</v>
      </c>
      <c r="C52" s="460"/>
      <c r="D52" s="444"/>
      <c r="E52" s="446">
        <f t="shared" si="0"/>
        <v>0</v>
      </c>
      <c r="F52" s="443"/>
      <c r="G52" s="444"/>
      <c r="H52" s="446">
        <f t="shared" si="1"/>
        <v>0</v>
      </c>
    </row>
    <row r="53" spans="1:8" s="3" customFormat="1" ht="26.25" thickBot="1">
      <c r="A53" s="234">
        <v>9</v>
      </c>
      <c r="B53" s="235" t="s">
        <v>365</v>
      </c>
      <c r="C53" s="517"/>
      <c r="D53" s="518"/>
      <c r="E53" s="446">
        <f t="shared" si="0"/>
        <v>0</v>
      </c>
      <c r="F53" s="519"/>
      <c r="G53" s="518"/>
      <c r="H53" s="446">
        <f t="shared" si="1"/>
        <v>0</v>
      </c>
    </row>
  </sheetData>
  <mergeCells count="4">
    <mergeCell ref="A5:A6"/>
    <mergeCell ref="B5:B6"/>
    <mergeCell ref="C5:E5"/>
    <mergeCell ref="F5:H5"/>
  </mergeCells>
  <pageMargins left="0.25" right="0.25" top="0.75" bottom="0.75" header="0.3" footer="0.3"/>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zoomScaleNormal="100" workbookViewId="0">
      <pane xSplit="1" ySplit="4" topLeftCell="B5" activePane="bottomRight" state="frozen"/>
      <selection activeCell="L18" sqref="L18"/>
      <selection pane="topRight" activeCell="L18" sqref="L18"/>
      <selection pane="bottomLeft" activeCell="L18" sqref="L18"/>
      <selection pane="bottomRight" activeCell="D5" sqref="C5:D5"/>
    </sheetView>
  </sheetViews>
  <sheetFormatPr defaultColWidth="9.140625" defaultRowHeight="12.75"/>
  <cols>
    <col min="1" max="1" width="9.5703125" style="2" bestFit="1" customWidth="1"/>
    <col min="2" max="2" width="93.5703125" style="2" customWidth="1"/>
    <col min="3" max="4" width="12.7109375" style="2" customWidth="1"/>
    <col min="5" max="11" width="9.7109375" style="13" customWidth="1"/>
    <col min="12" max="16384" width="9.140625" style="13"/>
  </cols>
  <sheetData>
    <row r="1" spans="1:8" ht="15">
      <c r="A1" s="18" t="s">
        <v>226</v>
      </c>
      <c r="B1" s="456" t="s">
        <v>918</v>
      </c>
      <c r="C1" s="17"/>
      <c r="D1" s="346"/>
    </row>
    <row r="2" spans="1:8" ht="15">
      <c r="A2" s="18" t="s">
        <v>227</v>
      </c>
      <c r="B2" s="442">
        <f>'1. key ratios'!B2</f>
        <v>43830</v>
      </c>
      <c r="C2" s="30"/>
      <c r="D2" s="19"/>
      <c r="E2" s="12"/>
      <c r="F2" s="12"/>
      <c r="G2" s="12"/>
      <c r="H2" s="12"/>
    </row>
    <row r="3" spans="1:8" ht="15">
      <c r="A3" s="18"/>
      <c r="B3" s="17"/>
      <c r="C3" s="30"/>
      <c r="D3" s="19"/>
      <c r="E3" s="12"/>
      <c r="F3" s="12"/>
      <c r="G3" s="12"/>
      <c r="H3" s="12"/>
    </row>
    <row r="4" spans="1:8" ht="15" customHeight="1" thickBot="1">
      <c r="A4" s="223" t="s">
        <v>653</v>
      </c>
      <c r="B4" s="224" t="s">
        <v>225</v>
      </c>
      <c r="C4" s="223"/>
      <c r="D4" s="225" t="s">
        <v>130</v>
      </c>
    </row>
    <row r="5" spans="1:8" ht="15" customHeight="1">
      <c r="A5" s="221" t="s">
        <v>27</v>
      </c>
      <c r="B5" s="222"/>
      <c r="C5" s="463" t="s">
        <v>931</v>
      </c>
      <c r="D5" s="463" t="s">
        <v>929</v>
      </c>
    </row>
    <row r="6" spans="1:8" ht="15" customHeight="1">
      <c r="A6" s="392">
        <v>1</v>
      </c>
      <c r="B6" s="393" t="s">
        <v>230</v>
      </c>
      <c r="C6" s="394">
        <v>98710529.496690005</v>
      </c>
      <c r="D6" s="395">
        <v>112018885.32448</v>
      </c>
    </row>
    <row r="7" spans="1:8" ht="15" customHeight="1">
      <c r="A7" s="392">
        <v>1.1000000000000001</v>
      </c>
      <c r="B7" s="396" t="s">
        <v>22</v>
      </c>
      <c r="C7" s="397">
        <v>82591815.099999994</v>
      </c>
      <c r="D7" s="397">
        <v>86054250</v>
      </c>
    </row>
    <row r="8" spans="1:8" ht="25.5">
      <c r="A8" s="392" t="s">
        <v>291</v>
      </c>
      <c r="B8" s="398" t="s">
        <v>647</v>
      </c>
      <c r="C8" s="397"/>
      <c r="D8" s="397"/>
    </row>
    <row r="9" spans="1:8" ht="15" customHeight="1">
      <c r="A9" s="392">
        <v>1.2</v>
      </c>
      <c r="B9" s="396" t="s">
        <v>23</v>
      </c>
      <c r="C9" s="397">
        <v>16118714.396690004</v>
      </c>
      <c r="D9" s="397">
        <v>25964635.324479997</v>
      </c>
    </row>
    <row r="10" spans="1:8" ht="15" customHeight="1">
      <c r="A10" s="392">
        <v>1.3</v>
      </c>
      <c r="B10" s="400" t="s">
        <v>78</v>
      </c>
      <c r="C10" s="399">
        <v>0</v>
      </c>
      <c r="D10" s="399">
        <v>0</v>
      </c>
    </row>
    <row r="11" spans="1:8" ht="15" customHeight="1">
      <c r="A11" s="392">
        <v>2</v>
      </c>
      <c r="B11" s="393" t="s">
        <v>231</v>
      </c>
      <c r="C11" s="397">
        <v>161072.41450500186</v>
      </c>
      <c r="D11" s="397">
        <v>120068.26806399968</v>
      </c>
    </row>
    <row r="12" spans="1:8" ht="15" customHeight="1">
      <c r="A12" s="411">
        <v>3</v>
      </c>
      <c r="B12" s="412" t="s">
        <v>229</v>
      </c>
      <c r="C12" s="399">
        <v>9869006</v>
      </c>
      <c r="D12" s="399">
        <v>9869006</v>
      </c>
    </row>
    <row r="13" spans="1:8" ht="15" customHeight="1" thickBot="1">
      <c r="A13" s="142">
        <v>4</v>
      </c>
      <c r="B13" s="143" t="s">
        <v>292</v>
      </c>
      <c r="C13" s="280">
        <v>108740607.91119501</v>
      </c>
      <c r="D13" s="462">
        <v>122007959.59254399</v>
      </c>
    </row>
    <row r="14" spans="1:8">
      <c r="B14" s="24"/>
    </row>
    <row r="15" spans="1:8">
      <c r="B15" s="111"/>
    </row>
    <row r="16" spans="1:8">
      <c r="B16" s="111"/>
    </row>
    <row r="17" spans="2:2">
      <c r="B17" s="111"/>
    </row>
    <row r="18" spans="2:2">
      <c r="B18" s="111"/>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zoomScaleNormal="100" workbookViewId="0">
      <pane xSplit="1" ySplit="4" topLeftCell="B5" activePane="bottomRight" state="frozen"/>
      <selection pane="topRight" activeCell="B1" sqref="B1"/>
      <selection pane="bottomLeft" activeCell="A4" sqref="A4"/>
      <selection pane="bottomRight" activeCell="I20" sqref="I20"/>
    </sheetView>
  </sheetViews>
  <sheetFormatPr defaultRowHeight="15"/>
  <cols>
    <col min="1" max="1" width="9.5703125" style="2" bestFit="1" customWidth="1"/>
    <col min="2" max="2" width="90.42578125" style="2" bestFit="1" customWidth="1"/>
    <col min="3" max="3" width="9.140625" style="2"/>
  </cols>
  <sheetData>
    <row r="1" spans="1:8">
      <c r="A1" s="2" t="s">
        <v>226</v>
      </c>
      <c r="B1" s="456" t="s">
        <v>918</v>
      </c>
    </row>
    <row r="2" spans="1:8" ht="15.75">
      <c r="A2" s="2" t="s">
        <v>227</v>
      </c>
      <c r="B2" s="442">
        <f>'1. key ratios'!B2</f>
        <v>43830</v>
      </c>
    </row>
    <row r="4" spans="1:8" ht="16.5" customHeight="1" thickBot="1">
      <c r="A4" s="259" t="s">
        <v>654</v>
      </c>
      <c r="B4" s="65" t="s">
        <v>186</v>
      </c>
      <c r="C4" s="14"/>
    </row>
    <row r="5" spans="1:8" ht="15.75">
      <c r="A5" s="11"/>
      <c r="B5" s="576" t="s">
        <v>187</v>
      </c>
      <c r="C5" s="577"/>
    </row>
    <row r="6" spans="1:8">
      <c r="A6" s="15">
        <v>1</v>
      </c>
      <c r="B6" s="464" t="s">
        <v>915</v>
      </c>
      <c r="C6" s="68"/>
    </row>
    <row r="7" spans="1:8">
      <c r="A7" s="15">
        <v>2</v>
      </c>
      <c r="B7" s="464" t="s">
        <v>930</v>
      </c>
      <c r="C7" s="68"/>
    </row>
    <row r="8" spans="1:8">
      <c r="A8" s="15">
        <v>3</v>
      </c>
      <c r="B8" s="464" t="s">
        <v>919</v>
      </c>
      <c r="C8" s="68"/>
    </row>
    <row r="9" spans="1:8">
      <c r="A9" s="15">
        <v>4</v>
      </c>
      <c r="B9" s="67"/>
      <c r="C9" s="68"/>
    </row>
    <row r="10" spans="1:8">
      <c r="A10" s="15">
        <v>5</v>
      </c>
      <c r="B10" s="67"/>
      <c r="C10" s="68"/>
    </row>
    <row r="11" spans="1:8">
      <c r="A11" s="15">
        <v>6</v>
      </c>
      <c r="B11" s="67"/>
      <c r="C11" s="68"/>
    </row>
    <row r="12" spans="1:8">
      <c r="A12" s="15">
        <v>7</v>
      </c>
      <c r="B12" s="67"/>
      <c r="C12" s="68"/>
      <c r="H12" s="4"/>
    </row>
    <row r="13" spans="1:8">
      <c r="A13" s="15">
        <v>8</v>
      </c>
      <c r="B13" s="67"/>
      <c r="C13" s="68"/>
    </row>
    <row r="14" spans="1:8">
      <c r="A14" s="15">
        <v>9</v>
      </c>
      <c r="B14" s="67"/>
      <c r="C14" s="68"/>
    </row>
    <row r="15" spans="1:8">
      <c r="A15" s="15">
        <v>10</v>
      </c>
      <c r="B15" s="67"/>
      <c r="C15" s="68"/>
    </row>
    <row r="16" spans="1:8">
      <c r="A16" s="15"/>
      <c r="B16" s="578"/>
      <c r="C16" s="579"/>
    </row>
    <row r="17" spans="1:3" ht="15.75">
      <c r="A17" s="15"/>
      <c r="B17" s="580" t="s">
        <v>188</v>
      </c>
      <c r="C17" s="581"/>
    </row>
    <row r="18" spans="1:3" ht="15.75">
      <c r="A18" s="15">
        <v>1</v>
      </c>
      <c r="B18" s="465" t="s">
        <v>916</v>
      </c>
      <c r="C18" s="66"/>
    </row>
    <row r="19" spans="1:3" ht="15.75">
      <c r="A19" s="15">
        <v>2</v>
      </c>
      <c r="B19" s="465" t="s">
        <v>920</v>
      </c>
      <c r="C19" s="66"/>
    </row>
    <row r="20" spans="1:3" ht="15.75">
      <c r="A20" s="15">
        <v>3</v>
      </c>
      <c r="B20" s="465" t="s">
        <v>921</v>
      </c>
      <c r="C20" s="66"/>
    </row>
    <row r="21" spans="1:3" ht="15.75">
      <c r="A21" s="15">
        <v>4</v>
      </c>
      <c r="B21" s="28"/>
      <c r="C21" s="66"/>
    </row>
    <row r="22" spans="1:3" ht="15.75">
      <c r="A22" s="15">
        <v>5</v>
      </c>
      <c r="B22" s="28"/>
      <c r="C22" s="66"/>
    </row>
    <row r="23" spans="1:3" ht="15.75">
      <c r="A23" s="15">
        <v>6</v>
      </c>
      <c r="B23" s="28"/>
      <c r="C23" s="66"/>
    </row>
    <row r="24" spans="1:3" ht="15.75">
      <c r="A24" s="15">
        <v>7</v>
      </c>
      <c r="B24" s="28"/>
      <c r="C24" s="66"/>
    </row>
    <row r="25" spans="1:3" ht="15.75">
      <c r="A25" s="15">
        <v>8</v>
      </c>
      <c r="B25" s="28"/>
      <c r="C25" s="66"/>
    </row>
    <row r="26" spans="1:3" ht="15.75">
      <c r="A26" s="15">
        <v>9</v>
      </c>
      <c r="B26" s="28"/>
      <c r="C26" s="66"/>
    </row>
    <row r="27" spans="1:3" ht="15.75" customHeight="1">
      <c r="A27" s="15">
        <v>10</v>
      </c>
      <c r="B27" s="28"/>
      <c r="C27" s="29"/>
    </row>
    <row r="28" spans="1:3" ht="15.75" customHeight="1">
      <c r="A28" s="15"/>
      <c r="B28" s="28"/>
      <c r="C28" s="29"/>
    </row>
    <row r="29" spans="1:3" ht="30" customHeight="1">
      <c r="A29" s="15"/>
      <c r="B29" s="582" t="s">
        <v>189</v>
      </c>
      <c r="C29" s="583"/>
    </row>
    <row r="30" spans="1:3">
      <c r="A30" s="15">
        <v>1</v>
      </c>
      <c r="B30" s="464" t="s">
        <v>922</v>
      </c>
      <c r="C30" s="466">
        <v>1</v>
      </c>
    </row>
    <row r="31" spans="1:3" ht="15.75" customHeight="1">
      <c r="A31" s="15"/>
      <c r="B31" s="67"/>
      <c r="C31" s="68"/>
    </row>
    <row r="32" spans="1:3" ht="29.25" customHeight="1">
      <c r="A32" s="15"/>
      <c r="B32" s="582" t="s">
        <v>313</v>
      </c>
      <c r="C32" s="583"/>
    </row>
    <row r="33" spans="1:3">
      <c r="A33" s="15">
        <v>1</v>
      </c>
      <c r="B33" s="67"/>
      <c r="C33" s="68" t="s">
        <v>282</v>
      </c>
    </row>
    <row r="34" spans="1:3" ht="16.5" thickBot="1">
      <c r="A34" s="16"/>
      <c r="B34" s="69"/>
      <c r="C34" s="70"/>
    </row>
  </sheetData>
  <mergeCells count="5">
    <mergeCell ref="B5:C5"/>
    <mergeCell ref="B16:C16"/>
    <mergeCell ref="B17:C17"/>
    <mergeCell ref="B32:C32"/>
    <mergeCell ref="B29:C2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37"/>
  <sheetViews>
    <sheetView tabSelected="1" zoomScaleNormal="100" workbookViewId="0">
      <pane xSplit="1" ySplit="5" topLeftCell="B12" activePane="bottomRight" state="frozen"/>
      <selection activeCell="H6" sqref="H6"/>
      <selection pane="topRight" activeCell="H6" sqref="H6"/>
      <selection pane="bottomLeft" activeCell="H6" sqref="H6"/>
      <selection pane="bottomRight" activeCell="C8" sqref="C8:E21"/>
    </sheetView>
  </sheetViews>
  <sheetFormatPr defaultRowHeight="15"/>
  <cols>
    <col min="1" max="1" width="9.5703125" style="2" bestFit="1" customWidth="1"/>
    <col min="2" max="2" width="47.5703125" style="2" customWidth="1"/>
    <col min="3" max="3" width="28" style="2" customWidth="1"/>
    <col min="4" max="4" width="22.42578125" style="2" customWidth="1"/>
    <col min="5" max="5" width="18.85546875" style="2" customWidth="1"/>
    <col min="6" max="6" width="12" bestFit="1" customWidth="1"/>
    <col min="7" max="7" width="12.5703125" bestFit="1" customWidth="1"/>
  </cols>
  <sheetData>
    <row r="1" spans="1:7" ht="15.75">
      <c r="A1" s="18" t="s">
        <v>226</v>
      </c>
      <c r="B1" s="456" t="s">
        <v>918</v>
      </c>
    </row>
    <row r="2" spans="1:7" s="22" customFormat="1" ht="15.75" customHeight="1">
      <c r="A2" s="22" t="s">
        <v>227</v>
      </c>
      <c r="B2" s="442">
        <f>'1. key ratios'!B2</f>
        <v>43830</v>
      </c>
    </row>
    <row r="3" spans="1:7" s="22" customFormat="1" ht="15.75" customHeight="1"/>
    <row r="4" spans="1:7" s="22" customFormat="1" ht="15.75" customHeight="1" thickBot="1">
      <c r="A4" s="260" t="s">
        <v>655</v>
      </c>
      <c r="B4" s="261" t="s">
        <v>302</v>
      </c>
      <c r="C4" s="200"/>
      <c r="D4" s="200"/>
      <c r="E4" s="201" t="s">
        <v>130</v>
      </c>
    </row>
    <row r="5" spans="1:7" s="126" customFormat="1" ht="17.45" customHeight="1">
      <c r="A5" s="361"/>
      <c r="B5" s="362"/>
      <c r="C5" s="199" t="s">
        <v>0</v>
      </c>
      <c r="D5" s="199" t="s">
        <v>1</v>
      </c>
      <c r="E5" s="363" t="s">
        <v>2</v>
      </c>
    </row>
    <row r="6" spans="1:7" s="166" customFormat="1" ht="14.45" customHeight="1">
      <c r="A6" s="364"/>
      <c r="B6" s="584" t="s">
        <v>269</v>
      </c>
      <c r="C6" s="584" t="s">
        <v>268</v>
      </c>
      <c r="D6" s="585" t="s">
        <v>267</v>
      </c>
      <c r="E6" s="586"/>
      <c r="G6"/>
    </row>
    <row r="7" spans="1:7" s="166" customFormat="1" ht="99.6" customHeight="1">
      <c r="A7" s="364"/>
      <c r="B7" s="584"/>
      <c r="C7" s="584"/>
      <c r="D7" s="359" t="s">
        <v>266</v>
      </c>
      <c r="E7" s="360" t="s">
        <v>831</v>
      </c>
      <c r="G7"/>
    </row>
    <row r="8" spans="1:7">
      <c r="A8" s="365">
        <v>1</v>
      </c>
      <c r="B8" s="366" t="s">
        <v>191</v>
      </c>
      <c r="C8" s="367">
        <v>4067865</v>
      </c>
      <c r="D8" s="367"/>
      <c r="E8" s="368">
        <v>4067865</v>
      </c>
    </row>
    <row r="9" spans="1:7">
      <c r="A9" s="365">
        <v>2</v>
      </c>
      <c r="B9" s="366" t="s">
        <v>192</v>
      </c>
      <c r="C9" s="367">
        <v>21164842</v>
      </c>
      <c r="D9" s="367"/>
      <c r="E9" s="368">
        <v>21164842</v>
      </c>
    </row>
    <row r="10" spans="1:7">
      <c r="A10" s="365">
        <v>3</v>
      </c>
      <c r="B10" s="366" t="s">
        <v>265</v>
      </c>
      <c r="C10" s="367">
        <v>27857149</v>
      </c>
      <c r="D10" s="367"/>
      <c r="E10" s="368">
        <v>27857149</v>
      </c>
    </row>
    <row r="11" spans="1:7" ht="25.5">
      <c r="A11" s="365">
        <v>4</v>
      </c>
      <c r="B11" s="366" t="s">
        <v>222</v>
      </c>
      <c r="C11" s="367">
        <v>0</v>
      </c>
      <c r="D11" s="367"/>
      <c r="E11" s="368">
        <v>0</v>
      </c>
    </row>
    <row r="12" spans="1:7">
      <c r="A12" s="365">
        <v>5</v>
      </c>
      <c r="B12" s="366" t="s">
        <v>194</v>
      </c>
      <c r="C12" s="367">
        <v>23280588</v>
      </c>
      <c r="D12" s="367"/>
      <c r="E12" s="368">
        <v>23280588</v>
      </c>
    </row>
    <row r="13" spans="1:7">
      <c r="A13" s="365">
        <v>6.1</v>
      </c>
      <c r="B13" s="366" t="s">
        <v>195</v>
      </c>
      <c r="C13" s="369">
        <v>48849594</v>
      </c>
      <c r="D13" s="367"/>
      <c r="E13" s="368">
        <v>48849594</v>
      </c>
    </row>
    <row r="14" spans="1:7">
      <c r="A14" s="365">
        <v>6.2</v>
      </c>
      <c r="B14" s="370" t="s">
        <v>196</v>
      </c>
      <c r="C14" s="470">
        <v>-1859787</v>
      </c>
      <c r="D14" s="468"/>
      <c r="E14" s="469">
        <v>-1859787</v>
      </c>
    </row>
    <row r="15" spans="1:7">
      <c r="A15" s="365">
        <v>6</v>
      </c>
      <c r="B15" s="366" t="s">
        <v>264</v>
      </c>
      <c r="C15" s="467">
        <v>46989807</v>
      </c>
      <c r="D15" s="367"/>
      <c r="E15" s="467">
        <v>46989807</v>
      </c>
    </row>
    <row r="16" spans="1:7" ht="25.5">
      <c r="A16" s="365">
        <v>7</v>
      </c>
      <c r="B16" s="366" t="s">
        <v>198</v>
      </c>
      <c r="C16" s="367">
        <v>1304456</v>
      </c>
      <c r="D16" s="367"/>
      <c r="E16" s="368">
        <v>1304456</v>
      </c>
    </row>
    <row r="17" spans="1:7">
      <c r="A17" s="365">
        <v>8</v>
      </c>
      <c r="B17" s="366" t="s">
        <v>199</v>
      </c>
      <c r="C17" s="367">
        <v>82225</v>
      </c>
      <c r="D17" s="367"/>
      <c r="E17" s="368">
        <v>82225</v>
      </c>
      <c r="F17" s="6"/>
      <c r="G17" s="6"/>
    </row>
    <row r="18" spans="1:7">
      <c r="A18" s="365">
        <v>9</v>
      </c>
      <c r="B18" s="366" t="s">
        <v>200</v>
      </c>
      <c r="C18" s="367">
        <v>0</v>
      </c>
      <c r="D18" s="367"/>
      <c r="E18" s="368">
        <v>0</v>
      </c>
      <c r="G18" s="6"/>
    </row>
    <row r="19" spans="1:7" ht="25.5">
      <c r="A19" s="365">
        <v>10</v>
      </c>
      <c r="B19" s="366" t="s">
        <v>201</v>
      </c>
      <c r="C19" s="367">
        <v>5392014</v>
      </c>
      <c r="D19" s="367">
        <v>624502</v>
      </c>
      <c r="E19" s="368">
        <v>4767512</v>
      </c>
      <c r="G19" s="6"/>
    </row>
    <row r="20" spans="1:7">
      <c r="A20" s="365">
        <v>11</v>
      </c>
      <c r="B20" s="366" t="s">
        <v>202</v>
      </c>
      <c r="C20" s="367">
        <v>307971</v>
      </c>
      <c r="D20" s="367"/>
      <c r="E20" s="368">
        <v>307971</v>
      </c>
    </row>
    <row r="21" spans="1:7" ht="51.75" thickBot="1">
      <c r="A21" s="371"/>
      <c r="B21" s="372" t="s">
        <v>794</v>
      </c>
      <c r="C21" s="320">
        <v>130446917</v>
      </c>
      <c r="D21" s="320">
        <v>624502</v>
      </c>
      <c r="E21" s="373">
        <v>129822415</v>
      </c>
    </row>
    <row r="22" spans="1:7">
      <c r="A22"/>
      <c r="B22"/>
      <c r="C22"/>
      <c r="D22"/>
      <c r="E22"/>
    </row>
    <row r="23" spans="1:7">
      <c r="A23"/>
      <c r="B23"/>
      <c r="C23"/>
      <c r="D23"/>
      <c r="E23"/>
    </row>
    <row r="25" spans="1:7" s="2" customFormat="1">
      <c r="B25" s="72"/>
      <c r="F25"/>
      <c r="G25"/>
    </row>
    <row r="26" spans="1:7" s="2" customFormat="1">
      <c r="B26" s="73"/>
      <c r="F26"/>
      <c r="G26"/>
    </row>
    <row r="27" spans="1:7" s="2" customFormat="1">
      <c r="B27" s="72"/>
      <c r="F27"/>
      <c r="G27"/>
    </row>
    <row r="28" spans="1:7" s="2" customFormat="1">
      <c r="B28" s="72"/>
      <c r="F28"/>
      <c r="G28"/>
    </row>
    <row r="29" spans="1:7" s="2" customFormat="1">
      <c r="B29" s="72"/>
      <c r="F29"/>
      <c r="G29"/>
    </row>
    <row r="30" spans="1:7" s="2" customFormat="1">
      <c r="B30" s="72"/>
      <c r="F30"/>
      <c r="G30"/>
    </row>
    <row r="31" spans="1:7" s="2" customFormat="1">
      <c r="B31" s="72"/>
      <c r="F31"/>
      <c r="G31"/>
    </row>
    <row r="32" spans="1:7" s="2" customFormat="1">
      <c r="B32" s="73"/>
      <c r="F32"/>
      <c r="G32"/>
    </row>
    <row r="33" spans="2:7" s="2" customFormat="1">
      <c r="B33" s="73"/>
      <c r="F33"/>
      <c r="G33"/>
    </row>
    <row r="34" spans="2:7" s="2" customFormat="1">
      <c r="B34" s="73"/>
      <c r="F34"/>
      <c r="G34"/>
    </row>
    <row r="35" spans="2:7" s="2" customFormat="1">
      <c r="B35" s="73"/>
      <c r="F35"/>
      <c r="G35"/>
    </row>
    <row r="36" spans="2:7" s="2" customFormat="1">
      <c r="B36" s="73"/>
      <c r="F36"/>
      <c r="G36"/>
    </row>
    <row r="37" spans="2:7" s="2" customFormat="1">
      <c r="B37" s="73"/>
      <c r="F37"/>
      <c r="G37"/>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zoomScaleNormal="100" workbookViewId="0">
      <pane xSplit="1" ySplit="4" topLeftCell="B5" activePane="bottomRight" state="frozen"/>
      <selection activeCell="H6" sqref="H6"/>
      <selection pane="topRight" activeCell="H6" sqref="H6"/>
      <selection pane="bottomLeft" activeCell="H6" sqref="H6"/>
      <selection pane="bottomRight" activeCell="C6" sqref="C6:C13"/>
    </sheetView>
  </sheetViews>
  <sheetFormatPr defaultRowHeight="15" outlineLevelRow="1"/>
  <cols>
    <col min="1" max="1" width="9.5703125" style="2" bestFit="1" customWidth="1"/>
    <col min="2" max="2" width="114.28515625" style="2" customWidth="1"/>
    <col min="3" max="3" width="18.855468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6" ht="15.75">
      <c r="A1" s="18" t="s">
        <v>226</v>
      </c>
      <c r="B1" s="456" t="s">
        <v>918</v>
      </c>
    </row>
    <row r="2" spans="1:6" s="22" customFormat="1" ht="15.75" customHeight="1">
      <c r="A2" s="22" t="s">
        <v>227</v>
      </c>
      <c r="B2" s="442">
        <f>'1. key ratios'!B2</f>
        <v>43830</v>
      </c>
      <c r="C2"/>
      <c r="D2"/>
      <c r="E2"/>
      <c r="F2"/>
    </row>
    <row r="3" spans="1:6" s="22" customFormat="1" ht="15.75" customHeight="1">
      <c r="C3"/>
      <c r="D3"/>
      <c r="E3"/>
      <c r="F3"/>
    </row>
    <row r="4" spans="1:6" s="22" customFormat="1" ht="26.25" thickBot="1">
      <c r="A4" s="22" t="s">
        <v>656</v>
      </c>
      <c r="B4" s="207" t="s">
        <v>306</v>
      </c>
      <c r="C4" s="201" t="s">
        <v>130</v>
      </c>
      <c r="D4"/>
      <c r="E4"/>
      <c r="F4"/>
    </row>
    <row r="5" spans="1:6" ht="26.25">
      <c r="A5" s="202">
        <v>1</v>
      </c>
      <c r="B5" s="203" t="s">
        <v>692</v>
      </c>
      <c r="C5" s="281">
        <f>'7. LI1'!E21</f>
        <v>129822415</v>
      </c>
    </row>
    <row r="6" spans="1:6" s="192" customFormat="1">
      <c r="A6" s="125">
        <v>2.1</v>
      </c>
      <c r="B6" s="209" t="s">
        <v>307</v>
      </c>
      <c r="C6" s="282">
        <v>32277182.606399998</v>
      </c>
    </row>
    <row r="7" spans="1:6" s="4" customFormat="1" ht="25.5" outlineLevel="1">
      <c r="A7" s="208">
        <v>2.2000000000000002</v>
      </c>
      <c r="B7" s="204" t="s">
        <v>308</v>
      </c>
      <c r="C7" s="283"/>
    </row>
    <row r="8" spans="1:6" s="4" customFormat="1" ht="26.25">
      <c r="A8" s="208">
        <v>3</v>
      </c>
      <c r="B8" s="205" t="s">
        <v>693</v>
      </c>
      <c r="C8" s="555">
        <f>SUM(C5:C7)</f>
        <v>162099597.60640001</v>
      </c>
    </row>
    <row r="9" spans="1:6" s="192" customFormat="1">
      <c r="A9" s="125">
        <v>4</v>
      </c>
      <c r="B9" s="212" t="s">
        <v>303</v>
      </c>
      <c r="C9" s="282">
        <v>891265</v>
      </c>
    </row>
    <row r="10" spans="1:6" s="4" customFormat="1" ht="25.5" outlineLevel="1">
      <c r="A10" s="208">
        <v>5.0999999999999996</v>
      </c>
      <c r="B10" s="204" t="s">
        <v>314</v>
      </c>
      <c r="C10" s="283">
        <v>-6312547.2819200009</v>
      </c>
    </row>
    <row r="11" spans="1:6" s="4" customFormat="1" ht="25.5" outlineLevel="1">
      <c r="A11" s="208">
        <v>5.2</v>
      </c>
      <c r="B11" s="204" t="s">
        <v>315</v>
      </c>
      <c r="C11" s="283"/>
    </row>
    <row r="12" spans="1:6" s="4" customFormat="1">
      <c r="A12" s="208">
        <v>6</v>
      </c>
      <c r="B12" s="210" t="s">
        <v>304</v>
      </c>
      <c r="C12" s="374"/>
    </row>
    <row r="13" spans="1:6" s="4" customFormat="1" ht="15.75" thickBot="1">
      <c r="A13" s="211">
        <v>7</v>
      </c>
      <c r="B13" s="206" t="s">
        <v>305</v>
      </c>
      <c r="C13" s="284">
        <f>SUM(C8:C12)</f>
        <v>156678315.32448</v>
      </c>
    </row>
    <row r="17" spans="2:9" s="2" customFormat="1">
      <c r="B17" s="74"/>
      <c r="C17"/>
      <c r="D17"/>
      <c r="E17"/>
      <c r="F17"/>
      <c r="G17"/>
      <c r="H17"/>
      <c r="I17"/>
    </row>
    <row r="18" spans="2:9" s="2" customFormat="1">
      <c r="B18" s="71"/>
      <c r="C18"/>
      <c r="D18"/>
      <c r="E18"/>
      <c r="F18"/>
      <c r="G18"/>
      <c r="H18"/>
      <c r="I18"/>
    </row>
    <row r="19" spans="2:9" s="2" customFormat="1">
      <c r="B19" s="71"/>
      <c r="C19"/>
      <c r="D19"/>
      <c r="E19"/>
      <c r="F19"/>
      <c r="G19"/>
      <c r="H19"/>
      <c r="I19"/>
    </row>
    <row r="20" spans="2:9" s="2" customFormat="1">
      <c r="B20" s="73"/>
      <c r="C20"/>
      <c r="D20"/>
      <c r="E20"/>
      <c r="F20"/>
      <c r="G20"/>
      <c r="H20"/>
      <c r="I20"/>
    </row>
    <row r="21" spans="2:9" s="2" customFormat="1">
      <c r="B21" s="72"/>
      <c r="C21"/>
      <c r="D21"/>
      <c r="E21"/>
      <c r="F21"/>
      <c r="G21"/>
      <c r="H21"/>
      <c r="I21"/>
    </row>
    <row r="22" spans="2:9" s="2" customFormat="1">
      <c r="B22" s="73"/>
      <c r="C22"/>
      <c r="D22"/>
      <c r="E22"/>
      <c r="F22"/>
      <c r="G22"/>
      <c r="H22"/>
      <c r="I22"/>
    </row>
    <row r="23" spans="2:9" s="2" customFormat="1">
      <c r="B23" s="72"/>
      <c r="C23"/>
      <c r="D23"/>
      <c r="E23"/>
      <c r="F23"/>
      <c r="G23"/>
      <c r="H23"/>
      <c r="I23"/>
    </row>
    <row r="24" spans="2:9" s="2" customFormat="1">
      <c r="B24" s="72"/>
      <c r="C24"/>
      <c r="D24"/>
      <c r="E24"/>
      <c r="F24"/>
      <c r="G24"/>
      <c r="H24"/>
      <c r="I24"/>
    </row>
    <row r="25" spans="2:9" s="2" customFormat="1">
      <c r="B25" s="72"/>
      <c r="C25"/>
      <c r="D25"/>
      <c r="E25"/>
      <c r="F25"/>
      <c r="G25"/>
      <c r="H25"/>
      <c r="I25"/>
    </row>
    <row r="26" spans="2:9" s="2" customFormat="1">
      <c r="B26" s="72"/>
      <c r="C26"/>
      <c r="D26"/>
      <c r="E26"/>
      <c r="F26"/>
      <c r="G26"/>
      <c r="H26"/>
      <c r="I26"/>
    </row>
    <row r="27" spans="2:9" s="2" customFormat="1">
      <c r="B27" s="72"/>
      <c r="C27"/>
      <c r="D27"/>
      <c r="E27"/>
      <c r="F27"/>
      <c r="G27"/>
      <c r="H27"/>
      <c r="I27"/>
    </row>
    <row r="28" spans="2:9" s="2" customFormat="1">
      <c r="B28" s="73"/>
      <c r="C28"/>
      <c r="D28"/>
      <c r="E28"/>
      <c r="F28"/>
      <c r="G28"/>
      <c r="H28"/>
      <c r="I28"/>
    </row>
    <row r="29" spans="2:9" s="2" customFormat="1">
      <c r="B29" s="73"/>
      <c r="C29"/>
      <c r="D29"/>
      <c r="E29"/>
      <c r="F29"/>
      <c r="G29"/>
      <c r="H29"/>
      <c r="I29"/>
    </row>
    <row r="30" spans="2:9" s="2" customFormat="1">
      <c r="B30" s="73"/>
      <c r="C30"/>
      <c r="D30"/>
      <c r="E30"/>
      <c r="F30"/>
      <c r="G30"/>
      <c r="H30"/>
      <c r="I30"/>
    </row>
    <row r="31" spans="2:9" s="2" customFormat="1">
      <c r="B31" s="73"/>
      <c r="C31"/>
      <c r="D31"/>
      <c r="E31"/>
      <c r="F31"/>
      <c r="G31"/>
      <c r="H31"/>
      <c r="I31"/>
    </row>
    <row r="32" spans="2:9" s="2" customFormat="1">
      <c r="B32" s="73"/>
      <c r="C32"/>
      <c r="D32"/>
      <c r="E32"/>
      <c r="F32"/>
      <c r="G32"/>
      <c r="H32"/>
      <c r="I32"/>
    </row>
    <row r="33" spans="2:9" s="2" customFormat="1">
      <c r="B33" s="73"/>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Xasn9YyegQn+9EIIwdLnmlZG+fNF/8ThwnH6WgL+CK8=</DigestValue>
    </Reference>
    <Reference Type="http://www.w3.org/2000/09/xmldsig#Object" URI="#idOfficeObject">
      <DigestMethod Algorithm="http://www.w3.org/2001/04/xmlenc#sha256"/>
      <DigestValue>D3M8NkinsErfe3aZF7w0RKRCpcQlVV43ZzB4d6fogEc=</DigestValue>
    </Reference>
    <Reference Type="http://uri.etsi.org/01903#SignedProperties" URI="#idSignedProperties">
      <Transforms>
        <Transform Algorithm="http://www.w3.org/TR/2001/REC-xml-c14n-20010315"/>
      </Transforms>
      <DigestMethod Algorithm="http://www.w3.org/2001/04/xmlenc#sha256"/>
      <DigestValue>7ALN2ET2JnHBIh/h0Hd0qoesKBgChxNCfX2A6E6oiak=</DigestValue>
    </Reference>
  </SignedInfo>
  <SignatureValue>VIpNgRoqQaN5GQdXxeH4a2faPn676wXOZb3gwjvTeexnC/Ws5QAYm/++GOlljKW/3Ee7Q6lOsDFZ
3dTMfwne3PoRcWOgUb9pEfvdM3O2ZL/I9bwK88N0Nz5RsY6leFH2+Aa6cJEE6E2xDkVjcFGlX/Hy
o1sTKMo5RkrLEZO4ddJMb4SY9pbADAJ2Hh5hAU9GsEIA8Tzg2uc/sjABKKbPOoaQWG/HD4hgz1vp
7uePHVAXuOIyy9IUxaLUHZUEcxNTAS7i1mXAyzlSGo/MHv5Cbu2ykPTLsPpVVytObLKjcVqy9sCZ
jaHWvgFK+56Wln/wKxYgmaOwRzIJr5vG7QMFCw==</SignatureValue>
  <KeyInfo>
    <X509Data>
      <X509Certificate>MIIGQDCCBSigAwIBAgIKSJ6/DAACAACKZDANBgkqhkiG9w0BAQsFADBKMRIwEAYKCZImiZPyLGQBGRYCZ2UxEzARBgoJkiaJk/IsZAEZFgNuYmcxHzAdBgNVBAMTFk5CRyBDbGFzcyAyIElOVCBTdWIgQ0EwHhcNMTgwNTIxMDkxNDUxWhcNMjAwNTIwMDkxNDUxWjA+MSAwHgYDVQQKExdKU0MgWklSQUFUIEJBTksgR0VPUkdJQTEaMBgGA1UEAxMRQlpCIC0gTWVobWV0IFVjYXIwggEiMA0GCSqGSIb3DQEBAQUAA4IBDwAwggEKAoIBAQDeodwM0ptlgoABp+tcsvsPaRqodUvJpBdBSXqa/BEO7YkR6o7ZWaqQU0/hsGLT6R10DD6Dt82rqS/rqDcEuKGC1OagotPCcq/HRIOEAAoZCXT8mZv2HUv6sGhzveakBUVczZmIOMP6+pvtad1eR5qXlfJatSXUBGr8M1qq1jfYA0ryE9UgQlJTYJj9l9cqpAVpiJmB55TODqOFflZsa8cGBapBVYTJjaUQZ/dW7Ok7Se49YZ8poZiGTP+8NqIFNOD6XXYDGR66Hd8JzoaT9NQGQsaTkyxSSuZYmA/aIsEEXnjqpyeGKhlhx0qXKW7S8nld+48QpxM1zbc6yRWYkyLBAgMBAAGjggMyMIIDLjA8BgkrBgEEAYI3FQcELzAtBiUrBgEEAYI3FQjmsmCDjfVEhoGZCYO4oUqDvoRxBIPEkTOEg4hdAgFkAgEhMB0GA1UdJQQWMBQGCCsGAQUFBwMCBggrBgEFBQcDBDALBgNVHQ8EBAMCB4AwJwYJKwYBBAGCNxUKBBowGDAKBggrBgEFBQcDAjAKBggrBgEFBQcDBDAdBgNVHQ4EFgQUr79KboN93j1FXJEfHdHLosXxCSkwHwYDVR0jBBgwFoAUwy7SL/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YmFzZT9vYmplY3RDbGFzcz1jZXJ0aWZpY2F0aW9uQXV0aG9yaXR5MF0GCCsGAQUFBzAChlFodHRwOi8vY3JsLm5iZy5nb3YuZ2UvY2EvbmJnLXN1YkNBLm5iZy5nZV9OQkclMjBDbGFzcyUyMDIlMjBJTlQlMjBTdWIlMjBDQSgyKS5jcnQwDQYJKoZIhvcNAQELBQADggEBAEDl5rF1ISoS4T/NHOaPmprs7dI2YmYNHknYkdwwqUn0SdzdnG78McPqfwaDfGVvg0bqBxN2Qmg5YV6iNA7aU53TH37XYAmlTZd9umjwnSOv1FlHL/PTRh04ciTKiGKj6mOwQ3ZfyLWxitt3g1sb5xuJr339lFttu4q8TRmONfNaa2ySIwICsDvKd3j57l85Tj0zYShAPitpkue3WrDKEF4epT9pQFBueY1rtKyxDIvP6mcsHS9uZ2Il1O5GvBhq20zT8FxtCvux1WL41jyfaLqWoGnb/tlok1L5aci4gLdhuDv0Sc4qWqc5xVxfOwAZBxcPjRkV0KkWmMW3Ji/sgtc=</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Transform>
          <Transform Algorithm="http://www.w3.org/TR/2001/REC-xml-c14n-20010315"/>
        </Transforms>
        <DigestMethod Algorithm="http://www.w3.org/2001/04/xmlenc#sha256"/>
        <DigestValue>WHLcVhGBXaNnSxAaQZMAD7Gy5eUp9w+XCfZMusaGKrE=</DigestValue>
      </Reference>
      <Reference URI="/xl/calcChain.xml?ContentType=application/vnd.openxmlformats-officedocument.spreadsheetml.calcChain+xml">
        <DigestMethod Algorithm="http://www.w3.org/2001/04/xmlenc#sha256"/>
        <DigestValue>m5Ja3tQJCFk3PStns+KVtcl/3UrNVIRfKC0fshPJPKE=</DigestValue>
      </Reference>
      <Reference URI="/xl/drawings/drawing1.xml?ContentType=application/vnd.openxmlformats-officedocument.drawing+xml">
        <DigestMethod Algorithm="http://www.w3.org/2001/04/xmlenc#sha256"/>
        <DigestValue>0D25YNbSQmUWivg4tU9tfUkqp2zKkiK4SYs6gwYhzJo=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PBewumTn8YsnCNe6tDRC1r9zC823qMb7Ayv56iOAys0=</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6JnUOBSq3qQvivt7ufR97pp2ohiag4WY+ApzR/9Roh4=</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S5zCF6a1rqES08RWXfkzd/snAJupY9gpQPNFZtKt4ww=</DigestValue>
      </Reference>
      <Reference URI="/xl/printerSettings/printerSettings10.bin?ContentType=application/vnd.openxmlformats-officedocument.spreadsheetml.printerSettings">
        <DigestMethod Algorithm="http://www.w3.org/2001/04/xmlenc#sha256"/>
        <DigestValue>p15fOjzmBTLGI8Klf+TI4woTVTHX8Q0l14vNf+jwiuE=</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S5zCF6a1rqES08RWXfkzd/snAJupY9gpQPNFZtKt4ww=</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2m6CW85rBYKpJKifjkFVt0n58BwBksWMXfva2VqaA+I=</DigestValue>
      </Reference>
      <Reference URI="/xl/printerSettings/printerSettings16.bin?ContentType=application/vnd.openxmlformats-officedocument.spreadsheetml.printerSettings">
        <DigestMethod Algorithm="http://www.w3.org/2001/04/xmlenc#sha256"/>
        <DigestValue>lVxBPOYyuksD350KVcdrX77lQMFzWVCduoW0kUhjYgk=</DigestValue>
      </Reference>
      <Reference URI="/xl/printerSettings/printerSettings2.bin?ContentType=application/vnd.openxmlformats-officedocument.spreadsheetml.printerSettings">
        <DigestMethod Algorithm="http://www.w3.org/2001/04/xmlenc#sha256"/>
        <DigestValue>S5zCF6a1rqES08RWXfkzd/snAJupY9gpQPNFZtKt4ww=</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16nRtTkTNfAdSTF0Lg1CT4t8t5VLf2B9wJs/PWFk54A=</DigestValue>
      </Reference>
      <Reference URI="/xl/printerSettings/printerSettings5.bin?ContentType=application/vnd.openxmlformats-officedocument.spreadsheetml.printerSettings">
        <DigestMethod Algorithm="http://www.w3.org/2001/04/xmlenc#sha256"/>
        <DigestValue>qN7vYk1eN5ULWBuJSATOOj4n2FCm1KiSIay9e7HEYK0=</DigestValue>
      </Reference>
      <Reference URI="/xl/printerSettings/printerSettings6.bin?ContentType=application/vnd.openxmlformats-officedocument.spreadsheetml.printerSettings">
        <DigestMethod Algorithm="http://www.w3.org/2001/04/xmlenc#sha256"/>
        <DigestValue>Q8ahkQxToXAAaJTDZsE/3PCISD9tjlKv7EXjMcnO6qc=</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fQtEBo7PL24WaYyD17qh72UcBIihJeLmKViWLIA5Zq0=</DigestValue>
      </Reference>
      <Reference URI="/xl/printerSettings/printerSettings9.bin?ContentType=application/vnd.openxmlformats-officedocument.spreadsheetml.printerSettings">
        <DigestMethod Algorithm="http://www.w3.org/2001/04/xmlenc#sha256"/>
        <DigestValue>2m6CW85rBYKpJKifjkFVt0n58BwBksWMXfva2VqaA+I=</DigestValue>
      </Reference>
      <Reference URI="/xl/sharedStrings.xml?ContentType=application/vnd.openxmlformats-officedocument.spreadsheetml.sharedStrings+xml">
        <DigestMethod Algorithm="http://www.w3.org/2001/04/xmlenc#sha256"/>
        <DigestValue>su/s3937npjbRXZ/FrRVnUO0eFRp0pXosZrqdpNLBX4=</DigestValue>
      </Reference>
      <Reference URI="/xl/styles.xml?ContentType=application/vnd.openxmlformats-officedocument.spreadsheetml.styles+xml">
        <DigestMethod Algorithm="http://www.w3.org/2001/04/xmlenc#sha256"/>
        <DigestValue>BMFei0c6Vrx9CI9En8y57S4DAnBx16OeREtQ96MEOh8=</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eHIJ5BkBYtdBv9fjbK6bui+AE6Nu4ZQsnpTDBBrN41s=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ooZtpEuYduQwM88C3OEoMu7yV+i6l1ITgdU2GqmcHyc=</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doCvbWi3zZMIN1kz8Ai0yHxRWkjZYmZKoXqArhSKNpk=</DigestValue>
      </Reference>
      <Reference URI="/xl/worksheets/sheet10.xml?ContentType=application/vnd.openxmlformats-officedocument.spreadsheetml.worksheet+xml">
        <DigestMethod Algorithm="http://www.w3.org/2001/04/xmlenc#sha256"/>
        <DigestValue>wAUJ0ojVnz7JXkufHyOO5I5uCyxeBSZcQMlgOTfaA0U=</DigestValue>
      </Reference>
      <Reference URI="/xl/worksheets/sheet11.xml?ContentType=application/vnd.openxmlformats-officedocument.spreadsheetml.worksheet+xml">
        <DigestMethod Algorithm="http://www.w3.org/2001/04/xmlenc#sha256"/>
        <DigestValue>rQ0hWC0jv3ouj2qTMYY1y+/hWLg0sA5jlmrALP36wmk=</DigestValue>
      </Reference>
      <Reference URI="/xl/worksheets/sheet12.xml?ContentType=application/vnd.openxmlformats-officedocument.spreadsheetml.worksheet+xml">
        <DigestMethod Algorithm="http://www.w3.org/2001/04/xmlenc#sha256"/>
        <DigestValue>ZPxoGltcsHwtnevOCSSmDyjlevPCl/ZV7WChEjF5gjE=</DigestValue>
      </Reference>
      <Reference URI="/xl/worksheets/sheet13.xml?ContentType=application/vnd.openxmlformats-officedocument.spreadsheetml.worksheet+xml">
        <DigestMethod Algorithm="http://www.w3.org/2001/04/xmlenc#sha256"/>
        <DigestValue>mheY6lB0tCgCx++y1y0Ca/d+praa0zCPdqwgji6CzpE=</DigestValue>
      </Reference>
      <Reference URI="/xl/worksheets/sheet14.xml?ContentType=application/vnd.openxmlformats-officedocument.spreadsheetml.worksheet+xml">
        <DigestMethod Algorithm="http://www.w3.org/2001/04/xmlenc#sha256"/>
        <DigestValue>r9xRVgGhwnGBAXtuz/dpPPPIDG8jRTMU05lZQNG5OcU=</DigestValue>
      </Reference>
      <Reference URI="/xl/worksheets/sheet15.xml?ContentType=application/vnd.openxmlformats-officedocument.spreadsheetml.worksheet+xml">
        <DigestMethod Algorithm="http://www.w3.org/2001/04/xmlenc#sha256"/>
        <DigestValue>30yT6avbmLziBhXofQDEz4Ntgt8C+ZUoMbqgx/CqQGI=</DigestValue>
      </Reference>
      <Reference URI="/xl/worksheets/sheet16.xml?ContentType=application/vnd.openxmlformats-officedocument.spreadsheetml.worksheet+xml">
        <DigestMethod Algorithm="http://www.w3.org/2001/04/xmlenc#sha256"/>
        <DigestValue>rNqZcTrP5fLufnukIT9PsNTchVz+odljc89AVXGAM10=</DigestValue>
      </Reference>
      <Reference URI="/xl/worksheets/sheet17.xml?ContentType=application/vnd.openxmlformats-officedocument.spreadsheetml.worksheet+xml">
        <DigestMethod Algorithm="http://www.w3.org/2001/04/xmlenc#sha256"/>
        <DigestValue>FfGBr7jdnDgRNt6zaGOgCg7uv4ojnatBWIuuJCJD2OY=</DigestValue>
      </Reference>
      <Reference URI="/xl/worksheets/sheet18.xml?ContentType=application/vnd.openxmlformats-officedocument.spreadsheetml.worksheet+xml">
        <DigestMethod Algorithm="http://www.w3.org/2001/04/xmlenc#sha256"/>
        <DigestValue>K64KUgLYDm7EhqdoYBSlEANeoeQxDIvphrdjnEmTkFo=</DigestValue>
      </Reference>
      <Reference URI="/xl/worksheets/sheet19.xml?ContentType=application/vnd.openxmlformats-officedocument.spreadsheetml.worksheet+xml">
        <DigestMethod Algorithm="http://www.w3.org/2001/04/xmlenc#sha256"/>
        <DigestValue>BokHO3cHYXh3nUpPQlWFYIw1YbaxFoiszGP6kABY0oc=</DigestValue>
      </Reference>
      <Reference URI="/xl/worksheets/sheet2.xml?ContentType=application/vnd.openxmlformats-officedocument.spreadsheetml.worksheet+xml">
        <DigestMethod Algorithm="http://www.w3.org/2001/04/xmlenc#sha256"/>
        <DigestValue>fvIrbx2mWgjSmXSCkN82cfRoSH8Me96ASGHyAo5nHV0=</DigestValue>
      </Reference>
      <Reference URI="/xl/worksheets/sheet3.xml?ContentType=application/vnd.openxmlformats-officedocument.spreadsheetml.worksheet+xml">
        <DigestMethod Algorithm="http://www.w3.org/2001/04/xmlenc#sha256"/>
        <DigestValue>RqOWSi2BQiOK0hvB6Qj1ewYcQH5h7elOYedciZ3ODU8=</DigestValue>
      </Reference>
      <Reference URI="/xl/worksheets/sheet4.xml?ContentType=application/vnd.openxmlformats-officedocument.spreadsheetml.worksheet+xml">
        <DigestMethod Algorithm="http://www.w3.org/2001/04/xmlenc#sha256"/>
        <DigestValue>+2ZpMXtRnA/EQnfBCn5TjyS57m5bDtUi1eWIiUUwUco=</DigestValue>
      </Reference>
      <Reference URI="/xl/worksheets/sheet5.xml?ContentType=application/vnd.openxmlformats-officedocument.spreadsheetml.worksheet+xml">
        <DigestMethod Algorithm="http://www.w3.org/2001/04/xmlenc#sha256"/>
        <DigestValue>x07Hb3aLStXbxLcVgH7iN+96+65Gj5DYZqBOpE++pP4=</DigestValue>
      </Reference>
      <Reference URI="/xl/worksheets/sheet6.xml?ContentType=application/vnd.openxmlformats-officedocument.spreadsheetml.worksheet+xml">
        <DigestMethod Algorithm="http://www.w3.org/2001/04/xmlenc#sha256"/>
        <DigestValue>3Dq9NidurcBAW506/eoZHKMHbl7Mv3eowR710WgACuw=</DigestValue>
      </Reference>
      <Reference URI="/xl/worksheets/sheet7.xml?ContentType=application/vnd.openxmlformats-officedocument.spreadsheetml.worksheet+xml">
        <DigestMethod Algorithm="http://www.w3.org/2001/04/xmlenc#sha256"/>
        <DigestValue>ZeoRbG29SX4F9GI0LEOHs2+KEzNlmhywmclJ2ZX03ko=</DigestValue>
      </Reference>
      <Reference URI="/xl/worksheets/sheet8.xml?ContentType=application/vnd.openxmlformats-officedocument.spreadsheetml.worksheet+xml">
        <DigestMethod Algorithm="http://www.w3.org/2001/04/xmlenc#sha256"/>
        <DigestValue>JfzBu42vZYrAto/VVZyPpka7LfCBoFFW4wOcipYPhDg=</DigestValue>
      </Reference>
      <Reference URI="/xl/worksheets/sheet9.xml?ContentType=application/vnd.openxmlformats-officedocument.spreadsheetml.worksheet+xml">
        <DigestMethod Algorithm="http://www.w3.org/2001/04/xmlenc#sha256"/>
        <DigestValue>IkjAeSQ/C0BAthLmKJdLZp/jVrJOwbf1feLkI7FLSjA=</DigestValue>
      </Reference>
    </Manifest>
    <SignatureProperties>
      <SignatureProperty Id="idSignatureTime" Target="#idPackageSignature">
        <mdssi:SignatureTime xmlns:mdssi="http://schemas.openxmlformats.org/package/2006/digital-signature">
          <mdssi:Format>YYYY-MM-DDThh:mm:ssTZD</mdssi:Format>
          <mdssi:Value>2020-01-30T16:27:08Z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6.3</WindowsVersion>
          <OfficeVersion>16.0</OfficeVersion>
          <ApplicationVersion>16.0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2020-01-30T16:27:08Z</xd:SigningTime>
          <xd:SigningCertificate>
            <xd:Cert>
              <xd:CertDigest>
                <DigestMethod Algorithm="http://www.w3.org/2001/04/xmlenc#sha256"/>
                <DigestValue>sYaBWa/tBXCyGrCFtBGS2SznMG2+lA0TftyHG8QJgwc=</DigestValue>
              </xd:CertDigest>
              <xd:IssuerSerial>
                <X509IssuerName>CN=NBG Class 2 INT Sub CA, DC=nbg, DC=ge</X509IssuerName>
                <X509SerialNumber>342938738708430119275108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DCCA2igAwIBAgIKUPYk0gAAAAAAnDANBgkqhkiG9w0BAQsFADBHMRIwEAYKCZImiZPyLGQBGRYCZ2UxEzARBgoJkiaJk/IsZAEZFgNuYmcxHDAaBgNVBAMTE05CRyBDbGFzcyAxIFJvb3QgQ0EwHhcNMTYxMjIzMDk0NjU2WhcNMjExMjIyMDk0NjU2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CMCMGCSsGAQQBgjcVAgQWBBTLrOXK4fRY30+8jKy3NeCMEcfdYD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bAuyEQvUFRDET20z8KxEfmAtRU5jOVOx+wykK3HZ+va9Rwbgxt8b6c9oyZfjRJXuTWHbyO7QA78zs5lURb6kIjh8830SyA5paM1tMFILhKqg1ybpFYBetGXHnZ0xmkg7Ad+Qb4jLKeVBzKD+t7WVn2pv89Z7GWmJa93AgCuoJ6k3UDDro9wDATff3H1HGafuvKjWk0r4lDgTRCXNh5uPSFwkkQ59/dyB2rQtPbohXGL1cpqR/5746y92qB6S3rDY2ZTwUZv2ZK36KDY3B5ZbmFNRTUEs/clYXMWKIeHE8KC6gfTtI8jSEbEom+GoH0urskjA8PsVtZL40Y1C/uOyn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rCOU7l9qIghH0MwCT3ZO60z7DEefNq+WktFcDI441A4=</DigestValue>
    </Reference>
    <Reference Type="http://www.w3.org/2000/09/xmldsig#Object" URI="#idOfficeObject">
      <DigestMethod Algorithm="http://www.w3.org/2001/04/xmlenc#sha256"/>
      <DigestValue>D3M8NkinsErfe3aZF7w0RKRCpcQlVV43ZzB4d6fogEc=</DigestValue>
    </Reference>
    <Reference Type="http://uri.etsi.org/01903#SignedProperties" URI="#idSignedProperties">
      <Transforms>
        <Transform Algorithm="http://www.w3.org/TR/2001/REC-xml-c14n-20010315"/>
      </Transforms>
      <DigestMethod Algorithm="http://www.w3.org/2001/04/xmlenc#sha256"/>
      <DigestValue>IPZL4bwKPZe/OOahOgG1EsCVoSWHel+XjG75/cU5TV8=</DigestValue>
    </Reference>
  </SignedInfo>
  <SignatureValue>hjiD9a8cHSr1cmGnQ6iRb6kH/Is7yYNt24GYyGXDVSORY2dum8alySCz0T7ErDzyruJz0D+Xg4L9
OGdjBoTRnyMeyTPESWCHIt96cJV9R9hMCJylNnIkotro8qOKEwkgp97o0/MZx8RS/Ps0uWitBv2T
Kdtnjr5YZjday6VAYWwALtob2bjh+gBoeXZpZ4U7U+o+Vy0f0d0vfgJ04wQoUZnmoeYh4fKlaoG2
bBFMZFCWSQ9hu82OJcVKs+nu+caaHyMVVN9vdJwPSZy8H7u3KQL2ezb1EuG68Msh5eOLODAI61eJ
eB1epdt0DtRvBtyfqB1rVG57VdrRtdUL/O+43A==</SignatureValue>
  <KeyInfo>
    <X509Data>
      <X509Certificate>MIIGSTCCBTGgAwIBAgIKReCWbQACAACoEzANBgkqhkiG9w0BAQsFADBKMRIwEAYKCZImiZPyLGQBGRYCZ2UxEzARBgoJkiaJk/IsZAEZFgNuYmcxHzAdBgNVBAMTFk5CRyBDbGFzcyAyIElOVCBTdWIgQ0EwHhcNMTgwNzA5MTMzMTIzWhcNMjAwNzA4MTMzMTIzWjBHMSAwHgYDVQQKExdKU0MgWklSQUFUIEJBTksgR0VPUkdJQTEjMCEGA1UEAxMaQlpCIC0gU29waGlvIEpsYW50aWFzaHZpbGkwggEiMA0GCSqGSIb3DQEBAQUAA4IBDwAwggEKAoIBAQDXqoQZfM4MBUa1syXfep2a0+F6m6zviOeFnZQqmjfVZueYFLhoe7UubpdvWx63x5cOKvToATcGj33oBykK/EHHaM4agCFkLISLDhNYxDmJFmQQtilQcpKVNM5k2a3dxPR5eN56cg2M8g8W1Y0AcyLrkGr3GHfEqk7tHG+bYBT9Pbcu8K/KNeceES/tWP/fbGJPNEqpoYkwifyjmFZBqUgbUnwCJ5p1N23A8cyKuccJv55Qnuh8+pmnpqRE95GFfDuyns0+D+igniKtf9to/xwu1mZUGBMDGM0IJWFXANnisleUhm+D0JTqhBCsVDoMNj1jCCiE4KnlDw5b9bvS6YQDAgMBAAGjggMyMIIDLjA8BgkrBgEEAYI3FQcELzAtBiUrBgEEAYI3FQjmsmCDjfVEhoGZCYO4oUqDvoRxBIPEkTOEg4hdAgFkAgEjMB0GA1UdJQQWMBQGCCsGAQUFBwMCBggrBgEFBQcDBDALBgNVHQ8EBAMCB4AwJwYJKwYBBAGCNxUKBBowGDAKBggrBgEFBQcDAjAKBggrBgEFBQcDBDAdBgNVHQ4EFgQUemgQwhaNsoyrbObUVou91iIOaqIwHwYDVR0jBBgwFoAUwy7SL/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YmFzZT9vYmplY3RDbGFzcz1jZXJ0aWZpY2F0aW9uQXV0aG9yaXR5MF0GCCsGAQUFBzAChlFodHRwOi8vY3JsLm5iZy5nb3YuZ2UvY2EvbmJnLXN1YkNBLm5iZy5nZV9OQkclMjBDbGFzcyUyMDIlMjBJTlQlMjBTdWIlMjBDQSgyKS5jcnQwDQYJKoZIhvcNAQELBQADggEBAFr4o+yVbv+lzlhJwZDsEJXt1az5dnmqpwpLmGA21XbS9oD8PefO7HSvcd9vavwqGYN8jlAFeNFNEQfNzluM8D20mOLUmrz030e3Cq9CKSsWjHMU3P7B8TWjw1uxgVw3W/8Ck2tA1K5KR4meo67VSb/zLvbT91evp8s7ea1crFiTUPMsDtcNBpb3ogRqW9HMVmmjmwky6jYjykGFVvQtRPLWyrr98C0ZSrNa3jv3anxYpZy9jEyBV1v4eufn+ibFm6J7DtFE9hCrlF0udXhO1eAtJOlDscgmSm6Ga+1BSDg0vinY8FIZDH4a27K6uoxo+BbXw94ZkzGbEPDtnHJksV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Transform>
          <Transform Algorithm="http://www.w3.org/TR/2001/REC-xml-c14n-20010315"/>
        </Transforms>
        <DigestMethod Algorithm="http://www.w3.org/2001/04/xmlenc#sha256"/>
        <DigestValue>WHLcVhGBXaNnSxAaQZMAD7Gy5eUp9w+XCfZMusaGKrE=</DigestValue>
      </Reference>
      <Reference URI="/xl/calcChain.xml?ContentType=application/vnd.openxmlformats-officedocument.spreadsheetml.calcChain+xml">
        <DigestMethod Algorithm="http://www.w3.org/2001/04/xmlenc#sha256"/>
        <DigestValue>m5Ja3tQJCFk3PStns+KVtcl/3UrNVIRfKC0fshPJPKE=</DigestValue>
      </Reference>
      <Reference URI="/xl/drawings/drawing1.xml?ContentType=application/vnd.openxmlformats-officedocument.drawing+xml">
        <DigestMethod Algorithm="http://www.w3.org/2001/04/xmlenc#sha256"/>
        <DigestValue>0D25YNbSQmUWivg4tU9tfUkqp2zKkiK4SYs6gwYhzJo=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PBewumTn8YsnCNe6tDRC1r9zC823qMb7Ayv56iOAys0=</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6JnUOBSq3qQvivt7ufR97pp2ohiag4WY+ApzR/9Roh4=</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S5zCF6a1rqES08RWXfkzd/snAJupY9gpQPNFZtKt4ww=</DigestValue>
      </Reference>
      <Reference URI="/xl/printerSettings/printerSettings10.bin?ContentType=application/vnd.openxmlformats-officedocument.spreadsheetml.printerSettings">
        <DigestMethod Algorithm="http://www.w3.org/2001/04/xmlenc#sha256"/>
        <DigestValue>p15fOjzmBTLGI8Klf+TI4woTVTHX8Q0l14vNf+jwiuE=</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S5zCF6a1rqES08RWXfkzd/snAJupY9gpQPNFZtKt4ww=</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2m6CW85rBYKpJKifjkFVt0n58BwBksWMXfva2VqaA+I=</DigestValue>
      </Reference>
      <Reference URI="/xl/printerSettings/printerSettings16.bin?ContentType=application/vnd.openxmlformats-officedocument.spreadsheetml.printerSettings">
        <DigestMethod Algorithm="http://www.w3.org/2001/04/xmlenc#sha256"/>
        <DigestValue>lVxBPOYyuksD350KVcdrX77lQMFzWVCduoW0kUhjYgk=</DigestValue>
      </Reference>
      <Reference URI="/xl/printerSettings/printerSettings2.bin?ContentType=application/vnd.openxmlformats-officedocument.spreadsheetml.printerSettings">
        <DigestMethod Algorithm="http://www.w3.org/2001/04/xmlenc#sha256"/>
        <DigestValue>S5zCF6a1rqES08RWXfkzd/snAJupY9gpQPNFZtKt4ww=</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16nRtTkTNfAdSTF0Lg1CT4t8t5VLf2B9wJs/PWFk54A=</DigestValue>
      </Reference>
      <Reference URI="/xl/printerSettings/printerSettings5.bin?ContentType=application/vnd.openxmlformats-officedocument.spreadsheetml.printerSettings">
        <DigestMethod Algorithm="http://www.w3.org/2001/04/xmlenc#sha256"/>
        <DigestValue>qN7vYk1eN5ULWBuJSATOOj4n2FCm1KiSIay9e7HEYK0=</DigestValue>
      </Reference>
      <Reference URI="/xl/printerSettings/printerSettings6.bin?ContentType=application/vnd.openxmlformats-officedocument.spreadsheetml.printerSettings">
        <DigestMethod Algorithm="http://www.w3.org/2001/04/xmlenc#sha256"/>
        <DigestValue>Q8ahkQxToXAAaJTDZsE/3PCISD9tjlKv7EXjMcnO6qc=</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fQtEBo7PL24WaYyD17qh72UcBIihJeLmKViWLIA5Zq0=</DigestValue>
      </Reference>
      <Reference URI="/xl/printerSettings/printerSettings9.bin?ContentType=application/vnd.openxmlformats-officedocument.spreadsheetml.printerSettings">
        <DigestMethod Algorithm="http://www.w3.org/2001/04/xmlenc#sha256"/>
        <DigestValue>2m6CW85rBYKpJKifjkFVt0n58BwBksWMXfva2VqaA+I=</DigestValue>
      </Reference>
      <Reference URI="/xl/sharedStrings.xml?ContentType=application/vnd.openxmlformats-officedocument.spreadsheetml.sharedStrings+xml">
        <DigestMethod Algorithm="http://www.w3.org/2001/04/xmlenc#sha256"/>
        <DigestValue>su/s3937npjbRXZ/FrRVnUO0eFRp0pXosZrqdpNLBX4=</DigestValue>
      </Reference>
      <Reference URI="/xl/styles.xml?ContentType=application/vnd.openxmlformats-officedocument.spreadsheetml.styles+xml">
        <DigestMethod Algorithm="http://www.w3.org/2001/04/xmlenc#sha256"/>
        <DigestValue>BMFei0c6Vrx9CI9En8y57S4DAnBx16OeREtQ96MEOh8=</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eHIJ5BkBYtdBv9fjbK6bui+AE6Nu4ZQsnpTDBBrN41s=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ooZtpEuYduQwM88C3OEoMu7yV+i6l1ITgdU2GqmcHyc=</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doCvbWi3zZMIN1kz8Ai0yHxRWkjZYmZKoXqArhSKNpk=</DigestValue>
      </Reference>
      <Reference URI="/xl/worksheets/sheet10.xml?ContentType=application/vnd.openxmlformats-officedocument.spreadsheetml.worksheet+xml">
        <DigestMethod Algorithm="http://www.w3.org/2001/04/xmlenc#sha256"/>
        <DigestValue>wAUJ0ojVnz7JXkufHyOO5I5uCyxeBSZcQMlgOTfaA0U=</DigestValue>
      </Reference>
      <Reference URI="/xl/worksheets/sheet11.xml?ContentType=application/vnd.openxmlformats-officedocument.spreadsheetml.worksheet+xml">
        <DigestMethod Algorithm="http://www.w3.org/2001/04/xmlenc#sha256"/>
        <DigestValue>rQ0hWC0jv3ouj2qTMYY1y+/hWLg0sA5jlmrALP36wmk=</DigestValue>
      </Reference>
      <Reference URI="/xl/worksheets/sheet12.xml?ContentType=application/vnd.openxmlformats-officedocument.spreadsheetml.worksheet+xml">
        <DigestMethod Algorithm="http://www.w3.org/2001/04/xmlenc#sha256"/>
        <DigestValue>ZPxoGltcsHwtnevOCSSmDyjlevPCl/ZV7WChEjF5gjE=</DigestValue>
      </Reference>
      <Reference URI="/xl/worksheets/sheet13.xml?ContentType=application/vnd.openxmlformats-officedocument.spreadsheetml.worksheet+xml">
        <DigestMethod Algorithm="http://www.w3.org/2001/04/xmlenc#sha256"/>
        <DigestValue>mheY6lB0tCgCx++y1y0Ca/d+praa0zCPdqwgji6CzpE=</DigestValue>
      </Reference>
      <Reference URI="/xl/worksheets/sheet14.xml?ContentType=application/vnd.openxmlformats-officedocument.spreadsheetml.worksheet+xml">
        <DigestMethod Algorithm="http://www.w3.org/2001/04/xmlenc#sha256"/>
        <DigestValue>r9xRVgGhwnGBAXtuz/dpPPPIDG8jRTMU05lZQNG5OcU=</DigestValue>
      </Reference>
      <Reference URI="/xl/worksheets/sheet15.xml?ContentType=application/vnd.openxmlformats-officedocument.spreadsheetml.worksheet+xml">
        <DigestMethod Algorithm="http://www.w3.org/2001/04/xmlenc#sha256"/>
        <DigestValue>30yT6avbmLziBhXofQDEz4Ntgt8C+ZUoMbqgx/CqQGI=</DigestValue>
      </Reference>
      <Reference URI="/xl/worksheets/sheet16.xml?ContentType=application/vnd.openxmlformats-officedocument.spreadsheetml.worksheet+xml">
        <DigestMethod Algorithm="http://www.w3.org/2001/04/xmlenc#sha256"/>
        <DigestValue>rNqZcTrP5fLufnukIT9PsNTchVz+odljc89AVXGAM10=</DigestValue>
      </Reference>
      <Reference URI="/xl/worksheets/sheet17.xml?ContentType=application/vnd.openxmlformats-officedocument.spreadsheetml.worksheet+xml">
        <DigestMethod Algorithm="http://www.w3.org/2001/04/xmlenc#sha256"/>
        <DigestValue>FfGBr7jdnDgRNt6zaGOgCg7uv4ojnatBWIuuJCJD2OY=</DigestValue>
      </Reference>
      <Reference URI="/xl/worksheets/sheet18.xml?ContentType=application/vnd.openxmlformats-officedocument.spreadsheetml.worksheet+xml">
        <DigestMethod Algorithm="http://www.w3.org/2001/04/xmlenc#sha256"/>
        <DigestValue>K64KUgLYDm7EhqdoYBSlEANeoeQxDIvphrdjnEmTkFo=</DigestValue>
      </Reference>
      <Reference URI="/xl/worksheets/sheet19.xml?ContentType=application/vnd.openxmlformats-officedocument.spreadsheetml.worksheet+xml">
        <DigestMethod Algorithm="http://www.w3.org/2001/04/xmlenc#sha256"/>
        <DigestValue>BokHO3cHYXh3nUpPQlWFYIw1YbaxFoiszGP6kABY0oc=</DigestValue>
      </Reference>
      <Reference URI="/xl/worksheets/sheet2.xml?ContentType=application/vnd.openxmlformats-officedocument.spreadsheetml.worksheet+xml">
        <DigestMethod Algorithm="http://www.w3.org/2001/04/xmlenc#sha256"/>
        <DigestValue>fvIrbx2mWgjSmXSCkN82cfRoSH8Me96ASGHyAo5nHV0=</DigestValue>
      </Reference>
      <Reference URI="/xl/worksheets/sheet3.xml?ContentType=application/vnd.openxmlformats-officedocument.spreadsheetml.worksheet+xml">
        <DigestMethod Algorithm="http://www.w3.org/2001/04/xmlenc#sha256"/>
        <DigestValue>RqOWSi2BQiOK0hvB6Qj1ewYcQH5h7elOYedciZ3ODU8=</DigestValue>
      </Reference>
      <Reference URI="/xl/worksheets/sheet4.xml?ContentType=application/vnd.openxmlformats-officedocument.spreadsheetml.worksheet+xml">
        <DigestMethod Algorithm="http://www.w3.org/2001/04/xmlenc#sha256"/>
        <DigestValue>+2ZpMXtRnA/EQnfBCn5TjyS57m5bDtUi1eWIiUUwUco=</DigestValue>
      </Reference>
      <Reference URI="/xl/worksheets/sheet5.xml?ContentType=application/vnd.openxmlformats-officedocument.spreadsheetml.worksheet+xml">
        <DigestMethod Algorithm="http://www.w3.org/2001/04/xmlenc#sha256"/>
        <DigestValue>x07Hb3aLStXbxLcVgH7iN+96+65Gj5DYZqBOpE++pP4=</DigestValue>
      </Reference>
      <Reference URI="/xl/worksheets/sheet6.xml?ContentType=application/vnd.openxmlformats-officedocument.spreadsheetml.worksheet+xml">
        <DigestMethod Algorithm="http://www.w3.org/2001/04/xmlenc#sha256"/>
        <DigestValue>3Dq9NidurcBAW506/eoZHKMHbl7Mv3eowR710WgACuw=</DigestValue>
      </Reference>
      <Reference URI="/xl/worksheets/sheet7.xml?ContentType=application/vnd.openxmlformats-officedocument.spreadsheetml.worksheet+xml">
        <DigestMethod Algorithm="http://www.w3.org/2001/04/xmlenc#sha256"/>
        <DigestValue>ZeoRbG29SX4F9GI0LEOHs2+KEzNlmhywmclJ2ZX03ko=</DigestValue>
      </Reference>
      <Reference URI="/xl/worksheets/sheet8.xml?ContentType=application/vnd.openxmlformats-officedocument.spreadsheetml.worksheet+xml">
        <DigestMethod Algorithm="http://www.w3.org/2001/04/xmlenc#sha256"/>
        <DigestValue>JfzBu42vZYrAto/VVZyPpka7LfCBoFFW4wOcipYPhDg=</DigestValue>
      </Reference>
      <Reference URI="/xl/worksheets/sheet9.xml?ContentType=application/vnd.openxmlformats-officedocument.spreadsheetml.worksheet+xml">
        <DigestMethod Algorithm="http://www.w3.org/2001/04/xmlenc#sha256"/>
        <DigestValue>IkjAeSQ/C0BAthLmKJdLZp/jVrJOwbf1feLkI7FLSjA=</DigestValue>
      </Reference>
    </Manifest>
    <SignatureProperties>
      <SignatureProperty Id="idSignatureTime" Target="#idPackageSignature">
        <mdssi:SignatureTime xmlns:mdssi="http://schemas.openxmlformats.org/package/2006/digital-signature">
          <mdssi:Format>YYYY-MM-DDThh:mm:ssTZD</mdssi:Format>
          <mdssi:Value>2020-01-30T16:27:19Z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6.3</WindowsVersion>
          <OfficeVersion>16.0</OfficeVersion>
          <ApplicationVersion>16.0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2020-01-30T16:27:19Z</xd:SigningTime>
          <xd:SigningCertificate>
            <xd:Cert>
              <xd:CertDigest>
                <DigestMethod Algorithm="http://www.w3.org/2001/04/xmlenc#sha256"/>
                <DigestValue>PhHPXZKi9EbF4exUC0IRp+ptnGVPC1JYYc92OLGlTNo=</DigestValue>
              </xd:CertDigest>
              <xd:IssuerSerial>
                <X509IssuerName>CN=NBG Class 2 INT Sub CA, DC=nbg, DC=ge</X509IssuerName>
                <X509SerialNumber>329986197310403199936531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DCCA2igAwIBAgIKUPYk0gAAAAAAnDANBgkqhkiG9w0BAQsFADBHMRIwEAYKCZImiZPyLGQBGRYCZ2UxEzARBgoJkiaJk/IsZAEZFgNuYmcxHDAaBgNVBAMTE05CRyBDbGFzcyAxIFJvb3QgQ0EwHhcNMTYxMjIzMDk0NjU2WhcNMjExMjIyMDk0NjU2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CMCMGCSsGAQQBgjcVAgQWBBTLrOXK4fRY30+8jKy3NeCMEcfdYD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bAuyEQvUFRDET20z8KxEfmAtRU5jOVOx+wykK3HZ+va9Rwbgxt8b6c9oyZfjRJXuTWHbyO7QA78zs5lURb6kIjh8830SyA5paM1tMFILhKqg1ybpFYBetGXHnZ0xmkg7Ad+Qb4jLKeVBzKD+t7WVn2pv89Z7GWmJa93AgCuoJ6k3UDDro9wDATff3H1HGafuvKjWk0r4lDgTRCXNh5uPSFwkkQ59/dyB2rQtPbohXGL1cpqR/5746y92qB6S3rDY2ZTwUZv2ZK36KDY3B5ZbmFNRTUEs/clYXMWKIeHE8KC6gfTtI8jSEbEom+GoH0urskjA8PsVtZL40Y1C/uOyn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Info</vt:lpstr>
      <vt:lpstr>1. key ratios</vt:lpstr>
      <vt:lpstr>2. RC</vt:lpstr>
      <vt:lpstr>3. 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2020-01-30T16:24:10Z</dcterms:modified>
</cp:coreProperties>
</file>