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919" activeTab="1"/>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workbook>
</file>

<file path=xl/calcChain.xml><?xml version="1.0" encoding="utf-8"?>
<calcChain xmlns="http://schemas.openxmlformats.org/spreadsheetml/2006/main">
  <c r="B2" i="94" l="1"/>
  <c r="B2" i="71"/>
  <c r="B2" i="52"/>
  <c r="B2" i="104" l="1"/>
  <c r="B1" i="104"/>
  <c r="B2" i="103"/>
  <c r="B1" i="103"/>
  <c r="B2" i="102"/>
  <c r="B1" i="102"/>
  <c r="B2" i="101"/>
  <c r="B1" i="101"/>
  <c r="B2" i="100"/>
  <c r="B1" i="100"/>
  <c r="B2" i="99"/>
  <c r="B1" i="99"/>
  <c r="B2" i="98"/>
  <c r="B1" i="98"/>
  <c r="B2" i="97"/>
  <c r="B1" i="97"/>
  <c r="B2" i="96"/>
  <c r="B1" i="96"/>
  <c r="B2" i="95"/>
  <c r="B1" i="95"/>
  <c r="B2" i="80"/>
  <c r="B1" i="80"/>
  <c r="B2" i="79"/>
  <c r="B1" i="79"/>
  <c r="I21" i="37"/>
  <c r="H21" i="37"/>
  <c r="N20" i="37"/>
  <c r="N19" i="37"/>
  <c r="E19" i="37"/>
  <c r="N18" i="37"/>
  <c r="E18" i="37"/>
  <c r="N17" i="37"/>
  <c r="E17" i="37"/>
  <c r="N16" i="37"/>
  <c r="E16" i="37"/>
  <c r="N15" i="37"/>
  <c r="E15" i="37"/>
  <c r="N14" i="37"/>
  <c r="M14" i="37"/>
  <c r="L14" i="37"/>
  <c r="K14" i="37"/>
  <c r="J14" i="37"/>
  <c r="I14" i="37"/>
  <c r="H14" i="37"/>
  <c r="G14" i="37"/>
  <c r="F14" i="37"/>
  <c r="E14" i="37"/>
  <c r="C14" i="37"/>
  <c r="N13" i="37"/>
  <c r="N12" i="37"/>
  <c r="E12" i="37"/>
  <c r="N11" i="37"/>
  <c r="E11" i="37"/>
  <c r="N10" i="37"/>
  <c r="N7" i="37" s="1"/>
  <c r="E10" i="37"/>
  <c r="E7" i="37" s="1"/>
  <c r="N9" i="37"/>
  <c r="E9" i="37"/>
  <c r="N8" i="37"/>
  <c r="E8" i="37"/>
  <c r="M7" i="37"/>
  <c r="M21" i="37" s="1"/>
  <c r="L7" i="37"/>
  <c r="L21" i="37" s="1"/>
  <c r="K7" i="37"/>
  <c r="K21" i="37" s="1"/>
  <c r="J7" i="37"/>
  <c r="J21" i="37" s="1"/>
  <c r="I7" i="37"/>
  <c r="H7" i="37"/>
  <c r="G7" i="37"/>
  <c r="G21" i="37" s="1"/>
  <c r="F7" i="37"/>
  <c r="F21" i="37" s="1"/>
  <c r="C7" i="37"/>
  <c r="C21" i="37" s="1"/>
  <c r="B2" i="37"/>
  <c r="B1" i="37"/>
  <c r="B2" i="36"/>
  <c r="B1" i="36"/>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B1" i="64"/>
  <c r="B2" i="35"/>
  <c r="B1" i="35"/>
  <c r="B2" i="69"/>
  <c r="B1" i="69"/>
  <c r="B2" i="77"/>
  <c r="B1" i="77"/>
  <c r="B2" i="28"/>
  <c r="B1" i="28"/>
  <c r="B2" i="73"/>
  <c r="B1" i="73"/>
  <c r="B2" i="72"/>
  <c r="B1" i="72"/>
  <c r="B1" i="52"/>
  <c r="G5" i="71"/>
  <c r="B1" i="71"/>
  <c r="B1" i="94"/>
  <c r="B2" i="93"/>
  <c r="B1" i="93"/>
  <c r="B2" i="92"/>
  <c r="B1" i="92"/>
  <c r="B1" i="6"/>
  <c r="C5" i="71" l="1"/>
  <c r="E21" i="37"/>
  <c r="N21" i="37"/>
  <c r="D5" i="71"/>
  <c r="E5" i="71"/>
  <c r="F5" i="71"/>
</calcChain>
</file>

<file path=xl/sharedStrings.xml><?xml version="1.0" encoding="utf-8"?>
<sst xmlns="http://schemas.openxmlformats.org/spreadsheetml/2006/main" count="1588" uniqueCount="989">
  <si>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</si>
  <si>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</si>
  <si>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</si>
  <si>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</si>
  <si>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</si>
  <si>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</si>
  <si>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</si>
  <si>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</si>
  <si>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</si>
  <si>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</si>
  <si>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</si>
  <si>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</si>
  <si>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</si>
  <si>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</si>
  <si>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</si>
  <si>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</si>
  <si>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</si>
  <si>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</si>
  <si>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</si>
  <si>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</si>
  <si>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</si>
  <si>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</si>
  <si>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</si>
  <si>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</si>
  <si>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</si>
  <si>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</si>
  <si>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</si>
  <si>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</si>
  <si>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</si>
  <si>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</si>
  <si>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</si>
  <si>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</si>
  <si>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</si>
  <si>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</si>
  <si>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</si>
  <si>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</si>
  <si>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</si>
  <si>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</si>
  <si>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</si>
  <si>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</si>
  <si>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</si>
  <si>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</si>
  <si>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</si>
  <si>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</si>
  <si>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</si>
  <si>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</si>
  <si>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</si>
  <si>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</si>
  <si>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</si>
  <si>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</si>
  <si>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</si>
  <si>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</si>
  <si>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</si>
  <si>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</si>
  <si>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</si>
  <si>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</si>
  <si>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</si>
  <si>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</si>
  <si>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</si>
  <si>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</si>
  <si>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</si>
  <si>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</si>
  <si>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</si>
  <si>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</si>
  <si>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</si>
  <si>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</si>
  <si>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</si>
  <si>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</si>
  <si>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</si>
  <si>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</si>
  <si>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</si>
  <si>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</si>
  <si>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</si>
  <si>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</si>
  <si>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</si>
  <si>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</si>
  <si>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</si>
  <si>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</si>
  <si>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</si>
  <si>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</si>
  <si>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</si>
  <si>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</si>
  <si>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</si>
  <si>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</si>
  <si>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</si>
  <si>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</si>
  <si>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</si>
  <si>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</si>
  <si>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</si>
  <si>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</si>
  <si>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</si>
  <si>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</si>
  <si>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</si>
  <si>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</si>
  <si>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</si>
  <si>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</si>
  <si>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</si>
  <si>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</si>
  <si>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</si>
  <si>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</si>
  <si>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</si>
  <si>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</si>
  <si>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</si>
  <si>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</si>
  <si>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</si>
  <si>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</si>
  <si>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</si>
  <si>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</si>
  <si>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</si>
  <si>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</si>
  <si>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</si>
  <si>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</si>
  <si>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</si>
  <si>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</si>
  <si>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</si>
  <si>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</si>
  <si>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</si>
  <si>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</si>
  <si>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</si>
  <si>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</si>
  <si>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</si>
  <si>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</si>
  <si>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</si>
  <si>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</si>
  <si>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</si>
  <si>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</si>
  <si>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</si>
  <si>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</si>
  <si>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</si>
  <si>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</si>
  <si>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</si>
  <si>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</si>
  <si>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</si>
  <si>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</si>
  <si>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</si>
  <si>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</si>
  <si>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</si>
  <si>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</si>
  <si>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</si>
  <si>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</si>
  <si>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</si>
  <si>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</si>
  <si>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</si>
  <si>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</si>
  <si>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</si>
  <si>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</si>
  <si>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</si>
  <si>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</si>
  <si>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</si>
  <si>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</si>
  <si>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</si>
  <si>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</si>
  <si>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</si>
  <si>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</si>
  <si>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</si>
  <si>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</si>
  <si>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</si>
  <si>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</si>
  <si>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</si>
  <si>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</si>
  <si>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</si>
  <si>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</si>
  <si>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</si>
  <si>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</si>
  <si>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</si>
  <si>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</si>
  <si>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</si>
  <si>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</si>
  <si>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</si>
  <si>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</si>
  <si>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</si>
  <si>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</si>
  <si>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</si>
  <si>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</si>
  <si>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</si>
  <si>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</si>
  <si>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</si>
  <si>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</si>
  <si>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</si>
  <si>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</si>
  <si>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</si>
  <si>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</si>
  <si>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</si>
  <si>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</si>
  <si>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</si>
  <si>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</si>
  <si>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</si>
  <si>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</si>
  <si>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</si>
  <si>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</si>
  <si>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</si>
  <si>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</si>
  <si>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</si>
  <si>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</si>
  <si>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</si>
  <si>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</si>
  <si>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</si>
  <si>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</si>
  <si>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</si>
  <si>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</si>
  <si>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</si>
  <si>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</si>
  <si>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</si>
  <si>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</si>
  <si>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</si>
  <si>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</si>
  <si>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</si>
  <si>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</si>
  <si>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</si>
  <si>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</si>
  <si>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</si>
  <si>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</si>
  <si>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</si>
  <si>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</si>
  <si>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</si>
  <si>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</si>
  <si>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</si>
  <si>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</si>
  <si>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</si>
  <si>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</si>
  <si>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</si>
  <si>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</si>
  <si>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</si>
  <si>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</si>
  <si>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</si>
  <si>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</si>
  <si>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</si>
  <si>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</si>
  <si>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</si>
  <si>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</si>
  <si>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</si>
  <si>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</si>
  <si>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</si>
  <si>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</si>
  <si>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</si>
  <si>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</si>
  <si>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</si>
  <si>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</si>
  <si>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</si>
  <si>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</si>
  <si>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</si>
  <si>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</si>
  <si>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</si>
  <si>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</si>
  <si>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</si>
  <si>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</si>
  <si>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</si>
  <si>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</si>
  <si>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</si>
  <si>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</si>
  <si>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</si>
  <si>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</si>
  <si>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</si>
  <si>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</si>
  <si>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</si>
  <si>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</si>
  <si>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</si>
  <si>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</si>
  <si>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</si>
  <si>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</si>
  <si>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</si>
  <si>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</si>
  <si>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</si>
  <si>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</si>
  <si>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</si>
  <si>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</si>
  <si>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</si>
  <si>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</si>
  <si>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</si>
  <si>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</si>
  <si>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</si>
  <si>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</si>
  <si>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</si>
  <si>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</si>
  <si>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</si>
  <si>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</si>
  <si>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</si>
  <si>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</si>
  <si>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</si>
  <si>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</si>
  <si>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</si>
  <si>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</si>
  <si>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</si>
  <si>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</si>
  <si>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</si>
  <si>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</si>
  <si>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</si>
  <si>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</si>
  <si>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</si>
  <si>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</si>
  <si>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</si>
  <si>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</si>
  <si>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</si>
  <si>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</si>
  <si>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</si>
  <si>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</si>
  <si>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</si>
  <si>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</si>
  <si>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</si>
  <si>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</si>
  <si>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</si>
  <si>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</si>
  <si>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</si>
  <si>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</si>
  <si>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</si>
  <si>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</si>
  <si>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</si>
  <si>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</si>
  <si>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</si>
  <si>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</si>
  <si>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</si>
  <si>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</si>
  <si>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</si>
  <si>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</si>
  <si>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</si>
  <si>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</si>
  <si>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</si>
  <si>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</si>
  <si>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</si>
  <si>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</si>
  <si>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</si>
  <si>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</si>
  <si>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</si>
  <si>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</si>
  <si>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</si>
  <si>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</si>
  <si>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</si>
  <si>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</si>
  <si>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</si>
  <si>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</si>
  <si>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</si>
  <si>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</si>
  <si>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</si>
  <si>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</si>
  <si>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</si>
  <si>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</si>
  <si>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</si>
  <si>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</si>
  <si>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</si>
  <si>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</si>
  <si>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</si>
  <si>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</si>
  <si>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</si>
  <si>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</si>
  <si>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</si>
  <si>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</si>
  <si>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</si>
  <si>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</si>
  <si>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</si>
  <si>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</si>
  <si>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</si>
  <si>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</si>
  <si>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</si>
  <si>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</si>
  <si>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</si>
  <si>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</si>
  <si>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</si>
  <si>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</si>
  <si>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</si>
  <si>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</si>
  <si>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</si>
  <si>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</si>
  <si>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</si>
  <si>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</si>
  <si>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</si>
  <si>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</si>
  <si>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</si>
  <si>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</si>
  <si>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</si>
  <si>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</si>
  <si>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</si>
  <si>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</si>
  <si>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</si>
  <si>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</si>
  <si>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</si>
  <si>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</si>
  <si>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</si>
  <si>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</si>
  <si>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</si>
  <si>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</si>
  <si>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</si>
  <si>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</si>
  <si>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</si>
  <si>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</si>
  <si>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</si>
  <si>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</si>
  <si>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</si>
  <si>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</si>
  <si>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</si>
  <si>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</si>
  <si>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</si>
  <si>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</si>
  <si>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</si>
  <si>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</si>
  <si>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</si>
  <si>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</si>
  <si>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</si>
  <si>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</si>
  <si>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</si>
  <si>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</si>
  <si>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</si>
  <si>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</si>
  <si>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</si>
  <si>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</si>
  <si>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</si>
  <si>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</si>
  <si>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</si>
  <si>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</si>
  <si>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</si>
  <si>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</si>
  <si>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</si>
  <si>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</si>
  <si>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</si>
  <si>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</si>
  <si>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</si>
  <si>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</si>
  <si>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</si>
  <si>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</si>
  <si>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</si>
  <si>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</si>
  <si>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</si>
  <si>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</si>
  <si>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</si>
  <si>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</si>
  <si>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</si>
  <si>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</si>
  <si>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</si>
  <si>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</si>
  <si>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</si>
  <si>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</si>
  <si>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</si>
  <si>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</si>
  <si>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</si>
  <si>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</si>
  <si>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</si>
  <si>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</si>
  <si>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</si>
  <si>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</si>
  <si>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</si>
  <si>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</si>
  <si>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</si>
  <si>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</si>
  <si>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</si>
  <si>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</si>
  <si>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</si>
  <si>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</si>
  <si>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</si>
  <si>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</si>
  <si>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</si>
  <si>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</si>
  <si>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</si>
  <si>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</si>
  <si>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</si>
  <si>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</si>
  <si>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</si>
  <si>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</si>
  <si>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</si>
  <si>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</si>
  <si>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</si>
  <si>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</si>
  <si>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</si>
  <si>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</si>
  <si>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</si>
  <si>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</si>
  <si>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</si>
  <si>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</si>
  <si>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</si>
  <si>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</si>
  <si>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</si>
  <si>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</si>
  <si>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</si>
  <si>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</si>
  <si>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</si>
  <si>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</si>
  <si>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</si>
  <si>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</si>
  <si>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</si>
  <si>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</si>
  <si>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</si>
  <si>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</si>
  <si>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</si>
  <si>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</si>
  <si>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</si>
  <si>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</si>
  <si>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</si>
  <si>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</si>
  <si>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</si>
  <si>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</si>
  <si>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</si>
  <si>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</si>
  <si>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</si>
  <si>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</si>
  <si>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</si>
  <si>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</si>
  <si>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</si>
  <si>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</si>
  <si>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</si>
  <si>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</si>
  <si>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</si>
  <si>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</si>
  <si>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</si>
  <si>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</si>
  <si>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</si>
  <si>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</si>
  <si>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</si>
  <si>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</si>
  <si>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</si>
  <si>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</si>
  <si>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</si>
  <si>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</si>
  <si>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</si>
  <si>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</si>
  <si>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</si>
  <si>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</si>
  <si>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</si>
  <si>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</si>
  <si>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</si>
  <si>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</si>
  <si>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</si>
  <si>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</si>
  <si>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</si>
  <si>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</si>
  <si>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</si>
  <si>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</si>
  <si>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</si>
  <si>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</si>
  <si>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</si>
  <si>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</si>
  <si>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</si>
  <si>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</si>
  <si>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</si>
  <si>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</si>
  <si>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</si>
  <si>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</si>
  <si>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</si>
  <si>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</si>
  <si>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</si>
  <si>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</si>
  <si>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</si>
  <si>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</si>
  <si>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</si>
  <si>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</si>
  <si>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</si>
  <si>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</si>
  <si>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</si>
  <si>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</si>
  <si>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</si>
  <si>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</si>
  <si>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</si>
  <si>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</si>
  <si>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</si>
  <si>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</si>
  <si>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</si>
  <si>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</si>
  <si>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</si>
  <si>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</si>
  <si>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</si>
  <si>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</si>
  <si>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</si>
  <si>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</si>
  <si>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</si>
  <si>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</si>
  <si>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</si>
  <si>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</si>
  <si>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</si>
  <si>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</si>
  <si>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</si>
  <si>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</si>
  <si>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</si>
  <si>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</si>
  <si>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</si>
  <si>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</si>
  <si>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</si>
  <si>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</si>
  <si>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</si>
  <si>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</si>
  <si>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</si>
  <si>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</si>
  <si>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</si>
  <si>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</si>
  <si>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</si>
  <si>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</si>
  <si>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</si>
  <si>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</si>
  <si>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</si>
  <si>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</si>
  <si>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</si>
  <si>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</si>
  <si>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</si>
  <si>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</si>
  <si>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</si>
  <si>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</si>
  <si>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</si>
  <si>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</si>
  <si>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</si>
  <si>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</si>
  <si>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</si>
  <si>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</si>
  <si>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</si>
  <si>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</si>
  <si>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</si>
  <si>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</si>
  <si>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</si>
  <si>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</si>
  <si>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</si>
  <si>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</si>
  <si>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</si>
  <si>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</si>
  <si>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</si>
  <si>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</si>
  <si>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</si>
  <si>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</si>
  <si>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</si>
  <si>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</si>
  <si>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</si>
  <si>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</si>
  <si>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</si>
  <si>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</si>
  <si>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</si>
  <si>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</si>
  <si>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</si>
  <si>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</si>
  <si>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</si>
  <si>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</si>
  <si>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</si>
  <si>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</si>
  <si>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</si>
  <si>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</si>
  <si>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</si>
  <si>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</si>
  <si>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</si>
  <si>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</si>
  <si>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</si>
  <si>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</si>
  <si>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</si>
  <si>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</si>
  <si>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</si>
  <si>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</si>
  <si>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</si>
  <si>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</si>
  <si>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</si>
  <si>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</si>
  <si>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</si>
  <si>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</si>
  <si>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</si>
  <si>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</si>
  <si>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</si>
  <si>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</si>
  <si>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</si>
  <si>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</si>
  <si>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</si>
  <si>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</si>
  <si>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</si>
  <si>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</si>
  <si>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</si>
  <si>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</si>
  <si>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</si>
  <si>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</si>
  <si>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</si>
  <si>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</si>
  <si>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</si>
  <si>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</si>
  <si>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</si>
  <si>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</si>
  <si>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</si>
  <si>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</si>
  <si>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</si>
  <si>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</si>
  <si>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</si>
  <si>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</si>
  <si>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</si>
  <si>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</si>
  <si>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</si>
  <si>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</si>
  <si>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</si>
  <si>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</si>
  <si>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</si>
  <si>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</si>
  <si>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</si>
  <si>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</si>
  <si>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</si>
  <si>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</si>
  <si>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</si>
  <si>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</si>
  <si>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</si>
  <si>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</si>
  <si>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</si>
  <si>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</si>
  <si>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</si>
  <si>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</si>
  <si>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</si>
  <si>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</si>
  <si>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</si>
  <si>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</si>
  <si>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</si>
  <si>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</si>
  <si>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</si>
  <si>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</si>
  <si>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</si>
  <si>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</si>
  <si>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</si>
  <si>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</si>
  <si>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</si>
  <si>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</si>
  <si>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</si>
  <si>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</si>
  <si>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</si>
  <si>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</si>
  <si>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</si>
  <si>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</si>
  <si>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</si>
  <si>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</si>
  <si>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</si>
  <si>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</si>
  <si>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</si>
  <si>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</si>
  <si>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</si>
  <si>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</si>
  <si>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</si>
  <si>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</si>
  <si>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</si>
  <si>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</si>
  <si>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</si>
  <si>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</si>
  <si>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</si>
  <si>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</si>
  <si>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</si>
  <si>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</si>
  <si>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</si>
  <si>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</si>
  <si>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</si>
  <si>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</si>
  <si>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</si>
  <si>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</si>
  <si>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</si>
  <si>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</si>
  <si>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</si>
  <si>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</si>
  <si>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</si>
  <si>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</si>
  <si>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</si>
  <si>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</si>
  <si>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</si>
  <si>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</si>
  <si>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</si>
  <si>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</si>
  <si>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</si>
  <si>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</si>
  <si>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</si>
  <si>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</si>
  <si>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</si>
  <si>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</si>
  <si>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</si>
  <si>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</si>
  <si>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</si>
  <si>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</si>
  <si>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</si>
  <si>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</si>
  <si>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</si>
  <si>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</si>
  <si>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</si>
  <si>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</si>
  <si>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</si>
  <si>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</si>
  <si>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</si>
  <si>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</si>
  <si>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</si>
  <si>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</si>
  <si>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</si>
  <si>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</si>
  <si>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</si>
  <si>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</si>
  <si>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</si>
  <si>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</si>
  <si>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</si>
  <si>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</si>
  <si>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</si>
  <si>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</si>
  <si>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</si>
  <si>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</si>
  <si>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</si>
  <si>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</si>
  <si>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</si>
  <si>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</si>
  <si>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</si>
  <si>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</si>
  <si>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</si>
  <si>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</si>
  <si>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</si>
  <si>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</si>
  <si>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</si>
  <si>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</si>
  <si>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</si>
  <si>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</si>
  <si>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</si>
  <si>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</si>
  <si>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</si>
  <si>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</si>
  <si>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</si>
  <si>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</si>
  <si>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</si>
  <si>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</si>
  <si>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</si>
  <si>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</si>
  <si>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</si>
  <si>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</si>
  <si>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</si>
  <si>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</si>
  <si>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</si>
  <si>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</si>
  <si>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</si>
  <si>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</si>
  <si>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</si>
  <si>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</si>
  <si>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</si>
  <si>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</si>
  <si>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</si>
  <si>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</si>
  <si>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</si>
  <si>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</si>
  <si>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</si>
  <si>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</si>
  <si>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</si>
  <si>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</si>
  <si>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</si>
  <si>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</si>
  <si>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</si>
  <si>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</si>
  <si>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</si>
  <si>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</si>
  <si>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</si>
  <si>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</si>
  <si>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</si>
  <si>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</si>
  <si>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</si>
  <si>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</si>
  <si>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</si>
  <si>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</si>
  <si>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</si>
  <si>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</si>
  <si>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</si>
  <si>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</si>
  <si>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</si>
  <si>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</si>
  <si>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</si>
  <si>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</si>
  <si>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</si>
  <si>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</si>
  <si>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</si>
  <si>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</si>
  <si>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</si>
  <si>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</si>
  <si>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</si>
  <si>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</si>
  <si>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</si>
  <si>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</si>
  <si>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</si>
  <si>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</si>
  <si>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</si>
  <si>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</si>
  <si>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</si>
  <si>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</si>
  <si>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</si>
  <si>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</si>
  <si>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</si>
  <si>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</si>
  <si>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</si>
  <si>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</si>
  <si>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</si>
  <si>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</si>
  <si>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</si>
  <si>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</si>
  <si>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</si>
  <si>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</si>
  <si>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</si>
  <si>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</si>
  <si>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</si>
  <si>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</si>
  <si>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</si>
  <si>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</si>
  <si>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</si>
  <si>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</si>
  <si>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</si>
  <si>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</si>
  <si>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</si>
  <si>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</si>
  <si>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</si>
  <si>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</si>
  <si>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</si>
  <si>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</si>
  <si>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</si>
  <si>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</si>
  <si>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</si>
  <si>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</si>
  <si>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</si>
  <si>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</si>
  <si>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</si>
  <si>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</si>
  <si>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</si>
  <si>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</si>
  <si>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</si>
  <si>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</si>
  <si>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</si>
  <si>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</si>
  <si>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</si>
  <si>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</si>
  <si>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</si>
  <si>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</si>
  <si>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</si>
  <si>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</si>
  <si>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</si>
  <si>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</si>
  <si>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</si>
  <si>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</si>
  <si>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</si>
  <si>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</si>
  <si>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</si>
  <si>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</si>
  <si>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</si>
  <si>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</si>
  <si>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</si>
  <si>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</si>
  <si>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</si>
  <si>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</si>
  <si>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</si>
  <si>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</si>
  <si>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</si>
  <si>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</si>
  <si>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</si>
  <si>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</si>
  <si>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</si>
  <si>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</si>
  <si>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</si>
  <si>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</si>
  <si>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</si>
  <si>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</si>
  <si>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</si>
  <si>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</si>
  <si>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</si>
  <si>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</si>
  <si>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</si>
  <si>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</si>
  <si>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</si>
  <si>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</si>
  <si>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</si>
  <si>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</si>
  <si>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</si>
  <si>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</si>
  <si>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</si>
  <si>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</si>
  <si>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</si>
  <si>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</si>
  <si>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</si>
  <si>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</si>
  <si>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</si>
  <si>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</si>
  <si>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</si>
  <si>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</si>
  <si>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</si>
  <si>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</si>
  <si>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</si>
  <si>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ომერ აიდინი</t>
  </si>
  <si>
    <t>www.ziraatbank.ge</t>
  </si>
  <si>
    <t>არადამოუკიდებელი თავმჯდომარე</t>
  </si>
  <si>
    <t>ჰარუნ ოზმენი</t>
  </si>
  <si>
    <t>არადამოუკიდებელ წევრი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</si>
  <si>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</si>
  <si>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</si>
  <si>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</si>
  <si>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</si>
  <si>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</si>
  <si>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</si>
  <si>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</si>
  <si>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</si>
  <si>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სს "ზირაათ ბანკი საქართველო"</t>
  </si>
  <si>
    <t>ცხრილი 9 (Capital), N2</t>
  </si>
  <si>
    <t>ცხრილი 9 (Capital), N6</t>
  </si>
  <si>
    <t>ოზლემ მელექ სეზერი</t>
  </si>
  <si>
    <t>2Q-2023</t>
  </si>
  <si>
    <t>1Q-2023</t>
  </si>
  <si>
    <t>4Q-2022</t>
  </si>
  <si>
    <t>3Q-2022</t>
  </si>
  <si>
    <t>სეზგინ თუნჩ</t>
  </si>
  <si>
    <t>2Q-2024</t>
  </si>
  <si>
    <t>1Q-2024</t>
  </si>
  <si>
    <t>4Q-2023</t>
  </si>
  <si>
    <t>3Q-2023</t>
  </si>
  <si>
    <t>კონსტანტინე მაჭავარიანი</t>
  </si>
  <si>
    <t>დირექტორი (რისკების მართვის მიმართულებით)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</si>
</sst>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000_);_(* \(#,##0.0000\);_(* &quot;-&quot;??_);_(@_)"/>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sz val="11"/>
      <color theme="1"/>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69696"/>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right style="medium">
        <color indexed="64"/>
      </right>
      <top style="thin">
        <color auto="1"/>
      </top>
      <bottom/>
      <diagonal/>
    </border>
    <border>
      <left style="thin">
        <color auto="1"/>
      </left>
      <right style="medium">
        <color indexed="64"/>
      </right>
      <top style="thin">
        <color auto="1"/>
      </top>
      <bottom/>
      <diagonal/>
    </border>
  </borders>
  <cellStyleXfs count="21416">
    <xf numFmtId="0" fontId="0" fillId="0" borderId="0"/>
    <xf numFmtId="0" fontId="25" fillId="0" borderId="0"/>
    <xf numFmtId="0" fontId="2" fillId="0" borderId="0">
      <alignment vertical="center"/>
    </xf>
    <xf numFmtId="168" fontId="26" fillId="37" borderId="0"/>
    <xf numFmtId="169" fontId="26" fillId="37" borderId="0"/>
    <xf numFmtId="168" fontId="26" fillId="37" borderId="0"/>
    <xf numFmtId="0" fontId="27" fillId="38" borderId="0"/>
    <xf numFmtId="0" fontId="4" fillId="13" borderId="0"/>
    <xf numFmtId="168" fontId="28" fillId="38" borderId="0"/>
    <xf numFmtId="168" fontId="28" fillId="38" borderId="0"/>
    <xf numFmtId="169" fontId="28" fillId="38" borderId="0"/>
    <xf numFmtId="0" fontId="27"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0" fontId="27" fillId="38" borderId="0"/>
    <xf numFmtId="0" fontId="27" fillId="39" borderId="0"/>
    <xf numFmtId="0" fontId="4" fillId="17" borderId="0"/>
    <xf numFmtId="168" fontId="28" fillId="39" borderId="0"/>
    <xf numFmtId="168" fontId="28" fillId="39" borderId="0"/>
    <xf numFmtId="169" fontId="28" fillId="39" borderId="0"/>
    <xf numFmtId="0" fontId="27"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0" fontId="27" fillId="39" borderId="0"/>
    <xf numFmtId="0" fontId="27" fillId="40" borderId="0"/>
    <xf numFmtId="0" fontId="4" fillId="21" borderId="0"/>
    <xf numFmtId="168" fontId="28" fillId="40" borderId="0"/>
    <xf numFmtId="168" fontId="28" fillId="40" borderId="0"/>
    <xf numFmtId="169" fontId="28" fillId="40" borderId="0"/>
    <xf numFmtId="0" fontId="27"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0" fontId="27" fillId="40" borderId="0"/>
    <xf numFmtId="0" fontId="27" fillId="41" borderId="0"/>
    <xf numFmtId="0" fontId="4" fillId="25" borderId="0"/>
    <xf numFmtId="168" fontId="28" fillId="41" borderId="0"/>
    <xf numFmtId="168" fontId="28" fillId="41" borderId="0"/>
    <xf numFmtId="169" fontId="28" fillId="41" borderId="0"/>
    <xf numFmtId="0" fontId="27"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2" borderId="0"/>
    <xf numFmtId="0" fontId="4" fillId="29" borderId="0"/>
    <xf numFmtId="168" fontId="28" fillId="42" borderId="0"/>
    <xf numFmtId="168" fontId="28" fillId="42" borderId="0"/>
    <xf numFmtId="169" fontId="28" fillId="42" borderId="0"/>
    <xf numFmtId="0" fontId="27"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0" fontId="27" fillId="42" borderId="0"/>
    <xf numFmtId="0" fontId="27" fillId="43" borderId="0"/>
    <xf numFmtId="0" fontId="4" fillId="33" borderId="0"/>
    <xf numFmtId="168" fontId="28" fillId="43" borderId="0"/>
    <xf numFmtId="168" fontId="28" fillId="43" borderId="0"/>
    <xf numFmtId="169" fontId="28" fillId="43" borderId="0"/>
    <xf numFmtId="0" fontId="27"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0" fontId="27" fillId="43" borderId="0"/>
    <xf numFmtId="0" fontId="27" fillId="44" borderId="0"/>
    <xf numFmtId="0" fontId="4" fillId="14" borderId="0"/>
    <xf numFmtId="168" fontId="28" fillId="44" borderId="0"/>
    <xf numFmtId="168" fontId="28" fillId="44" borderId="0"/>
    <xf numFmtId="169" fontId="28" fillId="44" borderId="0"/>
    <xf numFmtId="0" fontId="27"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5" borderId="0"/>
    <xf numFmtId="0" fontId="4" fillId="18" borderId="0"/>
    <xf numFmtId="168" fontId="28" fillId="45" borderId="0"/>
    <xf numFmtId="168" fontId="28" fillId="45" borderId="0"/>
    <xf numFmtId="169" fontId="28" fillId="45" borderId="0"/>
    <xf numFmtId="0" fontId="27"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0" fontId="27" fillId="45" borderId="0"/>
    <xf numFmtId="0" fontId="27" fillId="46" borderId="0"/>
    <xf numFmtId="0" fontId="4" fillId="22" borderId="0"/>
    <xf numFmtId="168" fontId="28" fillId="46" borderId="0"/>
    <xf numFmtId="168" fontId="28" fillId="46" borderId="0"/>
    <xf numFmtId="169" fontId="28" fillId="46" borderId="0"/>
    <xf numFmtId="0" fontId="27"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0" fontId="27" fillId="46" borderId="0"/>
    <xf numFmtId="0" fontId="27" fillId="41" borderId="0"/>
    <xf numFmtId="0" fontId="4" fillId="26" borderId="0"/>
    <xf numFmtId="168" fontId="28" fillId="41" borderId="0"/>
    <xf numFmtId="168" fontId="28" fillId="41" borderId="0"/>
    <xf numFmtId="169" fontId="28" fillId="41" borderId="0"/>
    <xf numFmtId="0" fontId="27"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4" borderId="0"/>
    <xf numFmtId="0" fontId="4" fillId="30" borderId="0"/>
    <xf numFmtId="168" fontId="28" fillId="44" borderId="0"/>
    <xf numFmtId="168" fontId="28" fillId="44" borderId="0"/>
    <xf numFmtId="169" fontId="28" fillId="44" borderId="0"/>
    <xf numFmtId="0" fontId="27"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7" borderId="0"/>
    <xf numFmtId="0" fontId="4" fillId="34" borderId="0"/>
    <xf numFmtId="168" fontId="28" fillId="47" borderId="0"/>
    <xf numFmtId="168" fontId="28" fillId="47" borderId="0"/>
    <xf numFmtId="169" fontId="28" fillId="47" borderId="0"/>
    <xf numFmtId="0" fontId="27"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0" fontId="27" fillId="47" borderId="0"/>
    <xf numFmtId="0" fontId="29" fillId="48" borderId="0"/>
    <xf numFmtId="0" fontId="30" fillId="15" borderId="0"/>
    <xf numFmtId="168" fontId="31" fillId="48" borderId="0"/>
    <xf numFmtId="168" fontId="31" fillId="48" borderId="0"/>
    <xf numFmtId="169" fontId="31" fillId="48" borderId="0"/>
    <xf numFmtId="0" fontId="29" fillId="48"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0" fontId="29" fillId="48" borderId="0"/>
    <xf numFmtId="0" fontId="29" fillId="45" borderId="0"/>
    <xf numFmtId="0" fontId="30" fillId="19" borderId="0"/>
    <xf numFmtId="168" fontId="31" fillId="45" borderId="0"/>
    <xf numFmtId="168" fontId="31" fillId="45" borderId="0"/>
    <xf numFmtId="169" fontId="31" fillId="45" borderId="0"/>
    <xf numFmtId="0" fontId="29" fillId="45" borderId="0"/>
    <xf numFmtId="0" fontId="30" fillId="19" borderId="0"/>
    <xf numFmtId="0" fontId="30" fillId="19" borderId="0"/>
    <xf numFmtId="0" fontId="30" fillId="19" borderId="0"/>
    <xf numFmtId="0" fontId="30" fillId="19" borderId="0"/>
    <xf numFmtId="0" fontId="30" fillId="19" borderId="0"/>
    <xf numFmtId="0" fontId="30" fillId="19" borderId="0"/>
    <xf numFmtId="0" fontId="30" fillId="19"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0" fontId="29" fillId="45" borderId="0"/>
    <xf numFmtId="0" fontId="29" fillId="46" borderId="0"/>
    <xf numFmtId="0" fontId="30" fillId="23" borderId="0"/>
    <xf numFmtId="168" fontId="31" fillId="46" borderId="0"/>
    <xf numFmtId="168" fontId="31" fillId="46" borderId="0"/>
    <xf numFmtId="169" fontId="31" fillId="46" borderId="0"/>
    <xf numFmtId="0" fontId="29" fillId="46" borderId="0"/>
    <xf numFmtId="0" fontId="30" fillId="23" borderId="0"/>
    <xf numFmtId="0" fontId="30" fillId="23" borderId="0"/>
    <xf numFmtId="0" fontId="30" fillId="23" borderId="0"/>
    <xf numFmtId="0" fontId="30" fillId="23" borderId="0"/>
    <xf numFmtId="0" fontId="30" fillId="23" borderId="0"/>
    <xf numFmtId="0" fontId="30" fillId="23" borderId="0"/>
    <xf numFmtId="0" fontId="30" fillId="23"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0" fontId="29" fillId="46" borderId="0"/>
    <xf numFmtId="0" fontId="29" fillId="49" borderId="0"/>
    <xf numFmtId="0" fontId="30" fillId="27" borderId="0"/>
    <xf numFmtId="168" fontId="31" fillId="49" borderId="0"/>
    <xf numFmtId="168" fontId="31" fillId="49" borderId="0"/>
    <xf numFmtId="169" fontId="31" fillId="49" borderId="0"/>
    <xf numFmtId="0" fontId="29" fillId="49" borderId="0"/>
    <xf numFmtId="0" fontId="30" fillId="27" borderId="0"/>
    <xf numFmtId="0" fontId="30" fillId="27" borderId="0"/>
    <xf numFmtId="0" fontId="30" fillId="27" borderId="0"/>
    <xf numFmtId="0" fontId="30" fillId="27" borderId="0"/>
    <xf numFmtId="0" fontId="30" fillId="27" borderId="0"/>
    <xf numFmtId="0" fontId="30" fillId="27" borderId="0"/>
    <xf numFmtId="0" fontId="30" fillId="27"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50" borderId="0"/>
    <xf numFmtId="0" fontId="30" fillId="31" borderId="0"/>
    <xf numFmtId="168" fontId="31" fillId="50" borderId="0"/>
    <xf numFmtId="168" fontId="31" fillId="50" borderId="0"/>
    <xf numFmtId="169" fontId="31" fillId="50" borderId="0"/>
    <xf numFmtId="0" fontId="29" fillId="50" borderId="0"/>
    <xf numFmtId="0" fontId="30" fillId="31" borderId="0"/>
    <xf numFmtId="0" fontId="30" fillId="31" borderId="0"/>
    <xf numFmtId="0" fontId="30" fillId="31" borderId="0"/>
    <xf numFmtId="0" fontId="30" fillId="31" borderId="0"/>
    <xf numFmtId="0" fontId="30" fillId="31" borderId="0"/>
    <xf numFmtId="0" fontId="30" fillId="31" borderId="0"/>
    <xf numFmtId="0" fontId="30" fillId="31"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1" borderId="0"/>
    <xf numFmtId="0" fontId="30" fillId="35" borderId="0"/>
    <xf numFmtId="168" fontId="31" fillId="51" borderId="0"/>
    <xf numFmtId="168" fontId="31" fillId="51" borderId="0"/>
    <xf numFmtId="169" fontId="31" fillId="51" borderId="0"/>
    <xf numFmtId="0" fontId="29" fillId="51" borderId="0"/>
    <xf numFmtId="0" fontId="30" fillId="35" borderId="0"/>
    <xf numFmtId="0" fontId="30" fillId="35" borderId="0"/>
    <xf numFmtId="0" fontId="30" fillId="35" borderId="0"/>
    <xf numFmtId="0" fontId="30" fillId="35" borderId="0"/>
    <xf numFmtId="0" fontId="30" fillId="35" borderId="0"/>
    <xf numFmtId="0" fontId="30" fillId="35" borderId="0"/>
    <xf numFmtId="0" fontId="30" fillId="35"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0" fontId="29" fillId="51" borderId="0"/>
    <xf numFmtId="0" fontId="27" fillId="52" borderId="0"/>
    <xf numFmtId="0" fontId="27" fillId="52" borderId="0"/>
    <xf numFmtId="0" fontId="29" fillId="53" borderId="0"/>
    <xf numFmtId="0" fontId="29" fillId="54" borderId="0"/>
    <xf numFmtId="0" fontId="30" fillId="12" borderId="0"/>
    <xf numFmtId="168" fontId="31" fillId="54" borderId="0"/>
    <xf numFmtId="168" fontId="31" fillId="54" borderId="0"/>
    <xf numFmtId="169" fontId="31" fillId="54" borderId="0"/>
    <xf numFmtId="0" fontId="29" fillId="54" borderId="0"/>
    <xf numFmtId="0" fontId="30" fillId="12" borderId="0"/>
    <xf numFmtId="0" fontId="30" fillId="12" borderId="0"/>
    <xf numFmtId="0" fontId="30" fillId="12" borderId="0"/>
    <xf numFmtId="0" fontId="30" fillId="12" borderId="0"/>
    <xf numFmtId="0" fontId="30" fillId="12" borderId="0"/>
    <xf numFmtId="0" fontId="30" fillId="12" borderId="0"/>
    <xf numFmtId="0" fontId="30" fillId="12"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0" fontId="29" fillId="54" borderId="0"/>
    <xf numFmtId="0" fontId="29" fillId="54" borderId="0"/>
    <xf numFmtId="0" fontId="29" fillId="54" borderId="0"/>
    <xf numFmtId="0" fontId="27" fillId="55" borderId="0"/>
    <xf numFmtId="0" fontId="27" fillId="56" borderId="0"/>
    <xf numFmtId="0" fontId="29" fillId="57" borderId="0"/>
    <xf numFmtId="0" fontId="29" fillId="58" borderId="0"/>
    <xf numFmtId="0" fontId="30" fillId="16" borderId="0"/>
    <xf numFmtId="168" fontId="31" fillId="58" borderId="0"/>
    <xf numFmtId="168" fontId="31" fillId="58" borderId="0"/>
    <xf numFmtId="169" fontId="31" fillId="58" borderId="0"/>
    <xf numFmtId="0" fontId="29" fillId="58" borderId="0"/>
    <xf numFmtId="0" fontId="30" fillId="16" borderId="0"/>
    <xf numFmtId="0" fontId="30" fillId="16" borderId="0"/>
    <xf numFmtId="0" fontId="30" fillId="16" borderId="0"/>
    <xf numFmtId="0" fontId="30" fillId="16" borderId="0"/>
    <xf numFmtId="0" fontId="30" fillId="16" borderId="0"/>
    <xf numFmtId="0" fontId="30" fillId="16" borderId="0"/>
    <xf numFmtId="0" fontId="30" fillId="16"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0" fontId="29" fillId="58" borderId="0"/>
    <xf numFmtId="0" fontId="29" fillId="58" borderId="0"/>
    <xf numFmtId="0" fontId="29" fillId="58" borderId="0"/>
    <xf numFmtId="0" fontId="27" fillId="55" borderId="0"/>
    <xf numFmtId="0" fontId="27" fillId="59" borderId="0"/>
    <xf numFmtId="0" fontId="29" fillId="56" borderId="0"/>
    <xf numFmtId="0" fontId="29" fillId="60" borderId="0"/>
    <xf numFmtId="0" fontId="30" fillId="20" borderId="0"/>
    <xf numFmtId="168" fontId="31" fillId="60" borderId="0"/>
    <xf numFmtId="168" fontId="31" fillId="60" borderId="0"/>
    <xf numFmtId="169" fontId="31" fillId="60" borderId="0"/>
    <xf numFmtId="0" fontId="29" fillId="60" borderId="0"/>
    <xf numFmtId="0" fontId="30" fillId="20" borderId="0"/>
    <xf numFmtId="0" fontId="30" fillId="20" borderId="0"/>
    <xf numFmtId="0" fontId="30" fillId="20" borderId="0"/>
    <xf numFmtId="0" fontId="30" fillId="20" borderId="0"/>
    <xf numFmtId="0" fontId="30" fillId="20" borderId="0"/>
    <xf numFmtId="0" fontId="30" fillId="20" borderId="0"/>
    <xf numFmtId="0" fontId="30" fillId="2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0" fontId="29" fillId="60" borderId="0"/>
    <xf numFmtId="0" fontId="29" fillId="60" borderId="0"/>
    <xf numFmtId="0" fontId="29" fillId="60" borderId="0"/>
    <xf numFmtId="0" fontId="27" fillId="52" borderId="0"/>
    <xf numFmtId="0" fontId="27" fillId="56" borderId="0"/>
    <xf numFmtId="0" fontId="29" fillId="56" borderId="0"/>
    <xf numFmtId="0" fontId="29" fillId="49" borderId="0"/>
    <xf numFmtId="0" fontId="30" fillId="24" borderId="0"/>
    <xf numFmtId="168" fontId="31" fillId="49" borderId="0"/>
    <xf numFmtId="168" fontId="31" fillId="49" borderId="0"/>
    <xf numFmtId="169" fontId="31" fillId="49" borderId="0"/>
    <xf numFmtId="0" fontId="29" fillId="49" borderId="0"/>
    <xf numFmtId="0" fontId="30" fillId="24" borderId="0"/>
    <xf numFmtId="0" fontId="30" fillId="24" borderId="0"/>
    <xf numFmtId="0" fontId="30" fillId="24" borderId="0"/>
    <xf numFmtId="0" fontId="30" fillId="24" borderId="0"/>
    <xf numFmtId="0" fontId="30" fillId="24" borderId="0"/>
    <xf numFmtId="0" fontId="30" fillId="24" borderId="0"/>
    <xf numFmtId="0" fontId="30" fillId="24"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49" borderId="0"/>
    <xf numFmtId="0" fontId="29" fillId="49" borderId="0"/>
    <xf numFmtId="0" fontId="27" fillId="61" borderId="0"/>
    <xf numFmtId="0" fontId="27" fillId="52" borderId="0"/>
    <xf numFmtId="0" fontId="29" fillId="53" borderId="0"/>
    <xf numFmtId="0" fontId="29" fillId="50" borderId="0"/>
    <xf numFmtId="0" fontId="30" fillId="28" borderId="0"/>
    <xf numFmtId="168" fontId="31" fillId="50" borderId="0"/>
    <xf numFmtId="168" fontId="31" fillId="50" borderId="0"/>
    <xf numFmtId="169" fontId="31" fillId="50" borderId="0"/>
    <xf numFmtId="0" fontId="29" fillId="50" borderId="0"/>
    <xf numFmtId="0" fontId="30" fillId="28" borderId="0"/>
    <xf numFmtId="0" fontId="30" fillId="28" borderId="0"/>
    <xf numFmtId="0" fontId="30" fillId="28" borderId="0"/>
    <xf numFmtId="0" fontId="30" fillId="28" borderId="0"/>
    <xf numFmtId="0" fontId="30" fillId="28" borderId="0"/>
    <xf numFmtId="0" fontId="30" fillId="28" borderId="0"/>
    <xf numFmtId="0" fontId="30" fillId="28"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0" borderId="0"/>
    <xf numFmtId="0" fontId="29" fillId="50" borderId="0"/>
    <xf numFmtId="0" fontId="27" fillId="55" borderId="0"/>
    <xf numFmtId="0" fontId="27" fillId="62" borderId="0"/>
    <xf numFmtId="0" fontId="29" fillId="62" borderId="0"/>
    <xf numFmtId="0" fontId="29" fillId="63" borderId="0"/>
    <xf numFmtId="0" fontId="30" fillId="32" borderId="0"/>
    <xf numFmtId="168" fontId="31" fillId="63" borderId="0"/>
    <xf numFmtId="168" fontId="31" fillId="63" borderId="0"/>
    <xf numFmtId="169" fontId="31" fillId="63" borderId="0"/>
    <xf numFmtId="0" fontId="29" fillId="63" borderId="0"/>
    <xf numFmtId="0" fontId="30" fillId="32" borderId="0"/>
    <xf numFmtId="0" fontId="30" fillId="32" borderId="0"/>
    <xf numFmtId="0" fontId="30" fillId="32" borderId="0"/>
    <xf numFmtId="0" fontId="30" fillId="32" borderId="0"/>
    <xf numFmtId="0" fontId="30" fillId="32" borderId="0"/>
    <xf numFmtId="0" fontId="30" fillId="32" borderId="0"/>
    <xf numFmtId="0" fontId="30" fillId="32"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0" fontId="29" fillId="63" borderId="0"/>
    <xf numFmtId="0" fontId="29" fillId="63" borderId="0"/>
    <xf numFmtId="0" fontId="29" fillId="63" borderId="0"/>
    <xf numFmtId="0" fontId="32" fillId="39" borderId="0"/>
    <xf numFmtId="0" fontId="33" fillId="6" borderId="0"/>
    <xf numFmtId="168" fontId="34" fillId="39" borderId="0"/>
    <xf numFmtId="168" fontId="34" fillId="39" borderId="0"/>
    <xf numFmtId="169" fontId="34" fillId="39" borderId="0"/>
    <xf numFmtId="0" fontId="32" fillId="39" borderId="0"/>
    <xf numFmtId="0" fontId="33" fillId="6" borderId="0"/>
    <xf numFmtId="0" fontId="33" fillId="6" borderId="0"/>
    <xf numFmtId="0" fontId="33" fillId="6" borderId="0"/>
    <xf numFmtId="0" fontId="33" fillId="6" borderId="0"/>
    <xf numFmtId="0" fontId="33" fillId="6" borderId="0"/>
    <xf numFmtId="0" fontId="33" fillId="6" borderId="0"/>
    <xf numFmtId="0" fontId="33" fillId="6"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0" fontId="32" fillId="39" borderId="0"/>
    <xf numFmtId="170" fontId="35" fillId="0" borderId="0"/>
    <xf numFmtId="170" fontId="36" fillId="0" borderId="0"/>
    <xf numFmtId="170" fontId="36" fillId="0" borderId="0"/>
    <xf numFmtId="170" fontId="36" fillId="0" borderId="0"/>
    <xf numFmtId="171" fontId="37" fillId="0" borderId="0"/>
    <xf numFmtId="171" fontId="37" fillId="0" borderId="0"/>
    <xf numFmtId="170" fontId="36" fillId="0" borderId="0"/>
    <xf numFmtId="170" fontId="36" fillId="0" borderId="0"/>
    <xf numFmtId="170" fontId="36" fillId="0" borderId="0"/>
    <xf numFmtId="170" fontId="36" fillId="0" borderId="0"/>
    <xf numFmtId="170" fontId="36" fillId="0" borderId="0"/>
    <xf numFmtId="170" fontId="36" fillId="0" borderId="0"/>
    <xf numFmtId="172" fontId="37" fillId="0" borderId="0"/>
    <xf numFmtId="173" fontId="37" fillId="0" borderId="0"/>
    <xf numFmtId="174" fontId="37" fillId="0" borderId="0"/>
    <xf numFmtId="175" fontId="37" fillId="0" borderId="0"/>
    <xf numFmtId="171" fontId="37" fillId="0" borderId="0"/>
    <xf numFmtId="176" fontId="37" fillId="0" borderId="0"/>
    <xf numFmtId="172" fontId="37" fillId="0" borderId="0"/>
    <xf numFmtId="0" fontId="38" fillId="64" borderId="38"/>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169" fontId="40" fillId="64" borderId="38"/>
    <xf numFmtId="169"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0" fontId="38" fillId="64" borderId="38"/>
    <xf numFmtId="0" fontId="38" fillId="64" borderId="100"/>
    <xf numFmtId="0" fontId="41" fillId="65" borderId="39"/>
    <xf numFmtId="0" fontId="42" fillId="10" borderId="34"/>
    <xf numFmtId="168" fontId="43" fillId="65" borderId="39"/>
    <xf numFmtId="168" fontId="43" fillId="65" borderId="39"/>
    <xf numFmtId="168" fontId="43" fillId="65" borderId="39"/>
    <xf numFmtId="169" fontId="43" fillId="65" borderId="39"/>
    <xf numFmtId="168" fontId="43" fillId="65" borderId="39"/>
    <xf numFmtId="0" fontId="41"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0" fontId="42" fillId="10" borderId="34"/>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0" fontId="41" fillId="65" borderId="39"/>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7"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protection locked="0"/>
    </xf>
    <xf numFmtId="43" fontId="27" fillId="0" borderId="0"/>
    <xf numFmtId="43" fontId="2" fillId="0" borderId="0">
      <protection locked="0"/>
    </xf>
    <xf numFmtId="43" fontId="27" fillId="0" borderId="0"/>
    <xf numFmtId="43" fontId="2" fillId="0" borderId="0">
      <protection locked="0"/>
    </xf>
    <xf numFmtId="43" fontId="2" fillId="0" borderId="0"/>
    <xf numFmtId="43" fontId="27"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8"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27"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7" fillId="0" borderId="0"/>
    <xf numFmtId="44" fontId="8" fillId="0" borderId="0"/>
    <xf numFmtId="43" fontId="27" fillId="0" borderId="0"/>
    <xf numFmtId="44" fontId="8" fillId="0" borderId="0"/>
    <xf numFmtId="178" fontId="27"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7" fillId="0" borderId="0"/>
    <xf numFmtId="44" fontId="8" fillId="0" borderId="0"/>
    <xf numFmtId="178" fontId="27"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8" fillId="0" borderId="0"/>
    <xf numFmtId="43" fontId="27" fillId="0" borderId="0"/>
    <xf numFmtId="43" fontId="2"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1"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44" fillId="0" borderId="0"/>
    <xf numFmtId="43" fontId="44"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44"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7" fillId="0" borderId="0"/>
    <xf numFmtId="43" fontId="2" fillId="0" borderId="0"/>
    <xf numFmtId="43" fontId="2" fillId="0" borderId="0">
      <protection locked="0"/>
    </xf>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protection locked="0"/>
    </xf>
    <xf numFmtId="43" fontId="2"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7"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5" fillId="0" borderId="0"/>
    <xf numFmtId="172" fontId="37" fillId="0" borderId="0"/>
    <xf numFmtId="44" fontId="2" fillId="0" borderId="0"/>
    <xf numFmtId="44" fontId="8" fillId="0" borderId="0"/>
    <xf numFmtId="44" fontId="27" fillId="0" borderId="0"/>
    <xf numFmtId="44" fontId="1" fillId="0" borderId="0"/>
    <xf numFmtId="44" fontId="1" fillId="0" borderId="0"/>
    <xf numFmtId="44" fontId="1" fillId="0" borderId="0"/>
    <xf numFmtId="44" fontId="1" fillId="0" borderId="0"/>
    <xf numFmtId="44" fontId="27" fillId="0" borderId="0"/>
    <xf numFmtId="44" fontId="27" fillId="0" borderId="0"/>
    <xf numFmtId="44" fontId="27" fillId="0" borderId="0"/>
    <xf numFmtId="44" fontId="27"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5" fillId="0" borderId="0"/>
    <xf numFmtId="14" fontId="46" fillId="0" borderId="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xf numFmtId="180" fontId="2" fillId="0" borderId="0"/>
    <xf numFmtId="0" fontId="47" fillId="66" borderId="0"/>
    <xf numFmtId="0" fontId="47" fillId="67" borderId="0"/>
    <xf numFmtId="0" fontId="47" fillId="68" borderId="0"/>
    <xf numFmtId="171" fontId="37" fillId="0" borderId="0"/>
    <xf numFmtId="172" fontId="37" fillId="0" borderId="0"/>
    <xf numFmtId="171" fontId="37" fillId="0" borderId="0"/>
    <xf numFmtId="176" fontId="37" fillId="0" borderId="0"/>
    <xf numFmtId="172" fontId="37" fillId="0" borderId="0"/>
    <xf numFmtId="168" fontId="2" fillId="0" borderId="0"/>
    <xf numFmtId="169" fontId="2" fillId="0" borderId="0"/>
    <xf numFmtId="168" fontId="2" fillId="0" borderId="0"/>
    <xf numFmtId="0" fontId="48" fillId="0" borderId="0"/>
    <xf numFmtId="0" fontId="49" fillId="0" borderId="0"/>
    <xf numFmtId="168" fontId="50" fillId="0" borderId="0"/>
    <xf numFmtId="168" fontId="50" fillId="0" borderId="0"/>
    <xf numFmtId="169" fontId="50"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0" fontId="48" fillId="0" borderId="0"/>
    <xf numFmtId="168" fontId="2" fillId="0" borderId="0"/>
    <xf numFmtId="0" fontId="2" fillId="0" borderId="0"/>
    <xf numFmtId="168" fontId="2" fillId="0" borderId="0"/>
    <xf numFmtId="0" fontId="36" fillId="0" borderId="3">
      <alignment horizontal="right"/>
      <protection locked="0"/>
    </xf>
    <xf numFmtId="0" fontId="36" fillId="0" borderId="3">
      <alignment horizontal="right"/>
      <protection locked="0"/>
    </xf>
    <xf numFmtId="0" fontId="36" fillId="0" borderId="97">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51" fillId="40" borderId="0"/>
    <xf numFmtId="0" fontId="52" fillId="5" borderId="0"/>
    <xf numFmtId="168" fontId="53" fillId="40" borderId="0"/>
    <xf numFmtId="168" fontId="53" fillId="40" borderId="0"/>
    <xf numFmtId="169" fontId="53" fillId="40" borderId="0"/>
    <xf numFmtId="0" fontId="51" fillId="40" borderId="0"/>
    <xf numFmtId="0" fontId="52" fillId="5" borderId="0"/>
    <xf numFmtId="0" fontId="52" fillId="5" borderId="0"/>
    <xf numFmtId="0" fontId="52" fillId="5" borderId="0"/>
    <xf numFmtId="0" fontId="52" fillId="5" borderId="0"/>
    <xf numFmtId="0" fontId="52" fillId="5" borderId="0"/>
    <xf numFmtId="0" fontId="52" fillId="5" borderId="0"/>
    <xf numFmtId="0" fontId="52" fillId="5"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0" fontId="51" fillId="40" borderId="0"/>
    <xf numFmtId="0" fontId="2" fillId="69" borderId="3">
      <alignment horizontal="center" vertical="center"/>
    </xf>
    <xf numFmtId="0" fontId="2" fillId="69" borderId="97">
      <alignment horizontal="center" vertical="center"/>
    </xf>
    <xf numFmtId="0" fontId="54" fillId="0" borderId="29">
      <alignment horizontal="left" vertical="center"/>
    </xf>
    <xf numFmtId="0" fontId="54" fillId="0" borderId="29">
      <alignment horizontal="left" vertical="center"/>
    </xf>
    <xf numFmtId="168" fontId="54" fillId="0" borderId="29">
      <alignment horizontal="left" vertical="center"/>
    </xf>
    <xf numFmtId="0" fontId="54" fillId="0" borderId="9">
      <alignment horizontal="left" vertical="center"/>
    </xf>
    <xf numFmtId="0" fontId="54" fillId="0" borderId="9">
      <alignment horizontal="left" vertical="center"/>
    </xf>
    <xf numFmtId="0" fontId="54" fillId="0" borderId="95">
      <alignment horizontal="left" vertical="center"/>
    </xf>
    <xf numFmtId="168" fontId="54" fillId="0" borderId="9">
      <alignment horizontal="left" vertical="center"/>
    </xf>
    <xf numFmtId="168" fontId="54" fillId="0" borderId="95">
      <alignment horizontal="left" vertical="center"/>
    </xf>
    <xf numFmtId="0" fontId="54" fillId="0" borderId="95">
      <alignment horizontal="left" vertical="center"/>
    </xf>
    <xf numFmtId="0" fontId="55" fillId="0" borderId="41"/>
    <xf numFmtId="169" fontId="55" fillId="0" borderId="41"/>
    <xf numFmtId="0" fontId="55" fillId="0" borderId="41"/>
    <xf numFmtId="168"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0" fontId="55" fillId="0" borderId="41"/>
    <xf numFmtId="0" fontId="56" fillId="0" borderId="42"/>
    <xf numFmtId="169" fontId="56" fillId="0" borderId="42"/>
    <xf numFmtId="0" fontId="56" fillId="0" borderId="42"/>
    <xf numFmtId="168"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0" fontId="56" fillId="0" borderId="42"/>
    <xf numFmtId="0" fontId="57" fillId="0" borderId="43"/>
    <xf numFmtId="169" fontId="57" fillId="0" borderId="43"/>
    <xf numFmtId="0" fontId="57" fillId="0" borderId="43"/>
    <xf numFmtId="168" fontId="57" fillId="0" borderId="43"/>
    <xf numFmtId="0" fontId="57" fillId="0" borderId="43"/>
    <xf numFmtId="168" fontId="57" fillId="0" borderId="43"/>
    <xf numFmtId="0" fontId="57" fillId="0" borderId="43"/>
    <xf numFmtId="0"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0" fontId="57" fillId="0" borderId="43"/>
    <xf numFmtId="0" fontId="57" fillId="0" borderId="0"/>
    <xf numFmtId="169" fontId="57" fillId="0" borderId="0"/>
    <xf numFmtId="0" fontId="57" fillId="0" borderId="0"/>
    <xf numFmtId="168"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0" fontId="57" fillId="0" borderId="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lignment horizontal="center" wrapText="1"/>
    </xf>
    <xf numFmtId="0" fontId="62" fillId="70" borderId="98">
      <alignment horizontal="center" wrapText="1"/>
    </xf>
    <xf numFmtId="3" fontId="2" fillId="71" borderId="3">
      <alignment horizontal="right" vertical="center"/>
    </xf>
    <xf numFmtId="3" fontId="2" fillId="71" borderId="97">
      <alignment horizontal="right" vertical="center"/>
    </xf>
    <xf numFmtId="9" fontId="2" fillId="71" borderId="3">
      <alignment horizontal="right" vertical="center"/>
    </xf>
    <xf numFmtId="9" fontId="2" fillId="71" borderId="97">
      <alignment horizontal="right" vertical="center"/>
    </xf>
    <xf numFmtId="0" fontId="2" fillId="71" borderId="8">
      <alignment horizontal="left" vertical="center"/>
    </xf>
    <xf numFmtId="0" fontId="2" fillId="71" borderId="98">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4" fillId="0" borderId="0">
      <alignment vertical="top"/>
      <protection locked="0"/>
    </xf>
    <xf numFmtId="169" fontId="64" fillId="0" borderId="0">
      <alignment vertical="top"/>
      <protection locked="0"/>
    </xf>
    <xf numFmtId="168" fontId="64" fillId="0" borderId="0">
      <alignment vertical="top"/>
      <protection locked="0"/>
    </xf>
    <xf numFmtId="168" fontId="65" fillId="0" borderId="0"/>
    <xf numFmtId="0" fontId="66" fillId="43" borderId="38"/>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169" fontId="68" fillId="43" borderId="38"/>
    <xf numFmtId="169"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0" fontId="66" fillId="43" borderId="38"/>
    <xf numFmtId="0" fontId="66" fillId="43" borderId="100"/>
    <xf numFmtId="3" fontId="2" fillId="72" borderId="3">
      <alignment horizontal="right" vertical="center"/>
      <protection locked="0"/>
    </xf>
    <xf numFmtId="3" fontId="2" fillId="72" borderId="97">
      <alignment horizontal="right" vertical="center"/>
      <protection locked="0"/>
    </xf>
    <xf numFmtId="171" fontId="37" fillId="0" borderId="0"/>
    <xf numFmtId="172" fontId="37" fillId="0" borderId="0"/>
    <xf numFmtId="171" fontId="37" fillId="0" borderId="0"/>
    <xf numFmtId="176" fontId="37" fillId="0" borderId="0"/>
    <xf numFmtId="172" fontId="37" fillId="0" borderId="0"/>
    <xf numFmtId="0" fontId="69" fillId="0" borderId="44"/>
    <xf numFmtId="0" fontId="70" fillId="0" borderId="33"/>
    <xf numFmtId="168" fontId="71" fillId="0" borderId="44"/>
    <xf numFmtId="168" fontId="71" fillId="0" borderId="44"/>
    <xf numFmtId="169" fontId="71" fillId="0" borderId="44"/>
    <xf numFmtId="0" fontId="69" fillId="0" borderId="44"/>
    <xf numFmtId="0" fontId="70" fillId="0" borderId="33"/>
    <xf numFmtId="0" fontId="70" fillId="0" borderId="33"/>
    <xf numFmtId="0" fontId="70" fillId="0" borderId="33"/>
    <xf numFmtId="0" fontId="70" fillId="0" borderId="33"/>
    <xf numFmtId="0" fontId="70" fillId="0" borderId="33"/>
    <xf numFmtId="0" fontId="70" fillId="0" borderId="33"/>
    <xf numFmtId="0" fontId="70" fillId="0" borderId="33"/>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0" fontId="69" fillId="0" borderId="44"/>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2" fillId="73" borderId="0"/>
    <xf numFmtId="0" fontId="73" fillId="7" borderId="0"/>
    <xf numFmtId="168" fontId="74" fillId="73" borderId="0"/>
    <xf numFmtId="168" fontId="74" fillId="73" borderId="0"/>
    <xf numFmtId="169" fontId="74" fillId="73" borderId="0"/>
    <xf numFmtId="0" fontId="72" fillId="73" borderId="0"/>
    <xf numFmtId="0" fontId="73" fillId="7" borderId="0"/>
    <xf numFmtId="0" fontId="73" fillId="7" borderId="0"/>
    <xf numFmtId="0" fontId="73" fillId="7" borderId="0"/>
    <xf numFmtId="0" fontId="73" fillId="7" borderId="0"/>
    <xf numFmtId="0" fontId="73" fillId="7" borderId="0"/>
    <xf numFmtId="0" fontId="73" fillId="7" borderId="0"/>
    <xf numFmtId="0" fontId="73" fillId="7"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0" fontId="72" fillId="73" borderId="0"/>
    <xf numFmtId="1" fontId="75" fillId="0" borderId="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8"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80" fillId="0" borderId="0"/>
    <xf numFmtId="0" fontId="27" fillId="74" borderId="46"/>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168"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7" fillId="74" borderId="46"/>
    <xf numFmtId="0" fontId="27" fillId="74" borderId="101"/>
    <xf numFmtId="0" fontId="2" fillId="74" borderId="101"/>
    <xf numFmtId="168" fontId="2" fillId="0" borderId="0"/>
    <xf numFmtId="0" fontId="27" fillId="74" borderId="46"/>
    <xf numFmtId="0" fontId="27" fillId="74" borderId="101"/>
    <xf numFmtId="0" fontId="27" fillId="74" borderId="46"/>
    <xf numFmtId="0" fontId="27" fillId="74" borderId="101"/>
    <xf numFmtId="0" fontId="2" fillId="74" borderId="46"/>
    <xf numFmtId="0" fontId="2" fillId="74" borderId="101"/>
    <xf numFmtId="0" fontId="27" fillId="74" borderId="101"/>
    <xf numFmtId="0" fontId="2" fillId="74" borderId="46"/>
    <xf numFmtId="0" fontId="27" fillId="74" borderId="46"/>
    <xf numFmtId="0" fontId="27" fillId="74" borderId="101"/>
    <xf numFmtId="0" fontId="2" fillId="74" borderId="101"/>
    <xf numFmtId="0" fontId="2"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101"/>
    <xf numFmtId="169"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101"/>
    <xf numFmtId="0"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46"/>
    <xf numFmtId="0" fontId="2" fillId="74" borderId="101"/>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46"/>
    <xf numFmtId="0" fontId="2" fillId="74" borderId="46"/>
    <xf numFmtId="0" fontId="2" fillId="74" borderId="101"/>
    <xf numFmtId="169" fontId="2" fillId="0" borderId="0"/>
    <xf numFmtId="0" fontId="2" fillId="74" borderId="101"/>
    <xf numFmtId="168" fontId="2" fillId="0" borderId="0"/>
    <xf numFmtId="0" fontId="2" fillId="74" borderId="46"/>
    <xf numFmtId="0" fontId="2" fillId="74" borderId="101"/>
    <xf numFmtId="168" fontId="2" fillId="0" borderId="0"/>
    <xf numFmtId="0" fontId="2" fillId="74" borderId="46"/>
    <xf numFmtId="0" fontId="2" fillId="74" borderId="46"/>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101"/>
    <xf numFmtId="0" fontId="2" fillId="74" borderId="46"/>
    <xf numFmtId="0" fontId="2" fillId="74" borderId="46"/>
    <xf numFmtId="169" fontId="2" fillId="0" borderId="0"/>
    <xf numFmtId="0" fontId="2" fillId="74" borderId="101"/>
    <xf numFmtId="168" fontId="2" fillId="0" borderId="0"/>
    <xf numFmtId="168" fontId="2" fillId="0" borderId="0"/>
    <xf numFmtId="0" fontId="2" fillId="74" borderId="101"/>
    <xf numFmtId="0" fontId="2" fillId="74" borderId="46"/>
    <xf numFmtId="0" fontId="2" fillId="74" borderId="101"/>
    <xf numFmtId="0" fontId="2" fillId="74" borderId="46"/>
    <xf numFmtId="0" fontId="2" fillId="74" borderId="46"/>
    <xf numFmtId="0" fontId="2" fillId="74" borderId="101"/>
    <xf numFmtId="0" fontId="2" fillId="74" borderId="101"/>
    <xf numFmtId="0" fontId="2" fillId="74" borderId="46"/>
    <xf numFmtId="0" fontId="2" fillId="74" borderId="101"/>
    <xf numFmtId="183" fontId="2" fillId="0" borderId="0"/>
    <xf numFmtId="184" fontId="2" fillId="0" borderId="0"/>
    <xf numFmtId="185" fontId="81"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7">
      <alignment horizontal="right" vertical="center"/>
      <protection locked="0"/>
    </xf>
    <xf numFmtId="168" fontId="82" fillId="0" borderId="0"/>
    <xf numFmtId="0" fontId="82" fillId="0" borderId="0"/>
    <xf numFmtId="168" fontId="82" fillId="0" borderId="0"/>
    <xf numFmtId="0" fontId="83" fillId="64" borderId="47"/>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169" fontId="85" fillId="64" borderId="47"/>
    <xf numFmtId="169"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0" fontId="83" fillId="64" borderId="47"/>
    <xf numFmtId="0" fontId="83" fillId="64" borderId="102"/>
    <xf numFmtId="0" fontId="25" fillId="0" borderId="0"/>
    <xf numFmtId="9" fontId="1" fillId="0" borderId="0"/>
    <xf numFmtId="175" fontId="37" fillId="0" borderId="0"/>
    <xf numFmtId="186" fontId="37" fillId="0" borderId="0"/>
    <xf numFmtId="9" fontId="27"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2" fillId="0" borderId="0"/>
    <xf numFmtId="9" fontId="2" fillId="0" borderId="0"/>
    <xf numFmtId="9" fontId="2"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8" fillId="0" borderId="0"/>
    <xf numFmtId="9" fontId="2"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8" fillId="0" borderId="0"/>
    <xf numFmtId="9" fontId="8" fillId="0" borderId="0"/>
    <xf numFmtId="9" fontId="2" fillId="0" borderId="0"/>
    <xf numFmtId="9" fontId="2" fillId="0" borderId="0"/>
    <xf numFmtId="9" fontId="2" fillId="0" borderId="0"/>
    <xf numFmtId="9" fontId="27"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2" fillId="0" borderId="0"/>
    <xf numFmtId="9" fontId="1" fillId="0" borderId="0"/>
    <xf numFmtId="9" fontId="1" fillId="0" borderId="0"/>
    <xf numFmtId="9" fontId="27"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86" fillId="0" borderId="0"/>
    <xf numFmtId="9" fontId="2"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7" fillId="0" borderId="0"/>
    <xf numFmtId="172" fontId="37" fillId="0" borderId="0"/>
    <xf numFmtId="171" fontId="37" fillId="0" borderId="0"/>
    <xf numFmtId="176" fontId="37" fillId="0" borderId="0"/>
    <xf numFmtId="172" fontId="37" fillId="0" borderId="0"/>
    <xf numFmtId="168" fontId="2" fillId="0" borderId="0"/>
    <xf numFmtId="0" fontId="2" fillId="0" borderId="0"/>
    <xf numFmtId="168" fontId="2" fillId="0" borderId="0"/>
    <xf numFmtId="187" fontId="65" fillId="0" borderId="3">
      <alignment horizontal="center" vertical="top" wrapText="1"/>
    </xf>
    <xf numFmtId="0" fontId="87" fillId="0" borderId="0"/>
    <xf numFmtId="3" fontId="2" fillId="70" borderId="3">
      <alignment horizontal="right" vertical="center"/>
    </xf>
    <xf numFmtId="3" fontId="2" fillId="70" borderId="97">
      <alignment horizontal="right" vertical="center"/>
    </xf>
    <xf numFmtId="188" fontId="2" fillId="70" borderId="3">
      <alignment horizontal="right" vertical="center"/>
    </xf>
    <xf numFmtId="188" fontId="2" fillId="70" borderId="97">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169" fontId="26" fillId="37" borderId="0"/>
    <xf numFmtId="49" fontId="46" fillId="0" borderId="0"/>
    <xf numFmtId="189" fontId="37" fillId="0" borderId="0"/>
    <xf numFmtId="190" fontId="37" fillId="0" borderId="0"/>
    <xf numFmtId="0" fontId="92" fillId="0" borderId="0">
      <alignment horizontal="center" vertical="top"/>
    </xf>
    <xf numFmtId="0" fontId="93" fillId="0" borderId="0"/>
    <xf numFmtId="169" fontId="93" fillId="0" borderId="0"/>
    <xf numFmtId="0" fontId="93" fillId="0" borderId="0"/>
    <xf numFmtId="168"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0" fontId="93" fillId="0" borderId="0"/>
    <xf numFmtId="0" fontId="47" fillId="0" borderId="48"/>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169" fontId="94" fillId="0" borderId="48"/>
    <xf numFmtId="169"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0" fontId="47" fillId="0" borderId="48"/>
    <xf numFmtId="0" fontId="47" fillId="0" borderId="103"/>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xf numFmtId="192" fontId="2" fillId="0" borderId="0"/>
    <xf numFmtId="0" fontId="95" fillId="0" borderId="0"/>
    <xf numFmtId="0" fontId="24" fillId="0" borderId="0"/>
    <xf numFmtId="168" fontId="96" fillId="0" borderId="0"/>
    <xf numFmtId="168" fontId="96" fillId="0" borderId="0"/>
    <xf numFmtId="169" fontId="96" fillId="0" borderId="0"/>
    <xf numFmtId="0" fontId="9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0" fontId="95" fillId="0" borderId="0"/>
    <xf numFmtId="1" fontId="97" fillId="0" borderId="0">
      <alignment horizontal="right"/>
    </xf>
    <xf numFmtId="42" fontId="98" fillId="0" borderId="0"/>
    <xf numFmtId="44" fontId="98" fillId="0" borderId="0"/>
    <xf numFmtId="0" fontId="99" fillId="0" borderId="0"/>
    <xf numFmtId="0" fontId="100" fillId="0" borderId="0"/>
    <xf numFmtId="38" fontId="26" fillId="0" borderId="0"/>
    <xf numFmtId="40" fontId="26" fillId="0" borderId="0"/>
    <xf numFmtId="41" fontId="98" fillId="0" borderId="0"/>
    <xf numFmtId="43" fontId="98" fillId="0" borderId="0"/>
    <xf numFmtId="43" fontId="1" fillId="0" borderId="0"/>
  </cellStyleXfs>
  <cellXfs count="980">
    <xf numFmtId="0" fontId="0" fillId="0" borderId="0" xfId="0" applyFont="1" applyFill="1" applyBorder="1"/>
    <xf numFmtId="169" fontId="26"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6"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9" xfId="0" applyFont="1" applyFill="1" applyBorder="1" applyAlignment="1">
      <alignment vertical="center"/>
    </xf>
    <xf numFmtId="0" fontId="9" fillId="0" borderId="22"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0" applyFont="1" applyFill="1" applyBorder="1" applyAlignment="1">
      <alignment horizontal="right"/>
    </xf>
    <xf numFmtId="0" fontId="9" fillId="0" borderId="0" xfId="11042" applyFont="1" applyFill="1" applyBorder="1"/>
    <xf numFmtId="0" fontId="4" fillId="0" borderId="7"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8" xfId="0" applyFont="1" applyFill="1" applyBorder="1" applyAlignment="1">
      <alignment wrapText="1"/>
    </xf>
    <xf numFmtId="0" fontId="9" fillId="0" borderId="21"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8" xfId="0" applyFont="1" applyFill="1" applyBorder="1" applyAlignment="1">
      <alignment wrapText="1"/>
    </xf>
    <xf numFmtId="0" fontId="4" fillId="0" borderId="21" xfId="0" applyFont="1" applyFill="1" applyBorder="1"/>
    <xf numFmtId="0" fontId="13" fillId="0" borderId="25" xfId="0" applyFont="1" applyFill="1" applyBorder="1" applyAlignment="1">
      <alignment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3" fillId="0" borderId="0" xfId="0" applyFont="1" applyFill="1" applyBorder="1"/>
    <xf numFmtId="0" fontId="9" fillId="0" borderId="1"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7"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7"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9" xfId="0" applyFont="1" applyFill="1" applyBorder="1"/>
    <xf numFmtId="0" fontId="23" fillId="0" borderId="3" xfId="0" applyFont="1" applyFill="1" applyBorder="1"/>
    <xf numFmtId="0" fontId="22"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9" xfId="1142" applyNumberFormat="1" applyFont="1" applyFill="1" applyBorder="1" applyAlignment="1" applyProtection="1">
      <alignment horizontal="center" vertical="center" wrapText="1"/>
      <protection locked="0"/>
    </xf>
    <xf numFmtId="164" fontId="7" fillId="3" borderId="20" xfId="1142" applyNumberFormat="1" applyFont="1" applyFill="1" applyBorder="1" applyAlignment="1" applyProtection="1">
      <alignment horizontal="center" vertical="center" wrapText="1"/>
      <protection locked="0"/>
    </xf>
    <xf numFmtId="0" fontId="4" fillId="0" borderId="16" xfId="0" applyFont="1" applyFill="1" applyBorder="1"/>
    <xf numFmtId="0" fontId="4" fillId="0" borderId="18" xfId="0" applyFont="1" applyFill="1" applyBorder="1"/>
    <xf numFmtId="0" fontId="7" fillId="3" borderId="22" xfId="20571" applyFont="1" applyFill="1" applyBorder="1" applyAlignment="1" applyProtection="1">
      <alignment horizontal="left" vertical="center"/>
      <protection locked="0"/>
    </xf>
    <xf numFmtId="0" fontId="15" fillId="3" borderId="24"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0" xfId="11042" applyFont="1" applyFill="1" applyBorder="1" applyAlignment="1">
      <alignment vertical="center"/>
    </xf>
    <xf numFmtId="0" fontId="4" fillId="0" borderId="19" xfId="0" applyFont="1" applyFill="1" applyBorder="1" applyAlignment="1">
      <alignment vertical="center"/>
    </xf>
    <xf numFmtId="0" fontId="9" fillId="2" borderId="22" xfId="0" applyFont="1" applyFill="1" applyBorder="1" applyAlignment="1">
      <alignment horizontal="right" vertical="center"/>
    </xf>
    <xf numFmtId="0" fontId="4" fillId="0" borderId="54" xfId="0" applyFont="1" applyFill="1" applyBorder="1"/>
    <xf numFmtId="0" fontId="20" fillId="0" borderId="22" xfId="0" applyFont="1" applyFill="1" applyBorder="1" applyAlignment="1">
      <alignment horizontal="center" vertical="center" wrapText="1"/>
    </xf>
    <xf numFmtId="0" fontId="4" fillId="0" borderId="55" xfId="0" applyFont="1" applyFill="1" applyBorder="1"/>
    <xf numFmtId="0" fontId="7" fillId="0" borderId="16" xfId="20571" applyFont="1" applyFill="1" applyBorder="1" applyAlignment="1" applyProtection="1">
      <alignment horizontal="center" vertical="center"/>
      <protection locked="0"/>
    </xf>
    <xf numFmtId="0" fontId="15" fillId="3" borderId="5" xfId="20571" applyFont="1" applyFill="1" applyBorder="1" applyAlignment="1" applyProtection="1">
      <alignment horizontal="center" vertical="center" wrapText="1"/>
      <protection locked="0"/>
    </xf>
    <xf numFmtId="164" fontId="7" fillId="3" borderId="18" xfId="5166" applyNumberFormat="1" applyFont="1" applyFill="1" applyBorder="1" applyAlignment="1" applyProtection="1">
      <alignment horizontal="center" vertical="center"/>
      <protection locked="0"/>
    </xf>
    <xf numFmtId="0" fontId="7" fillId="0" borderId="19"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9" xfId="20571" applyFont="1" applyFill="1" applyBorder="1" applyAlignment="1" applyProtection="1">
      <alignment horizontal="center" vertical="center" wrapText="1"/>
      <protection locked="0"/>
    </xf>
    <xf numFmtId="0" fontId="15" fillId="36" borderId="23" xfId="17467" applyFont="1" applyFill="1" applyBorder="1" applyAlignment="1" applyProtection="1">
      <alignment vertical="center" wrapText="1"/>
      <protection locked="0"/>
    </xf>
    <xf numFmtId="167" fontId="23" fillId="0" borderId="58" xfId="0" applyNumberFormat="1" applyFont="1" applyFill="1" applyBorder="1" applyAlignment="1">
      <alignment horizontal="center"/>
    </xf>
    <xf numFmtId="167" fontId="19" fillId="0" borderId="58" xfId="0" applyNumberFormat="1" applyFont="1" applyFill="1" applyBorder="1" applyAlignment="1">
      <alignment horizontal="center"/>
    </xf>
    <xf numFmtId="167" fontId="23" fillId="0" borderId="60" xfId="0" applyNumberFormat="1" applyFont="1" applyFill="1" applyBorder="1" applyAlignment="1">
      <alignment horizontal="center"/>
    </xf>
    <xf numFmtId="167" fontId="23" fillId="0" borderId="61"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applyBorder="1"/>
    <xf numFmtId="0" fontId="4" fillId="0" borderId="62" xfId="0" applyFont="1" applyFill="1" applyBorder="1"/>
    <xf numFmtId="0" fontId="4" fillId="0" borderId="17" xfId="0" applyFont="1" applyFill="1" applyBorder="1"/>
    <xf numFmtId="0" fontId="4" fillId="0" borderId="22" xfId="0" applyFont="1" applyFill="1" applyBorder="1"/>
    <xf numFmtId="0" fontId="12" fillId="0" borderId="0" xfId="0" applyFont="1" applyFill="1" applyBorder="1"/>
    <xf numFmtId="0" fontId="7" fillId="3" borderId="19" xfId="11119" applyFont="1" applyFill="1" applyBorder="1" applyAlignment="1" applyProtection="1">
      <alignment horizontal="right" vertical="center"/>
      <protection locked="0"/>
    </xf>
    <xf numFmtId="0" fontId="15" fillId="3" borderId="23" xfId="20569" applyFont="1" applyFill="1" applyBorder="1" applyProtection="1">
      <protection locked="0"/>
    </xf>
    <xf numFmtId="0" fontId="4" fillId="0" borderId="17" xfId="0" applyFont="1" applyFill="1" applyBorder="1" applyAlignment="1">
      <alignment wrapText="1"/>
    </xf>
    <xf numFmtId="0" fontId="4" fillId="0" borderId="18" xfId="0" applyFont="1" applyFill="1" applyBorder="1" applyAlignment="1">
      <alignment wrapText="1"/>
    </xf>
    <xf numFmtId="0" fontId="6" fillId="0" borderId="23" xfId="0" applyFont="1" applyFill="1" applyBorder="1"/>
    <xf numFmtId="0" fontId="9" fillId="3" borderId="19" xfId="11119" applyFont="1" applyFill="1" applyBorder="1" applyAlignment="1" applyProtection="1">
      <alignment horizontal="left" vertical="center"/>
      <protection locked="0"/>
    </xf>
    <xf numFmtId="0" fontId="9" fillId="3" borderId="20" xfId="17467" applyFont="1" applyFill="1" applyBorder="1" applyAlignment="1" applyProtection="1">
      <alignment horizontal="center" vertical="center" wrapText="1"/>
      <protection locked="0"/>
    </xf>
    <xf numFmtId="0" fontId="9" fillId="3" borderId="19" xfId="11119" applyFont="1" applyFill="1" applyBorder="1" applyAlignment="1" applyProtection="1">
      <alignment horizontal="right" vertical="center"/>
      <protection locked="0"/>
    </xf>
    <xf numFmtId="3" fontId="9" fillId="36" borderId="20" xfId="11119" applyNumberFormat="1" applyFont="1" applyFill="1" applyBorder="1" applyProtection="1">
      <protection locked="0"/>
    </xf>
    <xf numFmtId="0" fontId="9" fillId="3" borderId="22" xfId="20571" applyFont="1" applyFill="1" applyBorder="1" applyAlignment="1" applyProtection="1">
      <alignment horizontal="right" vertical="center"/>
      <protection locked="0"/>
    </xf>
    <xf numFmtId="0" fontId="10" fillId="3" borderId="23" xfId="20569" applyFont="1" applyFill="1" applyBorder="1" applyProtection="1">
      <protection locked="0"/>
    </xf>
    <xf numFmtId="3" fontId="10" fillId="36" borderId="23" xfId="20569" applyNumberFormat="1" applyFont="1" applyFill="1" applyBorder="1" applyProtection="1">
      <protection locked="0"/>
    </xf>
    <xf numFmtId="164" fontId="10" fillId="36" borderId="24" xfId="1142" applyNumberFormat="1" applyFont="1" applyFill="1" applyBorder="1" applyProtection="1">
      <protection locked="0"/>
    </xf>
    <xf numFmtId="0" fontId="4" fillId="0" borderId="54" xfId="0" applyFont="1" applyFill="1" applyBorder="1" applyAlignment="1">
      <alignment horizontal="center"/>
    </xf>
    <xf numFmtId="0" fontId="4" fillId="0" borderId="5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20" xfId="0" applyFont="1" applyFill="1" applyBorder="1" applyAlignment="1">
      <alignment horizontal="center" vertical="center"/>
    </xf>
    <xf numFmtId="0" fontId="102"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3" fillId="0" borderId="3" xfId="10345" applyFont="1" applyFill="1" applyBorder="1" applyAlignment="1">
      <alignment horizontal="center" vertical="center"/>
    </xf>
    <xf numFmtId="0" fontId="104"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7" xfId="11042" applyFont="1" applyFill="1" applyBorder="1" applyAlignment="1">
      <alignment horizontal="center" vertical="center"/>
    </xf>
    <xf numFmtId="0" fontId="18" fillId="0" borderId="0" xfId="11042" applyFont="1" applyFill="1" applyBorder="1" applyAlignment="1">
      <alignment horizontal="right"/>
    </xf>
    <xf numFmtId="0" fontId="0" fillId="0" borderId="16" xfId="0" applyFont="1" applyFill="1"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04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9" xfId="0" applyFont="1" applyFill="1" applyBorder="1"/>
    <xf numFmtId="0" fontId="4" fillId="0" borderId="9" xfId="0" applyFont="1" applyFill="1" applyBorder="1" applyAlignment="1">
      <alignment wrapText="1"/>
    </xf>
    <xf numFmtId="0" fontId="4" fillId="0" borderId="22" xfId="0" applyFont="1" applyFill="1" applyBorder="1" applyAlignment="1">
      <alignment horizontal="center" vertical="center" wrapText="1"/>
    </xf>
    <xf numFmtId="0" fontId="4" fillId="0" borderId="9" xfId="0" applyFont="1" applyFill="1" applyBorder="1" applyAlignment="1">
      <alignment vertical="center"/>
    </xf>
    <xf numFmtId="0" fontId="10" fillId="0" borderId="0" xfId="11042" applyFont="1" applyFill="1" applyBorder="1" applyAlignment="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8" xfId="0" applyFont="1" applyFill="1" applyBorder="1" applyAlignment="1">
      <alignment vertical="center" wrapText="1"/>
    </xf>
    <xf numFmtId="0" fontId="6" fillId="0" borderId="7" xfId="0" applyFont="1" applyFill="1" applyBorder="1" applyAlignment="1">
      <alignment vertical="center" wrapText="1"/>
    </xf>
    <xf numFmtId="0" fontId="4" fillId="0" borderId="1" xfId="0" applyFont="1" applyFill="1" applyBorder="1"/>
    <xf numFmtId="0" fontId="6" fillId="0" borderId="1" xfId="0" applyFont="1" applyFill="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xf numFmtId="49" fontId="106" fillId="0" borderId="7" xfId="0" applyNumberFormat="1" applyFont="1" applyFill="1" applyBorder="1" applyAlignment="1">
      <alignment horizontal="right" vertical="center"/>
    </xf>
    <xf numFmtId="49" fontId="106" fillId="0" borderId="75" xfId="0" applyNumberFormat="1" applyFont="1" applyFill="1" applyBorder="1" applyAlignment="1">
      <alignment horizontal="right" vertical="center"/>
    </xf>
    <xf numFmtId="49" fontId="106" fillId="0" borderId="78"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3" xfId="0"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ont="1" applyFill="1" applyBorder="1" applyAlignment="1">
      <alignment horizontal="center" vertical="center"/>
    </xf>
    <xf numFmtId="193" fontId="0" fillId="0" borderId="20" xfId="0" applyNumberFormat="1" applyFont="1" applyFill="1" applyBorder="1"/>
    <xf numFmtId="193" fontId="0" fillId="0" borderId="20" xfId="0" applyNumberFormat="1" applyFont="1" applyFill="1" applyBorder="1" applyAlignment="1">
      <alignment wrapText="1"/>
    </xf>
    <xf numFmtId="193" fontId="0" fillId="36" borderId="20" xfId="0" applyNumberFormat="1" applyFont="1" applyFill="1" applyBorder="1" applyAlignment="1">
      <alignment horizontal="center" vertical="center" wrapText="1"/>
    </xf>
    <xf numFmtId="193" fontId="0" fillId="36" borderId="24" xfId="0" applyNumberFormat="1" applyFont="1" applyFill="1" applyBorder="1" applyAlignment="1">
      <alignment horizontal="center" vertical="center" wrapText="1"/>
    </xf>
    <xf numFmtId="193" fontId="7" fillId="36" borderId="20" xfId="5166" applyNumberFormat="1" applyFont="1" applyFill="1" applyBorder="1" applyAlignment="1">
      <alignment vertical="top"/>
    </xf>
    <xf numFmtId="193" fontId="7" fillId="3" borderId="20" xfId="5166" applyNumberFormat="1" applyFont="1" applyFill="1" applyBorder="1" applyAlignment="1" applyProtection="1">
      <alignment vertical="top"/>
      <protection locked="0"/>
    </xf>
    <xf numFmtId="193" fontId="7" fillId="36" borderId="20" xfId="5166" applyNumberFormat="1" applyFont="1" applyFill="1" applyBorder="1" applyAlignment="1">
      <alignment vertical="top" wrapText="1"/>
    </xf>
    <xf numFmtId="193" fontId="7" fillId="3" borderId="20" xfId="5166" applyNumberFormat="1" applyFont="1" applyFill="1" applyBorder="1" applyAlignment="1" applyProtection="1">
      <alignment vertical="top" wrapText="1"/>
      <protection locked="0"/>
    </xf>
    <xf numFmtId="193" fontId="7" fillId="36" borderId="20" xfId="5166" applyNumberFormat="1" applyFont="1" applyFill="1" applyBorder="1" applyAlignment="1" applyProtection="1">
      <alignment vertical="top" wrapText="1"/>
      <protection locked="0"/>
    </xf>
    <xf numFmtId="193" fontId="7" fillId="36" borderId="24" xfId="5166" applyNumberFormat="1" applyFont="1" applyFill="1" applyBorder="1" applyAlignment="1">
      <alignment vertical="top" wrapText="1"/>
    </xf>
    <xf numFmtId="193" fontId="4" fillId="0" borderId="3" xfId="0" applyNumberFormat="1" applyFont="1" applyFill="1" applyBorder="1"/>
    <xf numFmtId="193" fontId="4" fillId="36" borderId="23" xfId="0" applyNumberFormat="1" applyFont="1" applyFill="1" applyBorder="1"/>
    <xf numFmtId="193" fontId="4" fillId="0" borderId="19" xfId="0" applyNumberFormat="1" applyFont="1" applyFill="1" applyBorder="1"/>
    <xf numFmtId="193" fontId="4" fillId="0" borderId="20" xfId="0" applyNumberFormat="1" applyFont="1" applyFill="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3"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3" xfId="1142" applyNumberFormat="1" applyFont="1" applyFill="1" applyBorder="1" applyProtection="1">
      <protection locked="0"/>
    </xf>
    <xf numFmtId="193" fontId="9" fillId="3" borderId="23" xfId="11119" applyNumberFormat="1" applyFont="1" applyFill="1" applyBorder="1" applyProtection="1">
      <protection locked="0"/>
    </xf>
    <xf numFmtId="193" fontId="23" fillId="0" borderId="0" xfId="0" applyNumberFormat="1" applyFont="1" applyFill="1" applyBorder="1"/>
    <xf numFmtId="0" fontId="4" fillId="0" borderId="26" xfId="0" applyFont="1" applyFill="1" applyBorder="1" applyAlignment="1">
      <alignment horizontal="center" vertical="center"/>
    </xf>
    <xf numFmtId="193" fontId="4" fillId="0" borderId="8" xfId="0" applyNumberFormat="1" applyFont="1" applyFill="1" applyBorder="1"/>
    <xf numFmtId="0" fontId="4" fillId="0" borderId="26" xfId="0" applyFont="1" applyFill="1" applyBorder="1" applyAlignment="1">
      <alignment wrapText="1"/>
    </xf>
    <xf numFmtId="193" fontId="4" fillId="0" borderId="8" xfId="0" applyNumberFormat="1" applyFont="1" applyFill="1" applyBorder="1"/>
    <xf numFmtId="193" fontId="4" fillId="0" borderId="21" xfId="0" applyNumberFormat="1" applyFont="1" applyFill="1" applyBorder="1"/>
    <xf numFmtId="193" fontId="4" fillId="0" borderId="21"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9" fontId="4" fillId="0" borderId="20" xfId="20986" applyNumberFormat="1" applyFont="1" applyFill="1" applyBorder="1"/>
    <xf numFmtId="9" fontId="4" fillId="36" borderId="24" xfId="20986" applyNumberFormat="1" applyFont="1" applyFill="1" applyBorder="1"/>
    <xf numFmtId="167" fontId="4" fillId="0" borderId="20" xfId="0" applyNumberFormat="1"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91" xfId="4" applyNumberFormat="1" applyFont="1" applyFill="1"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63"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Fill="1" applyBorder="1" applyAlignment="1">
      <alignment horizontal="center" vertical="center"/>
    </xf>
    <xf numFmtId="0" fontId="4" fillId="0" borderId="106" xfId="0" applyFont="1" applyFill="1" applyBorder="1" applyAlignment="1">
      <alignment vertical="center"/>
    </xf>
    <xf numFmtId="0" fontId="4" fillId="0" borderId="107" xfId="0" applyFont="1" applyFill="1" applyBorder="1" applyAlignment="1">
      <alignment horizontal="center" vertical="center"/>
    </xf>
    <xf numFmtId="169" fontId="26" fillId="37" borderId="29" xfId="4" applyNumberFormat="1" applyFont="1" applyFill="1" applyBorder="1"/>
    <xf numFmtId="169" fontId="26" fillId="37" borderId="109" xfId="4" applyNumberFormat="1" applyFont="1" applyFill="1" applyBorder="1"/>
    <xf numFmtId="169" fontId="26" fillId="37" borderId="99" xfId="4" applyNumberFormat="1" applyFont="1" applyFill="1" applyBorder="1"/>
    <xf numFmtId="169" fontId="26" fillId="37" borderId="55" xfId="4" applyNumberFormat="1" applyFont="1" applyFill="1"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7" xfId="0" applyFont="1" applyFill="1" applyBorder="1" applyAlignment="1">
      <alignment horizontal="center" vertical="center" wrapText="1"/>
    </xf>
    <xf numFmtId="0" fontId="106"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0" fontId="4" fillId="0" borderId="25" xfId="0" applyFont="1" applyFill="1" applyBorder="1" applyAlignment="1">
      <alignment vertical="center"/>
    </xf>
    <xf numFmtId="169" fontId="26" fillId="37" borderId="25" xfId="4" applyNumberFormat="1" applyFont="1" applyFill="1" applyBorder="1"/>
    <xf numFmtId="193" fontId="4" fillId="0" borderId="8" xfId="0" applyNumberFormat="1" applyFont="1" applyFill="1" applyBorder="1"/>
    <xf numFmtId="0" fontId="7" fillId="0" borderId="16" xfId="11042" applyFont="1" applyFill="1" applyBorder="1" applyAlignment="1">
      <alignment vertical="center"/>
    </xf>
    <xf numFmtId="0" fontId="7" fillId="0" borderId="17" xfId="11042" applyFont="1" applyFill="1" applyBorder="1" applyAlignment="1">
      <alignment vertical="center"/>
    </xf>
    <xf numFmtId="0" fontId="15" fillId="0" borderId="18" xfId="11042" applyFont="1" applyFill="1" applyBorder="1" applyAlignment="1">
      <alignment horizontal="center" vertical="center"/>
    </xf>
    <xf numFmtId="0" fontId="0" fillId="0" borderId="114" xfId="0" applyFont="1" applyFill="1" applyBorder="1"/>
    <xf numFmtId="0" fontId="0" fillId="0" borderId="22" xfId="0" applyFont="1" applyFill="1" applyBorder="1"/>
    <xf numFmtId="0" fontId="6" fillId="36" borderId="115" xfId="0" applyFont="1" applyFill="1" applyBorder="1" applyAlignment="1">
      <alignment vertical="center" wrapText="1"/>
    </xf>
    <xf numFmtId="193" fontId="0" fillId="0" borderId="20" xfId="0" applyNumberFormat="1" applyFont="1" applyFill="1" applyBorder="1" applyAlignment="1">
      <alignment wrapText="1"/>
    </xf>
    <xf numFmtId="0" fontId="7" fillId="0" borderId="0" xfId="0" applyFont="1" applyFill="1" applyBorder="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4" xfId="0" applyFont="1" applyFill="1" applyBorder="1" applyAlignment="1">
      <alignment horizontal="left" vertical="center" wrapText="1"/>
    </xf>
    <xf numFmtId="0" fontId="6" fillId="36" borderId="97" xfId="0" applyFont="1" applyFill="1" applyBorder="1" applyAlignment="1">
      <alignment horizontal="left" vertical="center" wrapText="1"/>
    </xf>
    <xf numFmtId="0" fontId="6" fillId="36"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8" fillId="0" borderId="0" xfId="0" applyFont="1" applyFill="1" applyBorder="1" applyAlignment="1">
      <alignment horizontal="left" vertical="center"/>
    </xf>
    <xf numFmtId="49" fontId="109" fillId="0" borderId="22" xfId="11119" applyNumberFormat="1" applyFont="1" applyFill="1" applyBorder="1" applyAlignment="1" applyProtection="1">
      <alignment horizontal="left" vertical="center"/>
      <protection locked="0"/>
    </xf>
    <xf numFmtId="0" fontId="110" fillId="0" borderId="23" xfId="20571" applyFont="1" applyFill="1" applyBorder="1" applyAlignment="1" applyProtection="1">
      <alignment horizontal="left" vertical="center" wrapText="1"/>
      <protection locked="0"/>
    </xf>
    <xf numFmtId="0" fontId="20" fillId="0" borderId="114" xfId="0" applyFont="1" applyFill="1" applyBorder="1" applyAlignment="1">
      <alignment horizontal="center" vertical="center" wrapText="1"/>
    </xf>
    <xf numFmtId="3" fontId="21" fillId="36" borderId="97" xfId="0" applyNumberFormat="1" applyFont="1" applyFill="1" applyBorder="1" applyAlignment="1">
      <alignment vertical="center" wrapText="1"/>
    </xf>
    <xf numFmtId="3" fontId="21" fillId="36" borderId="112"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2"/>
      <protection locked="0"/>
    </xf>
    <xf numFmtId="3" fontId="21" fillId="0" borderId="97"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9420" applyFont="1" applyFill="1" applyBorder="1" applyAlignment="1" applyProtection="1"/>
    <xf numFmtId="49" fontId="108" fillId="0" borderId="114" xfId="0" applyNumberFormat="1" applyFont="1" applyFill="1" applyBorder="1" applyAlignment="1">
      <alignment horizontal="right" vertical="center" wrapText="1"/>
    </xf>
    <xf numFmtId="0" fontId="7" fillId="3" borderId="97" xfId="10345" applyFont="1" applyFill="1" applyBorder="1"/>
    <xf numFmtId="0" fontId="103" fillId="0" borderId="97" xfId="10345" applyFont="1" applyFill="1" applyBorder="1" applyAlignment="1">
      <alignment horizontal="center" vertical="center"/>
    </xf>
    <xf numFmtId="0" fontId="4" fillId="0" borderId="97" xfId="0" applyFont="1" applyFill="1" applyBorder="1"/>
    <xf numFmtId="0" fontId="11" fillId="0" borderId="97" xfId="9420" applyFont="1"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9420" applyFont="1"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0" fontId="111" fillId="78" borderId="98" xfId="2" applyFont="1" applyFill="1" applyBorder="1" applyAlignment="1" applyProtection="1">
      <alignment vertical="center" wrapText="1"/>
      <protection locked="0"/>
    </xf>
    <xf numFmtId="0" fontId="112" fillId="70" borderId="93" xfId="2" applyFont="1" applyFill="1" applyBorder="1" applyAlignment="1" applyProtection="1">
      <alignment horizontal="center" vertical="center"/>
      <protection locked="0"/>
    </xf>
    <xf numFmtId="0" fontId="111" fillId="79" borderId="97" xfId="2" applyFont="1" applyFill="1" applyBorder="1" applyAlignment="1" applyProtection="1">
      <alignment horizontal="center" vertical="center"/>
      <protection locked="0"/>
    </xf>
    <xf numFmtId="0" fontId="111" fillId="78" borderId="98" xfId="2" applyFont="1" applyFill="1" applyBorder="1" applyProtection="1">
      <alignment vertical="center"/>
      <protection locked="0"/>
    </xf>
    <xf numFmtId="0" fontId="113" fillId="70" borderId="93" xfId="2" applyFont="1" applyFill="1" applyBorder="1" applyAlignment="1" applyProtection="1">
      <alignment horizontal="center" vertical="center"/>
      <protection locked="0"/>
    </xf>
    <xf numFmtId="0" fontId="113" fillId="3" borderId="93" xfId="2" applyFont="1" applyFill="1" applyBorder="1" applyAlignment="1" applyProtection="1">
      <alignment horizontal="center" vertical="center"/>
      <protection locked="0"/>
    </xf>
    <xf numFmtId="0" fontId="113" fillId="0" borderId="93" xfId="2" applyFont="1" applyFill="1" applyBorder="1" applyAlignment="1" applyProtection="1">
      <alignment horizontal="center" vertical="center"/>
      <protection locked="0"/>
    </xf>
    <xf numFmtId="0" fontId="114" fillId="79" borderId="97" xfId="2" applyFont="1" applyFill="1" applyBorder="1" applyAlignment="1" applyProtection="1">
      <alignment horizontal="center" vertical="center"/>
      <protection locked="0"/>
    </xf>
    <xf numFmtId="0" fontId="111" fillId="78" borderId="98" xfId="2" applyFont="1" applyFill="1" applyBorder="1" applyAlignment="1" applyProtection="1">
      <alignment horizontal="center" vertical="center"/>
      <protection locked="0"/>
    </xf>
    <xf numFmtId="0" fontId="62" fillId="78" borderId="98" xfId="2" applyFont="1" applyFill="1" applyBorder="1" applyProtection="1">
      <alignment vertical="center"/>
      <protection locked="0"/>
    </xf>
    <xf numFmtId="0" fontId="113" fillId="70" borderId="97" xfId="2" applyFont="1" applyFill="1" applyBorder="1" applyAlignment="1" applyProtection="1">
      <alignment horizontal="center" vertical="center"/>
      <protection locked="0"/>
    </xf>
    <xf numFmtId="0" fontId="36" fillId="70" borderId="97" xfId="2" applyFont="1" applyFill="1" applyBorder="1" applyAlignment="1" applyProtection="1">
      <alignment horizontal="center" vertical="center"/>
      <protection locked="0"/>
    </xf>
    <xf numFmtId="0" fontId="62" fillId="78" borderId="96" xfId="2" applyFont="1" applyFill="1" applyBorder="1" applyProtection="1">
      <alignment vertical="center"/>
      <protection locked="0"/>
    </xf>
    <xf numFmtId="0" fontId="112" fillId="0" borderId="96" xfId="2" applyFont="1" applyFill="1" applyBorder="1" applyAlignment="1" applyProtection="1">
      <alignment horizontal="left" vertical="center" wrapText="1"/>
      <protection locked="0"/>
    </xf>
    <xf numFmtId="164" fontId="112" fillId="0" borderId="97" xfId="1017" applyNumberFormat="1" applyFont="1" applyFill="1" applyBorder="1" applyAlignment="1" applyProtection="1">
      <alignment horizontal="right" vertical="center"/>
      <protection locked="0"/>
    </xf>
    <xf numFmtId="0" fontId="111" fillId="79" borderId="96" xfId="2" applyFont="1" applyFill="1" applyBorder="1" applyAlignment="1" applyProtection="1">
      <alignment vertical="top" wrapText="1"/>
      <protection locked="0"/>
    </xf>
    <xf numFmtId="164" fontId="112" fillId="79" borderId="97" xfId="1017" applyNumberFormat="1" applyFont="1" applyFill="1" applyBorder="1" applyAlignment="1">
      <alignment horizontal="right" vertical="center"/>
    </xf>
    <xf numFmtId="164" fontId="62" fillId="78" borderId="96" xfId="1017" applyNumberFormat="1" applyFont="1" applyFill="1" applyBorder="1" applyAlignment="1" applyProtection="1">
      <alignment horizontal="right" vertical="center"/>
      <protection locked="0"/>
    </xf>
    <xf numFmtId="0" fontId="112" fillId="70" borderId="96" xfId="2" applyFont="1" applyFill="1" applyBorder="1" applyAlignment="1" applyProtection="1">
      <alignment vertical="center" wrapText="1"/>
      <protection locked="0"/>
    </xf>
    <xf numFmtId="0" fontId="112" fillId="70" borderId="96" xfId="2" applyFont="1" applyFill="1" applyBorder="1" applyAlignment="1" applyProtection="1">
      <alignment horizontal="left" vertical="center" wrapText="1"/>
      <protection locked="0"/>
    </xf>
    <xf numFmtId="0" fontId="112" fillId="0" borderId="96" xfId="2" applyFont="1" applyFill="1" applyBorder="1" applyAlignment="1" applyProtection="1">
      <alignment vertical="center" wrapText="1"/>
      <protection locked="0"/>
    </xf>
    <xf numFmtId="0" fontId="112" fillId="3" borderId="96" xfId="2" applyFont="1" applyFill="1" applyBorder="1" applyAlignment="1" applyProtection="1">
      <alignment horizontal="left" vertical="center" wrapText="1"/>
      <protection locked="0"/>
    </xf>
    <xf numFmtId="0" fontId="111" fillId="79" borderId="96" xfId="2" applyFont="1" applyFill="1" applyBorder="1" applyAlignment="1" applyProtection="1">
      <alignment vertical="center" wrapText="1"/>
      <protection locked="0"/>
    </xf>
    <xf numFmtId="164" fontId="111" fillId="78" borderId="96" xfId="1017" applyNumberFormat="1" applyFont="1" applyFill="1" applyBorder="1" applyAlignment="1" applyProtection="1">
      <alignment horizontal="right" vertical="center"/>
      <protection locked="0"/>
    </xf>
    <xf numFmtId="164" fontId="112" fillId="3" borderId="97" xfId="1017" applyNumberFormat="1" applyFont="1" applyFill="1" applyBorder="1" applyAlignment="1" applyProtection="1">
      <alignment horizontal="right" vertical="center"/>
      <protection locked="0"/>
    </xf>
    <xf numFmtId="10" fontId="7" fillId="0" borderId="97" xfId="20986" applyNumberFormat="1" applyFont="1" applyFill="1" applyBorder="1" applyAlignment="1">
      <alignment horizontal="left" vertical="center" wrapText="1"/>
    </xf>
    <xf numFmtId="10" fontId="4" fillId="0"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left" vertical="center" wrapText="1"/>
    </xf>
    <xf numFmtId="10" fontId="108" fillId="0" borderId="97" xfId="20986" applyNumberFormat="1" applyFont="1" applyFill="1" applyBorder="1" applyAlignment="1">
      <alignment horizontal="left" vertical="center" wrapText="1"/>
    </xf>
    <xf numFmtId="10" fontId="6" fillId="36"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center" vertical="center" wrapText="1"/>
    </xf>
    <xf numFmtId="10" fontId="110" fillId="0" borderId="23" xfId="20986" applyNumberFormat="1" applyFont="1" applyFill="1" applyBorder="1" applyAlignment="1">
      <alignment horizontal="left" vertical="center"/>
    </xf>
    <xf numFmtId="43" fontId="7" fillId="0" borderId="0" xfId="991" applyNumberFormat="1" applyFont="1" applyFill="1" applyBorder="1"/>
    <xf numFmtId="0" fontId="107" fillId="0" borderId="0" xfId="0" applyFont="1" applyFill="1" applyBorder="1" applyAlignment="1">
      <alignment wrapText="1"/>
    </xf>
    <xf numFmtId="0" fontId="10" fillId="0" borderId="26" xfId="0" applyFont="1" applyFill="1" applyBorder="1" applyAlignment="1">
      <alignment horizontal="center" wrapText="1"/>
    </xf>
    <xf numFmtId="0" fontId="10" fillId="0" borderId="8" xfId="0" applyFont="1" applyFill="1" applyBorder="1" applyAlignment="1">
      <alignment horizontal="center" vertical="center" wrapText="1"/>
    </xf>
    <xf numFmtId="0" fontId="9" fillId="0" borderId="114" xfId="0" applyFont="1" applyFill="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Fill="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6" borderId="98"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0" borderId="98"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Fill="1" applyBorder="1" applyAlignment="1">
      <alignment vertical="center" wrapText="1"/>
    </xf>
    <xf numFmtId="0" fontId="4" fillId="0" borderId="112" xfId="0" applyFont="1" applyFill="1" applyBorder="1"/>
    <xf numFmtId="0" fontId="4" fillId="0" borderId="24" xfId="0" applyFont="1" applyFill="1" applyBorder="1"/>
    <xf numFmtId="0" fontId="9" fillId="0" borderId="112" xfId="0" applyFont="1" applyFill="1" applyBorder="1"/>
    <xf numFmtId="0" fontId="9" fillId="0" borderId="112" xfId="0" applyFont="1" applyFill="1" applyBorder="1" applyAlignment="1">
      <alignment wrapText="1"/>
    </xf>
    <xf numFmtId="0" fontId="10" fillId="0" borderId="18" xfId="0" applyFont="1" applyFill="1" applyBorder="1" applyAlignment="1">
      <alignment horizontal="center"/>
    </xf>
    <xf numFmtId="0" fontId="10" fillId="0" borderId="112" xfId="0" applyFont="1" applyFill="1" applyBorder="1" applyAlignment="1">
      <alignment horizontal="center" vertical="center" wrapText="1"/>
    </xf>
    <xf numFmtId="0" fontId="2" fillId="0" borderId="17" xfId="0"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193" fontId="7" fillId="0" borderId="97" xfId="0" applyNumberFormat="1" applyFont="1" applyFill="1" applyBorder="1" applyAlignment="1" applyProtection="1">
      <alignment vertical="center" wrapText="1"/>
      <protection locked="0"/>
    </xf>
    <xf numFmtId="193" fontId="4" fillId="0" borderId="97" xfId="0" applyNumberFormat="1" applyFont="1" applyFill="1" applyBorder="1" applyAlignment="1" applyProtection="1">
      <alignment vertical="center" wrapText="1"/>
      <protection locked="0"/>
    </xf>
    <xf numFmtId="193" fontId="4" fillId="0" borderId="112" xfId="0" applyNumberFormat="1" applyFont="1" applyFill="1" applyBorder="1" applyAlignment="1" applyProtection="1">
      <alignment vertical="center" wrapText="1"/>
      <protection locked="0"/>
    </xf>
    <xf numFmtId="193" fontId="7" fillId="0" borderId="97" xfId="0" applyNumberFormat="1" applyFont="1" applyFill="1" applyBorder="1" applyAlignment="1" applyProtection="1">
      <alignment horizontal="right" vertical="center" wrapText="1"/>
      <protection locked="0"/>
    </xf>
    <xf numFmtId="0" fontId="7" fillId="0" borderId="97" xfId="0" applyFont="1" applyFill="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applyFill="1" applyBorder="1"/>
    <xf numFmtId="10" fontId="4" fillId="0" borderId="97" xfId="20986" applyNumberFormat="1" applyFont="1" applyFill="1" applyBorder="1" applyAlignment="1" applyProtection="1">
      <alignment horizontal="right" vertical="center" wrapText="1"/>
      <protection locked="0"/>
    </xf>
    <xf numFmtId="10" fontId="4" fillId="0" borderId="97" xfId="20986" applyNumberFormat="1" applyFont="1" applyFill="1" applyBorder="1" applyAlignment="1" applyProtection="1">
      <alignment vertical="center" wrapText="1"/>
      <protection locked="0"/>
    </xf>
    <xf numFmtId="10" fontId="4" fillId="0" borderId="112"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Fill="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Fill="1" applyBorder="1"/>
    <xf numFmtId="0" fontId="4" fillId="0" borderId="97" xfId="0" applyFont="1" applyFill="1" applyBorder="1" applyAlignment="1">
      <alignment wrapText="1"/>
    </xf>
    <xf numFmtId="164" fontId="4" fillId="0" borderId="97" xfId="991" applyNumberFormat="1" applyFont="1" applyFill="1" applyBorder="1"/>
    <xf numFmtId="164" fontId="4" fillId="0" borderId="112" xfId="991" applyNumberFormat="1" applyFont="1" applyFill="1" applyBorder="1"/>
    <xf numFmtId="0" fontId="14" fillId="0" borderId="97" xfId="0" applyFont="1" applyFill="1" applyBorder="1" applyAlignment="1">
      <alignment horizontal="left" wrapText="1" indent="2"/>
    </xf>
    <xf numFmtId="169" fontId="26" fillId="37" borderId="97" xfId="4" applyNumberFormat="1" applyFont="1" applyFill="1" applyBorder="1"/>
    <xf numFmtId="164" fontId="4" fillId="0" borderId="97" xfId="991" applyNumberFormat="1" applyFont="1" applyFill="1" applyBorder="1" applyAlignment="1">
      <alignment vertical="center"/>
    </xf>
    <xf numFmtId="0" fontId="6" fillId="0" borderId="114" xfId="0" applyFont="1" applyFill="1" applyBorder="1"/>
    <xf numFmtId="0" fontId="6" fillId="0" borderId="97" xfId="0" applyFont="1" applyFill="1" applyBorder="1" applyAlignment="1">
      <alignment wrapText="1"/>
    </xf>
    <xf numFmtId="164" fontId="6" fillId="0" borderId="112" xfId="991" applyNumberFormat="1" applyFont="1" applyFill="1" applyBorder="1"/>
    <xf numFmtId="0" fontId="3" fillId="3" borderId="62"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91" xfId="991" applyNumberFormat="1" applyFont="1" applyFill="1" applyBorder="1"/>
    <xf numFmtId="164" fontId="4" fillId="0" borderId="97" xfId="991" applyNumberFormat="1" applyFont="1" applyFill="1" applyBorder="1"/>
    <xf numFmtId="164" fontId="4" fillId="0" borderId="97" xfId="991" applyNumberFormat="1" applyFont="1" applyFill="1" applyBorder="1" applyAlignment="1">
      <alignment vertical="center"/>
    </xf>
    <xf numFmtId="0" fontId="14" fillId="0" borderId="97"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Fill="1" applyBorder="1"/>
    <xf numFmtId="0" fontId="6" fillId="0" borderId="23" xfId="0" applyFont="1" applyFill="1" applyBorder="1" applyAlignment="1">
      <alignment wrapText="1"/>
    </xf>
    <xf numFmtId="169" fontId="26" fillId="37" borderId="115" xfId="4" applyNumberFormat="1" applyFont="1" applyFill="1" applyBorder="1"/>
    <xf numFmtId="10" fontId="6" fillId="0" borderId="24" xfId="20986" applyNumberFormat="1" applyFont="1" applyFill="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6" fillId="0" borderId="85" xfId="0" applyFont="1" applyFill="1" applyBorder="1" applyAlignment="1">
      <alignment horizontal="left" vertical="center"/>
    </xf>
    <xf numFmtId="0" fontId="106" fillId="0" borderId="83" xfId="0" applyFont="1" applyFill="1" applyBorder="1" applyAlignment="1">
      <alignment vertical="center" wrapText="1"/>
    </xf>
    <xf numFmtId="0" fontId="106" fillId="0" borderId="83" xfId="0" applyFont="1" applyFill="1" applyBorder="1" applyAlignment="1">
      <alignment horizontal="left" vertical="center" wrapText="1"/>
    </xf>
    <xf numFmtId="0" fontId="115" fillId="0" borderId="0" xfId="11042" applyFont="1" applyFill="1" applyBorder="1"/>
    <xf numFmtId="0" fontId="116" fillId="0" borderId="0" xfId="0" applyFont="1" applyFill="1" applyBorder="1"/>
    <xf numFmtId="0" fontId="115" fillId="0" borderId="0" xfId="11042" applyFont="1" applyFill="1" applyBorder="1"/>
    <xf numFmtId="0" fontId="117" fillId="0" borderId="0" xfId="11042" applyFont="1" applyFill="1" applyBorder="1"/>
    <xf numFmtId="0" fontId="116" fillId="0" borderId="0" xfId="0" applyFont="1" applyFill="1" applyBorder="1" applyAlignment="1">
      <alignment wrapText="1"/>
    </xf>
    <xf numFmtId="0" fontId="119" fillId="0" borderId="0" xfId="0" applyFont="1" applyFill="1" applyBorder="1"/>
    <xf numFmtId="0" fontId="116" fillId="0" borderId="0" xfId="0" applyFont="1" applyFill="1" applyBorder="1"/>
    <xf numFmtId="0" fontId="116" fillId="0" borderId="0" xfId="0" applyFont="1" applyFill="1" applyBorder="1"/>
    <xf numFmtId="0" fontId="116" fillId="0" borderId="0" xfId="0" applyFont="1" applyFill="1" applyBorder="1" applyAlignment="1">
      <alignment horizontal="left"/>
    </xf>
    <xf numFmtId="0" fontId="118" fillId="0" borderId="128" xfId="0" applyFont="1" applyFill="1" applyBorder="1" applyAlignment="1">
      <alignment horizontal="left" vertical="center" wrapText="1"/>
    </xf>
    <xf numFmtId="0" fontId="124" fillId="0" borderId="0" xfId="0" applyFont="1" applyFill="1" applyBorder="1"/>
    <xf numFmtId="49" fontId="106" fillId="0" borderId="97" xfId="0" applyNumberFormat="1" applyFont="1" applyFill="1" applyBorder="1" applyAlignment="1">
      <alignment horizontal="right" vertical="center"/>
    </xf>
    <xf numFmtId="0" fontId="125" fillId="0" borderId="0" xfId="0" applyFont="1" applyFill="1" applyBorder="1"/>
    <xf numFmtId="0" fontId="116" fillId="0" borderId="0" xfId="0" applyFont="1" applyFill="1" applyBorder="1" applyAlignment="1">
      <alignment horizontal="left" indent="1"/>
    </xf>
    <xf numFmtId="0" fontId="116" fillId="0" borderId="0" xfId="0" applyFont="1" applyFill="1" applyBorder="1" applyAlignment="1">
      <alignment horizontal="left" indent="2"/>
    </xf>
    <xf numFmtId="49" fontId="116" fillId="0" borderId="0" xfId="0" applyNumberFormat="1" applyFont="1" applyFill="1" applyBorder="1" applyAlignment="1">
      <alignment horizontal="left" indent="3"/>
    </xf>
    <xf numFmtId="49" fontId="116" fillId="0" borderId="0" xfId="0" applyNumberFormat="1" applyFont="1" applyFill="1" applyBorder="1" applyAlignment="1">
      <alignment horizontal="left" indent="1"/>
    </xf>
    <xf numFmtId="49" fontId="116" fillId="0" borderId="0" xfId="0" applyNumberFormat="1" applyFont="1" applyFill="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Font="1" applyFill="1" applyBorder="1" applyAlignment="1">
      <alignment horizontal="left" wrapText="1" indent="1"/>
    </xf>
    <xf numFmtId="0" fontId="116" fillId="0" borderId="0" xfId="0" applyFont="1" applyFill="1" applyBorder="1" applyAlignment="1">
      <alignment horizontal="left" vertical="top" wrapText="1"/>
    </xf>
    <xf numFmtId="193" fontId="7" fillId="3" borderId="112" xfId="5166" applyNumberFormat="1" applyFont="1" applyFill="1" applyBorder="1" applyAlignment="1" applyProtection="1">
      <alignment vertical="top" wrapText="1"/>
      <protection locked="0"/>
    </xf>
    <xf numFmtId="0" fontId="3" fillId="0" borderId="97" xfId="0" applyFont="1" applyFill="1" applyBorder="1" applyAlignment="1">
      <alignment horizontal="center" vertical="center"/>
    </xf>
    <xf numFmtId="0" fontId="129" fillId="3" borderId="97" xfId="10346" applyFont="1" applyFill="1" applyBorder="1" applyAlignment="1">
      <alignment horizontal="left" vertical="center" wrapText="1"/>
    </xf>
    <xf numFmtId="0" fontId="130" fillId="0" borderId="97" xfId="10346" applyFont="1" applyFill="1" applyBorder="1" applyAlignment="1">
      <alignment horizontal="left" vertical="center" wrapText="1" indent="1"/>
    </xf>
    <xf numFmtId="0" fontId="131" fillId="3" borderId="97" xfId="10346" applyFont="1" applyFill="1" applyBorder="1" applyAlignment="1">
      <alignment horizontal="left" vertical="center" wrapText="1"/>
    </xf>
    <xf numFmtId="0" fontId="130" fillId="3" borderId="97" xfId="10346"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10346" applyFont="1" applyFill="1" applyBorder="1" applyAlignment="1">
      <alignment horizontal="left" vertical="center" wrapText="1" indent="1"/>
    </xf>
    <xf numFmtId="0" fontId="131" fillId="0" borderId="97" xfId="10346" applyFont="1" applyFill="1" applyBorder="1" applyAlignment="1">
      <alignment horizontal="left" vertical="center" wrapText="1"/>
    </xf>
    <xf numFmtId="0" fontId="133" fillId="0" borderId="97" xfId="10346" applyFont="1" applyFill="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10346"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10346" applyFont="1" applyFill="1" applyBorder="1" applyAlignment="1">
      <alignment horizontal="left" vertical="center" wrapText="1" indent="1"/>
    </xf>
    <xf numFmtId="0" fontId="131"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8" xfId="10346" applyFont="1" applyFill="1" applyBorder="1" applyAlignment="1">
      <alignment horizontal="left" vertical="center" wrapText="1"/>
    </xf>
    <xf numFmtId="0" fontId="131" fillId="3" borderId="138" xfId="10346" applyFont="1" applyFill="1" applyBorder="1" applyAlignment="1">
      <alignment horizontal="left" vertical="center" wrapText="1"/>
    </xf>
    <xf numFmtId="0" fontId="133" fillId="0" borderId="138" xfId="10346" applyFont="1" applyFill="1" applyBorder="1" applyAlignment="1">
      <alignment horizontal="center" vertical="center" wrapText="1"/>
    </xf>
    <xf numFmtId="0" fontId="131" fillId="0" borderId="138" xfId="10346"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Fill="1" applyBorder="1" applyAlignment="1">
      <alignment horizontal="left"/>
    </xf>
    <xf numFmtId="0" fontId="131" fillId="0" borderId="138" xfId="0" applyFont="1" applyFill="1" applyBorder="1" applyAlignment="1">
      <alignment horizontal="left" vertical="center" wrapText="1"/>
    </xf>
    <xf numFmtId="0" fontId="0" fillId="0" borderId="0" xfId="0" applyFont="1" applyFill="1" applyBorder="1" applyAlignment="1">
      <alignment horizontal="left" vertical="center"/>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10346"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10346" applyFont="1" applyFill="1" applyBorder="1" applyAlignment="1">
      <alignment vertical="center" wrapText="1"/>
    </xf>
    <xf numFmtId="0" fontId="0" fillId="0" borderId="138" xfId="0" applyFont="1" applyFill="1" applyBorder="1" applyAlignment="1">
      <alignment horizontal="center"/>
    </xf>
    <xf numFmtId="0" fontId="15" fillId="0" borderId="138" xfId="0" applyFont="1" applyFill="1" applyBorder="1" applyAlignment="1">
      <alignment vertical="center" wrapText="1"/>
    </xf>
    <xf numFmtId="0" fontId="7" fillId="0" borderId="138" xfId="0" applyFont="1" applyFill="1" applyBorder="1" applyAlignment="1">
      <alignment horizontal="left" vertical="center" wrapText="1" indent="1"/>
    </xf>
    <xf numFmtId="0" fontId="3" fillId="0" borderId="138" xfId="0" applyFont="1" applyFill="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6" fillId="0" borderId="138"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42" xfId="0" applyFont="1" applyFill="1" applyBorder="1" applyAlignment="1">
      <alignment horizontal="center"/>
    </xf>
    <xf numFmtId="0" fontId="130" fillId="0" borderId="142" xfId="10346"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xf>
    <xf numFmtId="0" fontId="130" fillId="0" borderId="138"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38" xfId="0" applyFont="1" applyFill="1" applyBorder="1"/>
    <xf numFmtId="49" fontId="121" fillId="0" borderId="138" xfId="11119" applyNumberFormat="1" applyFont="1" applyFill="1" applyBorder="1" applyAlignment="1" applyProtection="1">
      <alignment horizontal="right" vertical="center"/>
      <protection locked="0"/>
    </xf>
    <xf numFmtId="0" fontId="120" fillId="3" borderId="138" xfId="17467" applyFont="1" applyFill="1" applyBorder="1" applyAlignment="1" applyProtection="1">
      <alignment horizontal="left" vertical="center" wrapText="1"/>
      <protection locked="0"/>
    </xf>
    <xf numFmtId="49" fontId="120" fillId="3" borderId="138" xfId="11119" applyNumberFormat="1" applyFont="1" applyFill="1" applyBorder="1" applyAlignment="1" applyProtection="1">
      <alignment horizontal="right" vertical="center"/>
      <protection locked="0"/>
    </xf>
    <xf numFmtId="0" fontId="120" fillId="0" borderId="138" xfId="17467" applyFont="1" applyFill="1" applyBorder="1" applyAlignment="1" applyProtection="1">
      <alignment horizontal="left" vertical="center" wrapText="1"/>
      <protection locked="0"/>
    </xf>
    <xf numFmtId="49" fontId="120" fillId="0" borderId="138" xfId="11119" applyNumberFormat="1" applyFont="1" applyFill="1" applyBorder="1" applyAlignment="1" applyProtection="1">
      <alignment horizontal="right" vertical="center"/>
      <protection locked="0"/>
    </xf>
    <xf numFmtId="0" fontId="122" fillId="0" borderId="138" xfId="17467" applyFont="1" applyFill="1" applyBorder="1" applyAlignment="1" applyProtection="1">
      <alignment horizontal="left" vertical="center" wrapText="1"/>
      <protection locked="0"/>
    </xf>
    <xf numFmtId="0" fontId="119" fillId="0" borderId="138" xfId="0" applyFont="1" applyFill="1" applyBorder="1" applyAlignment="1">
      <alignment horizontal="center" vertical="center" wrapText="1"/>
    </xf>
    <xf numFmtId="0" fontId="119" fillId="0" borderId="138" xfId="0" applyFont="1" applyFill="1" applyBorder="1" applyAlignment="1">
      <alignment horizontal="center" vertical="center" wrapText="1"/>
    </xf>
    <xf numFmtId="166" fontId="115" fillId="36" borderId="146" xfId="1077" applyNumberFormat="1" applyFont="1" applyFill="1" applyBorder="1"/>
    <xf numFmtId="0" fontId="115" fillId="0" borderId="146" xfId="0" applyFont="1" applyFill="1" applyBorder="1"/>
    <xf numFmtId="0" fontId="115" fillId="0" borderId="146" xfId="0" applyFont="1" applyFill="1" applyBorder="1"/>
    <xf numFmtId="0" fontId="115" fillId="0" borderId="146" xfId="0" applyFont="1" applyFill="1" applyBorder="1" applyAlignment="1">
      <alignment horizontal="left" indent="8"/>
    </xf>
    <xf numFmtId="0" fontId="115" fillId="0" borderId="146" xfId="0" applyFont="1" applyFill="1" applyBorder="1" applyAlignment="1">
      <alignment wrapText="1"/>
    </xf>
    <xf numFmtId="0" fontId="118" fillId="0" borderId="146" xfId="0" applyFont="1" applyFill="1" applyBorder="1"/>
    <xf numFmtId="49" fontId="121" fillId="0" borderId="146" xfId="11119" applyNumberFormat="1" applyFont="1" applyFill="1" applyBorder="1" applyAlignment="1" applyProtection="1">
      <alignment horizontal="right" vertical="center" wrapText="1"/>
      <protection locked="0"/>
    </xf>
    <xf numFmtId="49" fontId="120" fillId="3" borderId="146" xfId="11119" applyNumberFormat="1" applyFont="1" applyFill="1" applyBorder="1" applyAlignment="1" applyProtection="1">
      <alignment horizontal="right" vertical="center" wrapText="1"/>
      <protection locked="0"/>
    </xf>
    <xf numFmtId="49" fontId="120" fillId="0" borderId="146" xfId="11119" applyNumberFormat="1" applyFont="1" applyFill="1" applyBorder="1" applyAlignment="1" applyProtection="1">
      <alignment horizontal="right" vertical="center" wrapText="1"/>
      <protection locked="0"/>
    </xf>
    <xf numFmtId="0" fontId="115" fillId="0" borderId="146"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xf>
    <xf numFmtId="0" fontId="115" fillId="0" borderId="0" xfId="0" applyFont="1" applyFill="1" applyBorder="1"/>
    <xf numFmtId="0" fontId="115" fillId="0" borderId="0" xfId="0" applyFont="1" applyFill="1" applyBorder="1" applyAlignment="1">
      <alignment wrapText="1"/>
    </xf>
    <xf numFmtId="14" fontId="115" fillId="0" borderId="0" xfId="0" applyNumberFormat="1" applyFont="1" applyFill="1" applyBorder="1"/>
    <xf numFmtId="0" fontId="118" fillId="0" borderId="146" xfId="0" applyFont="1" applyFill="1" applyBorder="1"/>
    <xf numFmtId="0" fontId="115" fillId="0" borderId="146" xfId="0" applyFont="1" applyFill="1" applyBorder="1" applyAlignment="1">
      <alignment horizontal="left" vertical="center" wrapText="1"/>
    </xf>
    <xf numFmtId="0" fontId="119" fillId="0" borderId="146" xfId="0" applyFont="1" applyFill="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Fill="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80" borderId="146" xfId="0" applyFont="1" applyFill="1" applyBorder="1"/>
    <xf numFmtId="0" fontId="118" fillId="0" borderId="7" xfId="0" applyFont="1" applyFill="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Fill="1" applyBorder="1"/>
    <xf numFmtId="0" fontId="115" fillId="0" borderId="146" xfId="0" applyFont="1" applyFill="1" applyBorder="1" applyAlignment="1">
      <alignment horizontal="left" indent="1"/>
    </xf>
    <xf numFmtId="0" fontId="115" fillId="0" borderId="146" xfId="0" applyFont="1" applyFill="1" applyBorder="1" applyAlignment="1">
      <alignment horizontal="center"/>
    </xf>
    <xf numFmtId="0" fontId="115" fillId="0" borderId="0" xfId="0" applyFont="1" applyFill="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53" xfId="0" applyFont="1" applyFill="1" applyBorder="1" applyAlignment="1">
      <alignment wrapText="1"/>
    </xf>
    <xf numFmtId="0" fontId="115" fillId="0" borderId="7" xfId="0" applyFont="1" applyFill="1" applyBorder="1" applyAlignment="1">
      <alignment wrapText="1"/>
    </xf>
    <xf numFmtId="0" fontId="115" fillId="0" borderId="0"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Fill="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81" borderId="155" xfId="0" applyFont="1" applyFill="1" applyBorder="1"/>
    <xf numFmtId="0" fontId="115" fillId="81" borderId="146" xfId="0" applyFont="1" applyFill="1" applyBorder="1"/>
    <xf numFmtId="49" fontId="115" fillId="0" borderId="155" xfId="0" applyNumberFormat="1" applyFont="1" applyFill="1" applyBorder="1" applyAlignment="1">
      <alignment horizontal="left" indent="1"/>
    </xf>
    <xf numFmtId="0" fontId="115" fillId="0" borderId="156" xfId="0" applyFont="1" applyFill="1" applyBorder="1" applyAlignment="1">
      <alignment horizontal="left" indent="1"/>
    </xf>
    <xf numFmtId="0" fontId="115" fillId="0" borderId="155" xfId="0" applyFont="1" applyFill="1" applyBorder="1"/>
    <xf numFmtId="49" fontId="115" fillId="0" borderId="156" xfId="0" applyNumberFormat="1" applyFont="1" applyFill="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Fill="1" applyBorder="1" applyAlignment="1">
      <alignment horizontal="left" indent="3"/>
    </xf>
    <xf numFmtId="0" fontId="115" fillId="0" borderId="156" xfId="0" applyFont="1" applyFill="1" applyBorder="1" applyAlignment="1">
      <alignment horizontal="left" indent="2"/>
    </xf>
    <xf numFmtId="0" fontId="115" fillId="0" borderId="155" xfId="0" applyFont="1" applyFill="1" applyBorder="1" applyAlignment="1">
      <alignment horizontal="left" indent="2"/>
    </xf>
    <xf numFmtId="0" fontId="115" fillId="0" borderId="156" xfId="0" applyFont="1" applyFill="1" applyBorder="1" applyAlignment="1">
      <alignment horizontal="left" indent="1"/>
    </xf>
    <xf numFmtId="0" fontId="115" fillId="0" borderId="155" xfId="0" applyFont="1" applyFill="1" applyBorder="1" applyAlignment="1">
      <alignment horizontal="left" indent="1"/>
    </xf>
    <xf numFmtId="0" fontId="118" fillId="0" borderId="63" xfId="0" applyFont="1" applyFill="1" applyBorder="1"/>
    <xf numFmtId="0" fontId="115" fillId="0" borderId="68" xfId="0" applyFont="1" applyFill="1" applyBorder="1"/>
    <xf numFmtId="0" fontId="115" fillId="0" borderId="0" xfId="0" applyFont="1" applyFill="1" applyBorder="1" applyAlignment="1">
      <alignment wrapText="1"/>
    </xf>
    <xf numFmtId="0" fontId="115" fillId="0" borderId="0" xfId="0" applyFont="1" applyFill="1" applyBorder="1" applyAlignment="1">
      <alignment horizontal="center" vertical="center"/>
    </xf>
    <xf numFmtId="0" fontId="115" fillId="0" borderId="0" xfId="0" applyFont="1" applyFill="1" applyBorder="1" applyAlignment="1">
      <alignment horizontal="left"/>
    </xf>
    <xf numFmtId="0" fontId="118" fillId="0" borderId="146" xfId="0" applyFont="1" applyFill="1" applyBorder="1" applyAlignment="1">
      <alignment horizontal="left" vertical="center" wrapText="1"/>
    </xf>
    <xf numFmtId="0" fontId="115" fillId="0" borderId="146" xfId="0" applyFont="1" applyFill="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Fill="1" applyBorder="1"/>
    <xf numFmtId="0" fontId="118" fillId="0" borderId="146" xfId="0" applyFont="1" applyFill="1" applyBorder="1" applyAlignment="1">
      <alignment horizontal="center" vertical="center" wrapText="1"/>
    </xf>
    <xf numFmtId="0" fontId="120" fillId="0" borderId="0" xfId="0" applyFont="1" applyFill="1" applyBorder="1" applyAlignment="1">
      <alignment horizontal="center" vertical="center"/>
    </xf>
    <xf numFmtId="0" fontId="120" fillId="0" borderId="0" xfId="0" applyFont="1" applyFill="1" applyBorder="1"/>
    <xf numFmtId="0" fontId="138" fillId="0" borderId="0" xfId="0" applyFont="1" applyFill="1" applyBorder="1"/>
    <xf numFmtId="0" fontId="115" fillId="0" borderId="133" xfId="0" applyFont="1" applyFill="1" applyBorder="1" applyAlignment="1">
      <alignment horizontal="left" vertical="center" wrapText="1" indent="1" readingOrder="1"/>
    </xf>
    <xf numFmtId="0" fontId="120" fillId="0" borderId="146" xfId="0" applyFont="1" applyFill="1" applyBorder="1" applyAlignment="1">
      <alignment horizontal="left" indent="3"/>
    </xf>
    <xf numFmtId="0" fontId="118" fillId="0" borderId="146" xfId="0" applyFont="1" applyFill="1" applyBorder="1" applyAlignment="1">
      <alignment vertical="center" wrapText="1" readingOrder="1"/>
    </xf>
    <xf numFmtId="0" fontId="120" fillId="0" borderId="146" xfId="0" applyFont="1" applyFill="1" applyBorder="1" applyAlignment="1">
      <alignment horizontal="left" indent="2"/>
    </xf>
    <xf numFmtId="0" fontId="120" fillId="0" borderId="147" xfId="0" applyFont="1" applyFill="1" applyBorder="1"/>
    <xf numFmtId="0" fontId="115" fillId="0" borderId="134" xfId="0"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3" xfId="0"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2" xfId="0" applyFont="1" applyFill="1" applyBorder="1" applyAlignment="1">
      <alignment vertical="center" wrapText="1" readingOrder="1"/>
    </xf>
    <xf numFmtId="0" fontId="138" fillId="0" borderId="7" xfId="0" applyFont="1" applyFill="1" applyBorder="1"/>
    <xf numFmtId="0" fontId="106" fillId="0" borderId="146" xfId="0" applyFont="1" applyFill="1" applyBorder="1" applyAlignment="1">
      <alignment vertical="center"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indent="2"/>
    </xf>
    <xf numFmtId="0" fontId="106" fillId="0" borderId="146" xfId="0" applyFont="1" applyFill="1" applyBorder="1" applyAlignment="1">
      <alignment vertical="center" wrapText="1"/>
    </xf>
    <xf numFmtId="0" fontId="106" fillId="0" borderId="146" xfId="0" applyFont="1" applyFill="1" applyBorder="1" applyAlignment="1">
      <alignment horizontal="left" vertical="center" indent="1"/>
    </xf>
    <xf numFmtId="0" fontId="106" fillId="0" borderId="146" xfId="0" applyFont="1" applyFill="1" applyBorder="1" applyAlignment="1">
      <alignment horizontal="left" vertical="center" wrapText="1" indent="1"/>
    </xf>
    <xf numFmtId="0" fontId="106" fillId="0" borderId="146" xfId="0" applyFont="1" applyFill="1" applyBorder="1" applyAlignment="1">
      <alignment horizontal="right" vertical="center"/>
    </xf>
    <xf numFmtId="49" fontId="106" fillId="0" borderId="146" xfId="0" applyNumberFormat="1" applyFont="1" applyFill="1" applyBorder="1" applyAlignment="1">
      <alignment horizontal="right" vertical="center"/>
    </xf>
    <xf numFmtId="0" fontId="106" fillId="0" borderId="147" xfId="0" applyFont="1" applyFill="1" applyBorder="1" applyAlignment="1">
      <alignment horizontal="left" vertical="top" wrapText="1"/>
    </xf>
    <xf numFmtId="49" fontId="106" fillId="0" borderId="146" xfId="0" applyNumberFormat="1" applyFont="1" applyFill="1" applyBorder="1" applyAlignment="1">
      <alignment vertical="top" wrapText="1"/>
    </xf>
    <xf numFmtId="49" fontId="106" fillId="0" borderId="146" xfId="0" applyNumberFormat="1" applyFont="1" applyFill="1" applyBorder="1" applyAlignment="1">
      <alignment horizontal="left" vertical="top" wrapText="1" indent="2"/>
    </xf>
    <xf numFmtId="49" fontId="106" fillId="0" borderId="146" xfId="0" applyNumberFormat="1" applyFont="1" applyFill="1" applyBorder="1" applyAlignment="1">
      <alignment horizontal="left" vertical="center" wrapText="1" indent="3"/>
    </xf>
    <xf numFmtId="49" fontId="106" fillId="0" borderId="146" xfId="0" applyNumberFormat="1" applyFont="1" applyFill="1" applyBorder="1" applyAlignment="1">
      <alignment horizontal="left" wrapText="1" indent="2"/>
    </xf>
    <xf numFmtId="49" fontId="106" fillId="0" borderId="146" xfId="0" applyNumberFormat="1" applyFont="1" applyFill="1" applyBorder="1" applyAlignment="1">
      <alignment horizontal="left" vertical="top" wrapText="1"/>
    </xf>
    <xf numFmtId="49" fontId="106" fillId="0" borderId="146" xfId="0" applyNumberFormat="1" applyFont="1" applyFill="1" applyBorder="1" applyAlignment="1">
      <alignment horizontal="left" wrapText="1" indent="3"/>
    </xf>
    <xf numFmtId="49" fontId="106" fillId="0" borderId="146" xfId="0" applyNumberFormat="1" applyFont="1" applyFill="1" applyBorder="1" applyAlignment="1">
      <alignment vertical="center"/>
    </xf>
    <xf numFmtId="0" fontId="106" fillId="0" borderId="146" xfId="0" applyFont="1" applyFill="1" applyBorder="1" applyAlignment="1">
      <alignment horizontal="left" vertical="center" wrapText="1"/>
    </xf>
    <xf numFmtId="49" fontId="106" fillId="0" borderId="146" xfId="0" applyNumberFormat="1" applyFont="1" applyFill="1" applyBorder="1" applyAlignment="1">
      <alignment horizontal="left" indent="3"/>
    </xf>
    <xf numFmtId="0" fontId="106" fillId="0" borderId="146" xfId="0" applyFont="1" applyFill="1" applyBorder="1" applyAlignment="1">
      <alignment horizontal="left" inden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wrapText="1" indent="2"/>
    </xf>
    <xf numFmtId="0" fontId="106" fillId="0" borderId="146" xfId="0" applyFont="1" applyFill="1" applyBorder="1" applyAlignment="1">
      <alignment horizontal="left" vertical="top" wrapText="1"/>
    </xf>
    <xf numFmtId="0" fontId="105" fillId="0" borderId="7" xfId="0" applyFont="1" applyFill="1" applyBorder="1" applyAlignment="1">
      <alignment wrapText="1"/>
    </xf>
    <xf numFmtId="0" fontId="106" fillId="0" borderId="146" xfId="0" applyFont="1" applyFill="1" applyBorder="1" applyAlignment="1">
      <alignment horizontal="left" vertical="top" wrapText="1" indent="2"/>
    </xf>
    <xf numFmtId="0" fontId="106" fillId="0" borderId="146" xfId="0" applyFont="1" applyFill="1" applyBorder="1" applyAlignment="1">
      <alignment horizontal="left" wrapText="1"/>
    </xf>
    <xf numFmtId="0" fontId="106" fillId="0" borderId="146" xfId="12857" applyFont="1" applyFill="1" applyBorder="1" applyAlignment="1">
      <alignment horizontal="left" vertical="center" wrapText="1" indent="2"/>
    </xf>
    <xf numFmtId="0" fontId="106" fillId="0" borderId="146" xfId="0" applyFont="1" applyFill="1" applyBorder="1" applyAlignment="1">
      <alignment horizontal="left" wrapText="1" indent="2"/>
    </xf>
    <xf numFmtId="0" fontId="106" fillId="0" borderId="146" xfId="0" applyFont="1" applyFill="1" applyBorder="1" applyAlignment="1">
      <alignment wrapText="1"/>
    </xf>
    <xf numFmtId="0" fontId="106" fillId="0" borderId="146" xfId="0" applyFont="1" applyFill="1" applyBorder="1"/>
    <xf numFmtId="0" fontId="106" fillId="0" borderId="146" xfId="12857" applyFont="1" applyFill="1" applyBorder="1" applyAlignment="1">
      <alignment horizontal="left" vertical="center" wrapText="1"/>
    </xf>
    <xf numFmtId="0" fontId="105" fillId="0" borderId="146" xfId="0" applyFont="1" applyFill="1" applyBorder="1" applyAlignment="1">
      <alignment wrapText="1"/>
    </xf>
    <xf numFmtId="0" fontId="106" fillId="0" borderId="148" xfId="0" applyFont="1" applyFill="1" applyBorder="1" applyAlignment="1">
      <alignment horizontal="left" vertical="center" wrapText="1"/>
    </xf>
    <xf numFmtId="0" fontId="106" fillId="3" borderId="146" xfId="11119" applyFont="1" applyFill="1" applyBorder="1" applyAlignment="1" applyProtection="1">
      <alignment horizontal="right" vertical="center"/>
      <protection locked="0"/>
    </xf>
    <xf numFmtId="2" fontId="106" fillId="3" borderId="146" xfId="11119" applyNumberFormat="1" applyFont="1" applyFill="1" applyBorder="1" applyAlignment="1" applyProtection="1">
      <alignment horizontal="right" vertical="center"/>
      <protection locked="0"/>
    </xf>
    <xf numFmtId="0" fontId="106" fillId="0" borderId="146" xfId="0" applyFont="1" applyFill="1" applyBorder="1" applyAlignment="1">
      <alignment vertical="center"/>
    </xf>
    <xf numFmtId="0" fontId="106" fillId="0" borderId="148" xfId="17467" applyFont="1" applyFill="1" applyBorder="1" applyAlignment="1" applyProtection="1">
      <alignment horizontal="left" vertical="top" wrapText="1"/>
      <protection locked="0"/>
    </xf>
    <xf numFmtId="0" fontId="106" fillId="0" borderId="149" xfId="17467" applyFont="1" applyFill="1" applyBorder="1" applyAlignment="1" applyProtection="1">
      <alignment horizontal="left" vertical="top" wrapText="1"/>
      <protection locked="0"/>
    </xf>
    <xf numFmtId="0" fontId="106" fillId="0" borderId="147" xfId="0" applyFont="1" applyFill="1" applyBorder="1" applyAlignment="1">
      <alignment vertical="center" wrapText="1"/>
    </xf>
    <xf numFmtId="0" fontId="124" fillId="0" borderId="0" xfId="0" applyFont="1" applyFill="1" applyBorder="1" applyAlignment="1">
      <alignment horizontal="left" indent="2"/>
    </xf>
    <xf numFmtId="0" fontId="115" fillId="0" borderId="0" xfId="0" applyFont="1" applyFill="1" applyBorder="1" applyAlignment="1">
      <alignment horizontal="left" vertical="center" indent="1"/>
    </xf>
    <xf numFmtId="0" fontId="115" fillId="0" borderId="0" xfId="0" applyFont="1" applyFill="1" applyBorder="1" applyAlignment="1">
      <alignment vertical="center" wrapText="1"/>
    </xf>
    <xf numFmtId="0" fontId="115" fillId="0" borderId="0" xfId="0" applyFont="1" applyFill="1" applyBorder="1" applyAlignment="1">
      <alignment vertical="center" wrapText="1"/>
    </xf>
    <xf numFmtId="0" fontId="126" fillId="0" borderId="0" xfId="0" applyFont="1" applyFill="1" applyBorder="1" applyAlignment="1">
      <alignment horizontal="left" vertical="center" wrapText="1" readingOrder="1"/>
    </xf>
    <xf numFmtId="0" fontId="124" fillId="0" borderId="0" xfId="0" applyFont="1" applyFill="1" applyBorder="1" applyAlignment="1">
      <alignment horizontal="left" vertical="center" wrapText="1"/>
    </xf>
    <xf numFmtId="0" fontId="115" fillId="0" borderId="0" xfId="0" applyFont="1" applyFill="1" applyBorder="1" applyAlignment="1">
      <alignment horizontal="left" vertical="center" wrapText="1"/>
    </xf>
    <xf numFmtId="0" fontId="106" fillId="0" borderId="147" xfId="0" applyFont="1" applyFill="1" applyBorder="1" applyAlignment="1">
      <alignment horizontal="left" indent="2"/>
    </xf>
    <xf numFmtId="0" fontId="106" fillId="0" borderId="134" xfId="0" applyFont="1" applyFill="1" applyBorder="1" applyAlignment="1">
      <alignment horizontal="left" vertical="center" wrapText="1" readingOrder="1"/>
    </xf>
    <xf numFmtId="0" fontId="106" fillId="0" borderId="146" xfId="0" applyFont="1" applyFill="1" applyBorder="1" applyAlignment="1">
      <alignment horizontal="left" vertical="center" wrapText="1" readingOrder="1"/>
    </xf>
    <xf numFmtId="167" fontId="19" fillId="83" borderId="57" xfId="0" applyNumberFormat="1" applyFont="1" applyFill="1" applyBorder="1" applyAlignment="1">
      <alignment horizontal="center"/>
    </xf>
    <xf numFmtId="169" fontId="26" fillId="37" borderId="62" xfId="4" applyNumberFormat="1" applyFont="1" applyFill="1" applyBorder="1"/>
    <xf numFmtId="193" fontId="4" fillId="0" borderId="156" xfId="0" applyNumberFormat="1" applyFont="1" applyFill="1" applyBorder="1" applyAlignment="1" applyProtection="1">
      <alignment vertical="center" wrapText="1"/>
      <protection locked="0"/>
    </xf>
    <xf numFmtId="193" fontId="4" fillId="0" borderId="146" xfId="0" applyNumberFormat="1" applyFont="1" applyFill="1" applyBorder="1" applyAlignment="1" applyProtection="1">
      <alignment vertical="center" wrapText="1"/>
      <protection locked="0"/>
    </xf>
    <xf numFmtId="193" fontId="4" fillId="0" borderId="155" xfId="0" applyNumberFormat="1" applyFont="1" applyFill="1" applyBorder="1" applyAlignment="1" applyProtection="1">
      <alignment vertical="center" wrapText="1"/>
      <protection locked="0"/>
    </xf>
    <xf numFmtId="10" fontId="4" fillId="0" borderId="156" xfId="20986" applyNumberFormat="1" applyFont="1" applyFill="1" applyBorder="1" applyAlignment="1" applyProtection="1">
      <alignment vertical="center" wrapText="1"/>
      <protection locked="0"/>
    </xf>
    <xf numFmtId="10" fontId="4" fillId="0" borderId="146" xfId="20986" applyNumberFormat="1" applyFont="1" applyFill="1" applyBorder="1" applyAlignment="1" applyProtection="1">
      <alignment vertical="center" wrapText="1"/>
      <protection locked="0"/>
    </xf>
    <xf numFmtId="10" fontId="4" fillId="0" borderId="155" xfId="20986" applyNumberFormat="1" applyFont="1" applyFill="1" applyBorder="1" applyAlignment="1" applyProtection="1">
      <alignment vertical="center" wrapText="1"/>
      <protection locked="0"/>
    </xf>
    <xf numFmtId="193" fontId="17" fillId="2" borderId="146" xfId="0" applyNumberFormat="1" applyFont="1" applyFill="1" applyBorder="1" applyAlignment="1" applyProtection="1">
      <alignment vertical="center"/>
      <protection locked="0"/>
    </xf>
    <xf numFmtId="193" fontId="17" fillId="2" borderId="155" xfId="0"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155"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0" fontId="11" fillId="0" borderId="97" xfId="9420" applyFont="1" applyFill="1" applyBorder="1" applyAlignment="1" applyProtection="1">
      <alignment horizontal="left" vertical="top" wrapText="1"/>
    </xf>
    <xf numFmtId="0" fontId="106" fillId="0" borderId="0" xfId="0" applyFont="1" applyFill="1" applyBorder="1" applyAlignment="1">
      <alignment wrapText="1"/>
    </xf>
    <xf numFmtId="0" fontId="116" fillId="0" borderId="146" xfId="0" applyFont="1" applyFill="1" applyBorder="1"/>
    <xf numFmtId="0" fontId="119" fillId="0" borderId="146" xfId="0" applyFont="1" applyFill="1" applyBorder="1"/>
    <xf numFmtId="0" fontId="115" fillId="0" borderId="146" xfId="0" applyFont="1" applyFill="1" applyBorder="1" applyAlignment="1">
      <alignment horizontal="left" vertical="center" wrapText="1"/>
    </xf>
    <xf numFmtId="0" fontId="107" fillId="0" borderId="146" xfId="0" applyFont="1" applyFill="1" applyBorder="1"/>
    <xf numFmtId="3" fontId="116" fillId="0" borderId="0" xfId="0" applyNumberFormat="1" applyFont="1" applyFill="1" applyBorder="1"/>
    <xf numFmtId="43" fontId="116" fillId="0" borderId="0" xfId="0" applyNumberFormat="1" applyFont="1" applyFill="1" applyBorder="1"/>
    <xf numFmtId="10" fontId="1" fillId="0" borderId="153" xfId="20986" applyNumberFormat="1" applyBorder="1"/>
    <xf numFmtId="0" fontId="9" fillId="0" borderId="146" xfId="0" applyFont="1" applyFill="1" applyBorder="1" applyAlignment="1">
      <alignment horizontal="center" vertical="center" wrapText="1"/>
    </xf>
    <xf numFmtId="43" fontId="1" fillId="0" borderId="0" xfId="991"/>
    <xf numFmtId="0" fontId="4" fillId="0" borderId="0" xfId="0" applyFont="1" applyFill="1" applyBorder="1" applyAlignment="1">
      <alignment horizontal="right"/>
    </xf>
    <xf numFmtId="0" fontId="9" fillId="0" borderId="146" xfId="0" applyFont="1" applyFill="1" applyBorder="1" applyAlignment="1">
      <alignment horizontal="right" vertical="center" wrapText="1"/>
    </xf>
    <xf numFmtId="195" fontId="1" fillId="0" borderId="0" xfId="991" applyNumberFormat="1"/>
    <xf numFmtId="0" fontId="0" fillId="0" borderId="0" xfId="0" applyFont="1" applyFill="1" applyBorder="1" applyAlignment="1">
      <alignment horizontal="right"/>
    </xf>
    <xf numFmtId="0" fontId="9" fillId="0" borderId="155" xfId="0" applyFont="1" applyFill="1" applyBorder="1" applyAlignment="1">
      <alignment horizontal="center" vertical="center" wrapText="1"/>
    </xf>
    <xf numFmtId="193" fontId="9" fillId="0" borderId="146" xfId="0" applyNumberFormat="1" applyFont="1" applyFill="1" applyBorder="1" applyAlignment="1">
      <alignment horizontal="right"/>
    </xf>
    <xf numFmtId="193" fontId="9" fillId="36" borderId="146" xfId="0" applyNumberFormat="1" applyFont="1" applyFill="1" applyBorder="1" applyAlignment="1">
      <alignment horizontal="right"/>
    </xf>
    <xf numFmtId="193" fontId="9" fillId="36" borderId="155" xfId="0" applyNumberFormat="1" applyFont="1" applyFill="1" applyBorder="1" applyAlignment="1">
      <alignment horizontal="right"/>
    </xf>
    <xf numFmtId="9" fontId="4" fillId="0" borderId="21" xfId="0" applyNumberFormat="1" applyFont="1" applyFill="1" applyBorder="1"/>
    <xf numFmtId="14" fontId="4" fillId="0" borderId="0" xfId="0" applyNumberFormat="1" applyFont="1" applyFill="1" applyBorder="1" applyAlignment="1">
      <alignment horizontal="left"/>
    </xf>
    <xf numFmtId="10" fontId="1" fillId="0" borderId="146" xfId="20986" applyNumberFormat="1" applyBorder="1"/>
    <xf numFmtId="10" fontId="26" fillId="37" borderId="0" xfId="4" applyNumberFormat="1" applyFont="1" applyFill="1" applyBorder="1"/>
    <xf numFmtId="0" fontId="4" fillId="0" borderId="146" xfId="0" applyFont="1" applyFill="1" applyBorder="1" applyAlignment="1">
      <alignment vertical="center"/>
    </xf>
    <xf numFmtId="0" fontId="4" fillId="0" borderId="149" xfId="0" applyFont="1" applyFill="1" applyBorder="1" applyAlignment="1">
      <alignment vertical="center"/>
    </xf>
    <xf numFmtId="0" fontId="4" fillId="0" borderId="155" xfId="0" applyFont="1" applyFill="1" applyBorder="1" applyAlignment="1">
      <alignment vertical="center"/>
    </xf>
    <xf numFmtId="0" fontId="4" fillId="0" borderId="153" xfId="0" applyFont="1" applyFill="1" applyBorder="1" applyAlignment="1">
      <alignment vertical="center"/>
    </xf>
    <xf numFmtId="0" fontId="4" fillId="0" borderId="152" xfId="0" applyFont="1" applyFill="1" applyBorder="1" applyAlignment="1">
      <alignment vertical="center"/>
    </xf>
    <xf numFmtId="0" fontId="4" fillId="0" borderId="145" xfId="0" applyFont="1" applyFill="1" applyBorder="1" applyAlignment="1">
      <alignment vertical="center"/>
    </xf>
    <xf numFmtId="10" fontId="4" fillId="84" borderId="92" xfId="10137" applyNumberFormat="1" applyFont="1" applyFill="1" applyBorder="1" applyAlignment="1">
      <alignment vertical="center"/>
    </xf>
    <xf numFmtId="10" fontId="4" fillId="84" borderId="108" xfId="10137" applyNumberFormat="1" applyFont="1" applyFill="1" applyBorder="1" applyAlignment="1">
      <alignment vertical="center"/>
    </xf>
    <xf numFmtId="10" fontId="1" fillId="0" borderId="146" xfId="20986" applyNumberFormat="1" applyFill="1" applyBorder="1"/>
    <xf numFmtId="3" fontId="4"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right" vertical="center" wrapText="1"/>
    </xf>
    <xf numFmtId="3" fontId="108"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center" vertical="center" wrapText="1"/>
    </xf>
    <xf numFmtId="3" fontId="7" fillId="0" borderId="24" xfId="1142" applyNumberFormat="1" applyFont="1" applyFill="1" applyBorder="1" applyAlignment="1">
      <alignment horizontal="right" vertical="center"/>
    </xf>
    <xf numFmtId="167" fontId="23" fillId="0" borderId="162" xfId="0" applyNumberFormat="1" applyFont="1" applyFill="1" applyBorder="1" applyAlignment="1">
      <alignment horizontal="center"/>
    </xf>
    <xf numFmtId="167" fontId="23" fillId="0" borderId="146" xfId="0" applyNumberFormat="1" applyFont="1" applyFill="1" applyBorder="1" applyAlignment="1">
      <alignment horizontal="center"/>
    </xf>
    <xf numFmtId="0" fontId="23" fillId="0" borderId="146" xfId="0" applyFont="1" applyFill="1" applyBorder="1"/>
    <xf numFmtId="167" fontId="18" fillId="83" borderId="58" xfId="0" applyNumberFormat="1" applyFont="1" applyFill="1" applyBorder="1" applyAlignment="1">
      <alignment horizontal="center"/>
    </xf>
    <xf numFmtId="3" fontId="23" fillId="0" borderId="0" xfId="0" applyNumberFormat="1" applyFont="1" applyFill="1" applyBorder="1"/>
    <xf numFmtId="3" fontId="9" fillId="0" borderId="0" xfId="11042" applyNumberFormat="1" applyFont="1" applyFill="1" applyBorder="1"/>
    <xf numFmtId="3" fontId="4" fillId="0" borderId="59" xfId="0" applyNumberFormat="1" applyFont="1" applyFill="1" applyBorder="1" applyAlignment="1">
      <alignment horizontal="center" vertical="center" wrapText="1"/>
    </xf>
    <xf numFmtId="3" fontId="22" fillId="0" borderId="30" xfId="0" applyNumberFormat="1" applyFont="1" applyFill="1" applyBorder="1" applyAlignment="1">
      <alignment horizontal="center" vertical="center"/>
    </xf>
    <xf numFmtId="3" fontId="23" fillId="0" borderId="12" xfId="0" applyNumberFormat="1" applyFont="1" applyFill="1" applyBorder="1" applyAlignment="1">
      <alignment horizontal="center" vertical="center"/>
    </xf>
    <xf numFmtId="3" fontId="22" fillId="0" borderId="12" xfId="0" applyNumberFormat="1" applyFont="1" applyFill="1" applyBorder="1" applyAlignment="1">
      <alignment horizontal="center" vertical="center"/>
    </xf>
    <xf numFmtId="3" fontId="19" fillId="0" borderId="12"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23" fillId="0" borderId="13"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3" fontId="22" fillId="0" borderId="15" xfId="0" applyNumberFormat="1" applyFont="1" applyFill="1" applyBorder="1" applyAlignment="1">
      <alignment horizontal="center" vertical="center"/>
    </xf>
    <xf numFmtId="3" fontId="22" fillId="0" borderId="13" xfId="0" applyNumberFormat="1" applyFont="1" applyFill="1" applyBorder="1" applyAlignment="1">
      <alignment horizontal="center" vertical="center"/>
    </xf>
    <xf numFmtId="3" fontId="23"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xf>
    <xf numFmtId="3" fontId="23" fillId="0" borderId="138" xfId="0" applyNumberFormat="1" applyFont="1" applyFill="1" applyBorder="1" applyAlignment="1">
      <alignment horizontal="center"/>
    </xf>
    <xf numFmtId="3" fontId="19" fillId="0" borderId="13" xfId="0" applyNumberFormat="1" applyFont="1" applyFill="1" applyBorder="1" applyAlignment="1">
      <alignment horizontal="center" vertical="center"/>
    </xf>
    <xf numFmtId="193" fontId="4" fillId="36" borderId="25" xfId="0" applyNumberFormat="1" applyFont="1" applyFill="1" applyBorder="1"/>
    <xf numFmtId="0" fontId="12" fillId="0" borderId="62" xfId="0" applyFont="1" applyFill="1" applyBorder="1"/>
    <xf numFmtId="195" fontId="112" fillId="79" borderId="97" xfId="1017" applyNumberFormat="1" applyFont="1" applyFill="1" applyBorder="1" applyAlignment="1">
      <alignment horizontal="right" vertical="center"/>
    </xf>
    <xf numFmtId="43" fontId="15" fillId="0" borderId="0" xfId="991" applyNumberFormat="1" applyFont="1" applyFill="1" applyBorder="1"/>
    <xf numFmtId="14" fontId="6" fillId="0" borderId="0" xfId="0" applyNumberFormat="1" applyFont="1" applyFill="1" applyBorder="1" applyAlignment="1">
      <alignment horizontal="left"/>
    </xf>
    <xf numFmtId="10" fontId="4" fillId="0" borderId="148" xfId="20986" applyNumberFormat="1" applyFont="1" applyFill="1" applyBorder="1" applyAlignment="1" applyProtection="1">
      <alignment vertical="center" wrapText="1"/>
      <protection locked="0"/>
    </xf>
    <xf numFmtId="193" fontId="9" fillId="2" borderId="148" xfId="0" applyNumberFormat="1" applyFont="1" applyFill="1" applyBorder="1" applyAlignment="1" applyProtection="1">
      <alignment vertical="center"/>
      <protection locked="0"/>
    </xf>
    <xf numFmtId="193" fontId="17" fillId="2" borderId="148" xfId="0" applyNumberFormat="1" applyFont="1" applyFill="1" applyBorder="1" applyAlignment="1" applyProtection="1">
      <alignment vertical="center"/>
      <protection locked="0"/>
    </xf>
    <xf numFmtId="193" fontId="17" fillId="2" borderId="150" xfId="0" applyNumberFormat="1" applyFont="1" applyFill="1" applyBorder="1" applyAlignment="1" applyProtection="1">
      <alignment vertical="center"/>
      <protection locked="0"/>
    </xf>
    <xf numFmtId="10" fontId="1" fillId="0" borderId="115" xfId="20986" applyNumberFormat="1" applyBorder="1"/>
    <xf numFmtId="0" fontId="0" fillId="0" borderId="91" xfId="0" applyFont="1" applyFill="1" applyBorder="1"/>
    <xf numFmtId="194" fontId="1" fillId="0" borderId="155" xfId="20986" applyNumberFormat="1" applyBorder="1"/>
    <xf numFmtId="10" fontId="1" fillId="0" borderId="152" xfId="20986" applyNumberFormat="1" applyBorder="1"/>
    <xf numFmtId="169" fontId="26" fillId="37" borderId="163" xfId="4" applyNumberFormat="1" applyFont="1" applyFill="1" applyBorder="1"/>
    <xf numFmtId="193" fontId="17" fillId="2" borderId="164" xfId="0" applyNumberFormat="1" applyFont="1" applyFill="1" applyBorder="1" applyAlignment="1" applyProtection="1">
      <alignment vertical="center"/>
      <protection locked="0"/>
    </xf>
    <xf numFmtId="10" fontId="1" fillId="0" borderId="25" xfId="20986" applyNumberFormat="1" applyBorder="1"/>
    <xf numFmtId="10" fontId="1" fillId="0" borderId="52" xfId="20986" applyNumberFormat="1" applyBorder="1"/>
    <xf numFmtId="0" fontId="2" fillId="0" borderId="16" xfId="0" applyFont="1" applyFill="1" applyBorder="1" applyAlignment="1">
      <alignment horizontal="right" vertical="center" wrapText="1" indent="1"/>
    </xf>
    <xf numFmtId="0" fontId="2" fillId="0" borderId="17" xfId="0" applyFont="1" applyFill="1" applyBorder="1" applyAlignment="1">
      <alignment horizontal="right" vertical="center" wrapText="1" indent="1"/>
    </xf>
    <xf numFmtId="0" fontId="2" fillId="0" borderId="18" xfId="0" applyFont="1" applyFill="1" applyBorder="1" applyAlignment="1">
      <alignment horizontal="right" vertical="center" wrapText="1" indent="1"/>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43" fillId="0" borderId="3" xfId="0" applyFont="1" applyFill="1" applyBorder="1"/>
    <xf numFmtId="14" fontId="116" fillId="0" borderId="0" xfId="0" applyNumberFormat="1" applyFont="1" applyFill="1" applyBorder="1" applyAlignment="1">
      <alignment horizontal="left"/>
    </xf>
    <xf numFmtId="0" fontId="119" fillId="0" borderId="146" xfId="0" applyFont="1" applyFill="1" applyBorder="1" applyAlignment="1">
      <alignment horizontal="center"/>
    </xf>
    <xf numFmtId="0" fontId="115" fillId="0" borderId="0" xfId="0" applyFont="1" applyFill="1" applyBorder="1" applyAlignment="1">
      <alignment horizontal="center"/>
    </xf>
    <xf numFmtId="0" fontId="115" fillId="0" borderId="0" xfId="0" applyFont="1" applyFill="1" applyBorder="1" applyAlignment="1">
      <alignment horizontal="center" wrapText="1"/>
    </xf>
    <xf numFmtId="0" fontId="115" fillId="0" borderId="7" xfId="0" applyFont="1" applyFill="1" applyBorder="1" applyAlignment="1">
      <alignment horizontal="center" wrapText="1"/>
    </xf>
    <xf numFmtId="14" fontId="115" fillId="0" borderId="0" xfId="0" applyNumberFormat="1" applyFont="1" applyFill="1" applyBorder="1" applyAlignment="1">
      <alignment horizontal="center"/>
    </xf>
    <xf numFmtId="0" fontId="118" fillId="0" borderId="68" xfId="0" applyFont="1" applyFill="1" applyBorder="1" applyAlignment="1">
      <alignment horizontal="center"/>
    </xf>
    <xf numFmtId="0" fontId="115" fillId="0" borderId="156" xfId="0" applyFont="1" applyFill="1" applyBorder="1" applyAlignment="1">
      <alignment horizontal="center"/>
    </xf>
    <xf numFmtId="49" fontId="115" fillId="0" borderId="156" xfId="0" applyNumberFormat="1" applyFont="1" applyFill="1" applyBorder="1" applyAlignment="1">
      <alignment horizontal="center"/>
    </xf>
    <xf numFmtId="0" fontId="115" fillId="81" borderId="156" xfId="0" applyFont="1" applyFill="1" applyBorder="1" applyAlignment="1">
      <alignment horizontal="center"/>
    </xf>
    <xf numFmtId="49" fontId="115" fillId="0" borderId="156" xfId="0" applyNumberFormat="1" applyFont="1" applyFill="1" applyBorder="1" applyAlignment="1">
      <alignment horizontal="center" vertical="top" wrapText="1"/>
    </xf>
    <xf numFmtId="49" fontId="115" fillId="0" borderId="156" xfId="0" applyNumberFormat="1" applyFont="1" applyFill="1" applyBorder="1" applyAlignment="1">
      <alignment horizontal="center" wrapText="1"/>
    </xf>
    <xf numFmtId="49" fontId="115" fillId="0" borderId="154" xfId="0" applyNumberFormat="1" applyFont="1" applyFill="1" applyBorder="1" applyAlignment="1">
      <alignment horizontal="center" wrapText="1"/>
    </xf>
    <xf numFmtId="3" fontId="0" fillId="0" borderId="146" xfId="0" applyNumberFormat="1" applyFont="1" applyFill="1" applyBorder="1"/>
    <xf numFmtId="3" fontId="0" fillId="36" borderId="146" xfId="0" applyNumberFormat="1" applyFont="1" applyFill="1" applyBorder="1"/>
    <xf numFmtId="3" fontId="0" fillId="0" borderId="146" xfId="0" applyNumberFormat="1" applyFont="1" applyFill="1" applyBorder="1" applyAlignment="1">
      <alignment vertical="center"/>
    </xf>
    <xf numFmtId="3" fontId="0" fillId="36" borderId="146" xfId="0" applyNumberFormat="1" applyFont="1" applyFill="1" applyBorder="1" applyAlignment="1">
      <alignment vertical="center"/>
    </xf>
    <xf numFmtId="3" fontId="0" fillId="36" borderId="146" xfId="0" applyNumberFormat="1" applyFont="1" applyFill="1" applyBorder="1" applyAlignment="1">
      <alignment horizontal="right"/>
    </xf>
    <xf numFmtId="3" fontId="0" fillId="36" borderId="146" xfId="0" applyNumberFormat="1" applyFont="1" applyFill="1" applyBorder="1" applyAlignment="1">
      <alignment horizontal="center"/>
    </xf>
    <xf numFmtId="3" fontId="1" fillId="0" borderId="0" xfId="991" applyNumberFormat="1"/>
    <xf numFmtId="3" fontId="3" fillId="0" borderId="146" xfId="0" applyNumberFormat="1" applyFont="1" applyFill="1" applyBorder="1"/>
    <xf numFmtId="3" fontId="3" fillId="36" borderId="146" xfId="0" applyNumberFormat="1" applyFont="1" applyFill="1" applyBorder="1" applyAlignment="1">
      <alignment horizontal="right"/>
    </xf>
    <xf numFmtId="3" fontId="3" fillId="36" borderId="146" xfId="0" applyNumberFormat="1" applyFont="1" applyFill="1" applyBorder="1" applyAlignment="1">
      <alignment horizontal="center"/>
    </xf>
    <xf numFmtId="0" fontId="4" fillId="0" borderId="0" xfId="0" applyFont="1" applyFill="1" applyBorder="1" applyAlignment="1">
      <alignment horizontal="center"/>
    </xf>
    <xf numFmtId="0" fontId="9" fillId="0" borderId="0" xfId="11042" applyFont="1" applyFill="1" applyBorder="1" applyAlignment="1">
      <alignment horizontal="center"/>
    </xf>
    <xf numFmtId="0" fontId="18" fillId="0" borderId="0" xfId="11042" applyFont="1" applyFill="1" applyBorder="1" applyAlignment="1">
      <alignment horizontal="center"/>
    </xf>
    <xf numFmtId="4" fontId="116" fillId="0" borderId="146" xfId="0" applyNumberFormat="1" applyFont="1" applyFill="1" applyBorder="1" applyAlignment="1">
      <alignment horizontal="center"/>
    </xf>
    <xf numFmtId="4" fontId="119" fillId="0" borderId="146" xfId="0" applyNumberFormat="1" applyFont="1" applyFill="1" applyBorder="1" applyAlignment="1">
      <alignment horizontal="center"/>
    </xf>
    <xf numFmtId="43" fontId="115" fillId="0" borderId="0" xfId="0" applyNumberFormat="1" applyFont="1" applyFill="1" applyBorder="1" applyAlignment="1">
      <alignment horizontal="center"/>
    </xf>
    <xf numFmtId="0" fontId="118" fillId="0" borderId="146" xfId="0" applyFont="1" applyFill="1" applyBorder="1" applyAlignment="1">
      <alignment horizontal="center"/>
    </xf>
    <xf numFmtId="0" fontId="118" fillId="0" borderId="146" xfId="0" applyFont="1" applyFill="1" applyBorder="1" applyAlignment="1">
      <alignment horizontal="left"/>
    </xf>
    <xf numFmtId="193" fontId="0" fillId="0" borderId="0" xfId="0" applyNumberFormat="1" applyFont="1" applyFill="1" applyBorder="1"/>
    <xf numFmtId="37" fontId="6" fillId="79" borderId="146" xfId="21415" applyNumberFormat="1" applyFont="1" applyFill="1" applyBorder="1" applyAlignment="1">
      <alignment vertical="center" wrapText="1"/>
    </xf>
    <xf numFmtId="37" fontId="4" fillId="0" borderId="146" xfId="21415" applyNumberFormat="1" applyFont="1" applyFill="1" applyBorder="1" applyAlignment="1">
      <alignment vertical="center" wrapText="1"/>
    </xf>
    <xf numFmtId="37" fontId="4" fillId="79" borderId="146" xfId="21415" applyNumberFormat="1" applyFont="1" applyFill="1" applyBorder="1" applyAlignment="1">
      <alignment vertical="center" wrapText="1"/>
    </xf>
    <xf numFmtId="37" fontId="6" fillId="0" borderId="146" xfId="21415" applyNumberFormat="1" applyFont="1" applyFill="1" applyBorder="1" applyAlignment="1">
      <alignment vertical="center" wrapText="1"/>
    </xf>
    <xf numFmtId="37" fontId="4" fillId="0" borderId="146" xfId="21415" applyNumberFormat="1" applyFont="1" applyFill="1" applyBorder="1" applyAlignment="1">
      <alignment vertical="center"/>
    </xf>
    <xf numFmtId="37" fontId="6" fillId="0" borderId="146" xfId="21415" applyNumberFormat="1" applyFont="1" applyFill="1" applyBorder="1" applyAlignment="1">
      <alignment vertical="center"/>
    </xf>
    <xf numFmtId="167" fontId="6" fillId="36" borderId="153" xfId="0" applyNumberFormat="1" applyFont="1" applyFill="1" applyBorder="1" applyAlignment="1">
      <alignment horizontal="center" vertical="center"/>
    </xf>
    <xf numFmtId="0" fontId="7" fillId="0" borderId="146" xfId="17467" applyFont="1" applyFill="1" applyBorder="1" applyAlignment="1" applyProtection="1">
      <alignment wrapText="1"/>
      <protection locked="0"/>
    </xf>
    <xf numFmtId="0" fontId="7" fillId="0" borderId="3" xfId="17467" applyFont="1" applyFill="1" applyBorder="1" applyAlignment="1" applyProtection="1">
      <alignment vertical="center" wrapText="1"/>
      <protection locked="0"/>
    </xf>
    <xf numFmtId="0" fontId="115" fillId="0" borderId="146" xfId="0" applyFont="1" applyFill="1" applyBorder="1" applyAlignment="1">
      <alignment horizontal="center" vertical="center" wrapText="1"/>
    </xf>
    <xf numFmtId="0" fontId="116" fillId="0" borderId="146" xfId="0" applyFont="1" applyFill="1" applyBorder="1" applyAlignment="1">
      <alignment wrapText="1"/>
    </xf>
    <xf numFmtId="0" fontId="104" fillId="0" borderId="65" xfId="0" applyFont="1" applyFill="1" applyBorder="1" applyAlignment="1">
      <alignment horizontal="left" vertical="center" wrapText="1"/>
    </xf>
    <xf numFmtId="0" fontId="104" fillId="0" borderId="64" xfId="0" applyFont="1" applyFill="1" applyBorder="1" applyAlignment="1">
      <alignment horizontal="left" vertical="center" wrapText="1"/>
    </xf>
    <xf numFmtId="0" fontId="139" fillId="0" borderId="159" xfId="0" applyFont="1" applyFill="1" applyBorder="1" applyAlignment="1">
      <alignment horizontal="center" vertical="center"/>
    </xf>
    <xf numFmtId="0" fontId="139" fillId="0" borderId="29" xfId="0" applyFont="1" applyFill="1" applyBorder="1" applyAlignment="1">
      <alignment horizontal="center" vertical="center"/>
    </xf>
    <xf numFmtId="0" fontId="139" fillId="0" borderId="160" xfId="0" applyFont="1" applyFill="1" applyBorder="1" applyAlignment="1">
      <alignment horizontal="center" vertical="center"/>
    </xf>
    <xf numFmtId="0" fontId="140" fillId="0" borderId="159" xfId="0" applyFont="1" applyFill="1" applyBorder="1" applyAlignment="1">
      <alignment horizontal="center" wrapText="1"/>
    </xf>
    <xf numFmtId="0" fontId="140" fillId="0" borderId="29" xfId="0" applyFont="1" applyFill="1" applyBorder="1" applyAlignment="1">
      <alignment horizontal="center" wrapText="1"/>
    </xf>
    <xf numFmtId="0" fontId="140" fillId="0" borderId="160" xfId="0" applyFont="1" applyFill="1" applyBorder="1" applyAlignment="1">
      <alignment horizontal="center" wrapText="1"/>
    </xf>
    <xf numFmtId="3" fontId="0" fillId="0" borderId="149" xfId="0" applyNumberFormat="1" applyFont="1" applyFill="1" applyBorder="1" applyAlignment="1">
      <alignment horizontal="center"/>
    </xf>
    <xf numFmtId="3" fontId="0" fillId="0" borderId="151" xfId="0" applyNumberFormat="1" applyFont="1" applyFill="1" applyBorder="1" applyAlignment="1">
      <alignment horizontal="center"/>
    </xf>
    <xf numFmtId="3" fontId="0" fillId="0" borderId="148" xfId="0" applyNumberFormat="1" applyFont="1" applyFill="1" applyBorder="1" applyAlignment="1">
      <alignment horizontal="center"/>
    </xf>
    <xf numFmtId="0" fontId="0" fillId="0" borderId="138" xfId="0" applyFont="1" applyFill="1" applyBorder="1" applyAlignment="1">
      <alignment horizontal="center" vertical="center"/>
    </xf>
    <xf numFmtId="0" fontId="127" fillId="0" borderId="93" xfId="0" applyFont="1" applyFill="1" applyBorder="1" applyAlignment="1">
      <alignment horizontal="center" vertical="center"/>
    </xf>
    <xf numFmtId="0" fontId="127" fillId="0" borderId="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1" xfId="0" applyFont="1" applyFill="1" applyBorder="1" applyAlignment="1">
      <alignment horizontal="center" vertical="center"/>
    </xf>
    <xf numFmtId="0" fontId="0" fillId="0" borderId="149" xfId="0" applyFont="1" applyFill="1" applyBorder="1" applyAlignment="1">
      <alignment horizontal="center"/>
    </xf>
    <xf numFmtId="0" fontId="0" fillId="0" borderId="151" xfId="0" applyFont="1" applyFill="1" applyBorder="1" applyAlignment="1">
      <alignment horizontal="center"/>
    </xf>
    <xf numFmtId="0" fontId="0" fillId="0" borderId="148" xfId="0" applyFont="1" applyFill="1" applyBorder="1" applyAlignment="1">
      <alignment horizontal="center"/>
    </xf>
    <xf numFmtId="0" fontId="127" fillId="0" borderId="142"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8" xfId="0" applyFont="1" applyFill="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3" fillId="0" borderId="3" xfId="0" applyFont="1" applyFill="1" applyBorder="1" applyAlignment="1">
      <alignment wrapText="1"/>
    </xf>
    <xf numFmtId="0" fontId="4" fillId="0" borderId="20" xfId="0" applyFont="1" applyFill="1" applyBorder="1"/>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6" borderId="116"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3" xfId="0" applyFont="1" applyFill="1" applyBorder="1" applyAlignment="1">
      <alignment horizontal="center" vertical="center" wrapText="1"/>
    </xf>
    <xf numFmtId="0" fontId="6" fillId="36" borderId="96" xfId="0" applyFont="1" applyFill="1" applyBorder="1" applyAlignment="1">
      <alignment horizontal="center" vertical="center" wrapText="1"/>
    </xf>
    <xf numFmtId="0" fontId="101" fillId="3" borderId="66" xfId="17467" applyFont="1" applyFill="1" applyBorder="1" applyAlignment="1" applyProtection="1">
      <alignment horizontal="center" vertical="center" wrapText="1"/>
      <protection locked="0"/>
    </xf>
    <xf numFmtId="0" fontId="101" fillId="3" borderId="63" xfId="17467"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15" fillId="3" borderId="16" xfId="1142" applyNumberFormat="1" applyFont="1" applyFill="1" applyBorder="1" applyAlignment="1" applyProtection="1">
      <alignment horizontal="center"/>
      <protection locked="0"/>
    </xf>
    <xf numFmtId="164" fontId="15" fillId="3" borderId="17" xfId="1142" applyNumberFormat="1" applyFont="1" applyFill="1" applyBorder="1" applyAlignment="1" applyProtection="1">
      <alignment horizontal="center"/>
      <protection locked="0"/>
    </xf>
    <xf numFmtId="164" fontId="15" fillId="3" borderId="18" xfId="1142" applyNumberFormat="1" applyFont="1" applyFill="1" applyBorder="1" applyAlignment="1" applyProtection="1">
      <alignment horizontal="center"/>
      <protection locked="0"/>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164" fontId="15" fillId="0" borderId="89" xfId="1142" applyNumberFormat="1" applyFont="1" applyFill="1" applyBorder="1" applyAlignment="1" applyProtection="1">
      <alignment horizontal="center" vertical="center" wrapText="1"/>
      <protection locked="0"/>
    </xf>
    <xf numFmtId="164" fontId="15" fillId="0" borderId="90" xfId="1142"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Fill="1" applyBorder="1" applyAlignment="1">
      <alignment horizontal="center"/>
    </xf>
    <xf numFmtId="0" fontId="4" fillId="0" borderId="1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18" fillId="0" borderId="119" xfId="0" applyFont="1" applyFill="1" applyBorder="1" applyAlignment="1">
      <alignment horizontal="left" vertical="center" wrapText="1"/>
    </xf>
    <xf numFmtId="0" fontId="118" fillId="0" borderId="120" xfId="0" applyFont="1" applyFill="1" applyBorder="1" applyAlignment="1">
      <alignment horizontal="left" vertical="center" wrapText="1"/>
    </xf>
    <xf numFmtId="0" fontId="118" fillId="0" borderId="122" xfId="0" applyFont="1" applyFill="1" applyBorder="1" applyAlignment="1">
      <alignment horizontal="left" vertical="center" wrapText="1"/>
    </xf>
    <xf numFmtId="0" fontId="118" fillId="0" borderId="123" xfId="0" applyFont="1" applyFill="1" applyBorder="1" applyAlignment="1">
      <alignment horizontal="left" vertical="center" wrapText="1"/>
    </xf>
    <xf numFmtId="0" fontId="118" fillId="0" borderId="125" xfId="0" applyFont="1" applyFill="1" applyBorder="1" applyAlignment="1">
      <alignment horizontal="left" vertical="center" wrapText="1"/>
    </xf>
    <xf numFmtId="0" fontId="118" fillId="0" borderId="126" xfId="0" applyFont="1" applyFill="1" applyBorder="1" applyAlignment="1">
      <alignment horizontal="left" vertical="center" wrapText="1"/>
    </xf>
    <xf numFmtId="0" fontId="119" fillId="0" borderId="145"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4"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155"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4" xfId="0" applyFont="1" applyFill="1" applyBorder="1" applyAlignment="1">
      <alignment horizontal="left" vertical="top" wrapText="1"/>
    </xf>
    <xf numFmtId="0" fontId="118" fillId="0" borderId="104" xfId="0" applyFont="1" applyFill="1" applyBorder="1" applyAlignment="1">
      <alignment horizontal="left" vertical="top" wrapText="1"/>
    </xf>
    <xf numFmtId="0" fontId="118" fillId="0" borderId="62" xfId="0" applyFont="1" applyFill="1" applyBorder="1" applyAlignment="1">
      <alignment horizontal="left" vertical="top" wrapText="1"/>
    </xf>
    <xf numFmtId="0" fontId="118" fillId="0" borderId="91" xfId="0" applyFont="1" applyFill="1" applyBorder="1" applyAlignment="1">
      <alignment horizontal="left" vertical="top" wrapText="1"/>
    </xf>
    <xf numFmtId="0" fontId="118" fillId="0" borderId="118" xfId="0" applyFont="1" applyFill="1" applyBorder="1" applyAlignment="1">
      <alignment horizontal="left" vertical="top" wrapText="1"/>
    </xf>
    <xf numFmtId="0" fontId="118" fillId="0" borderId="157" xfId="0" applyFont="1" applyFill="1" applyBorder="1" applyAlignment="1">
      <alignment horizontal="left" vertical="top" wrapText="1"/>
    </xf>
    <xf numFmtId="0" fontId="118" fillId="0" borderId="158"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5" xfId="0" applyFont="1" applyFill="1" applyBorder="1" applyAlignment="1">
      <alignment horizontal="center" vertical="top" wrapText="1"/>
    </xf>
    <xf numFmtId="0" fontId="115" fillId="0" borderId="144"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5" fillId="0" borderId="130" xfId="0" applyFont="1" applyFill="1" applyBorder="1" applyAlignment="1">
      <alignment horizontal="left" vertical="top" wrapText="1"/>
    </xf>
    <xf numFmtId="0" fontId="105" fillId="0" borderId="131" xfId="0" applyFont="1" applyFill="1" applyBorder="1" applyAlignment="1">
      <alignment horizontal="left" vertical="top" wrapText="1"/>
    </xf>
    <xf numFmtId="0" fontId="121" fillId="0" borderId="146" xfId="0" applyFont="1" applyFill="1" applyBorder="1" applyAlignment="1">
      <alignment horizontal="center" vertical="center"/>
    </xf>
    <xf numFmtId="0" fontId="120" fillId="0" borderId="146" xfId="0" applyFont="1" applyFill="1" applyBorder="1" applyAlignment="1">
      <alignment horizontal="center" vertical="center" wrapText="1"/>
    </xf>
    <xf numFmtId="0" fontId="120" fillId="0" borderId="147" xfId="0" applyFont="1" applyFill="1" applyBorder="1" applyAlignment="1">
      <alignment horizontal="center" vertical="center" wrapText="1"/>
    </xf>
    <xf numFmtId="0" fontId="105" fillId="76" borderId="149" xfId="0" applyFont="1" applyFill="1" applyBorder="1" applyAlignment="1">
      <alignment horizontal="center" vertical="center" wrapText="1"/>
    </xf>
    <xf numFmtId="0" fontId="105" fillId="76" borderId="148" xfId="0" applyFont="1" applyFill="1" applyBorder="1" applyAlignment="1">
      <alignment horizontal="center" vertical="center" wrapText="1"/>
    </xf>
    <xf numFmtId="0" fontId="106" fillId="0" borderId="149" xfId="0" applyFont="1" applyFill="1" applyBorder="1" applyAlignment="1">
      <alignment horizontal="left" vertical="center" wrapText="1"/>
    </xf>
    <xf numFmtId="0" fontId="106" fillId="0" borderId="148" xfId="0" applyFont="1" applyFill="1" applyBorder="1" applyAlignment="1">
      <alignment horizontal="left" vertical="center" wrapText="1"/>
    </xf>
    <xf numFmtId="0" fontId="106" fillId="0" borderId="149" xfId="17467" applyFont="1" applyFill="1" applyBorder="1" applyAlignment="1" applyProtection="1">
      <alignment horizontal="left" vertical="top" wrapText="1"/>
      <protection locked="0"/>
    </xf>
    <xf numFmtId="0" fontId="106" fillId="0" borderId="148" xfId="17467" applyFont="1" applyFill="1" applyBorder="1" applyAlignment="1" applyProtection="1">
      <alignment horizontal="left" vertical="top" wrapText="1"/>
      <protection locked="0"/>
    </xf>
    <xf numFmtId="0" fontId="106" fillId="0" borderId="149" xfId="0" applyFont="1" applyFill="1" applyBorder="1" applyAlignment="1">
      <alignment horizontal="left" vertical="top" wrapText="1"/>
    </xf>
    <xf numFmtId="0" fontId="106" fillId="0" borderId="148" xfId="0"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6" xfId="0" applyFont="1" applyFill="1" applyBorder="1" applyAlignment="1">
      <alignment horizontal="left" vertical="top" wrapText="1"/>
    </xf>
    <xf numFmtId="0" fontId="106" fillId="0" borderId="146" xfId="0" applyFont="1" applyFill="1" applyBorder="1" applyAlignment="1">
      <alignment horizontal="left" vertical="center" wrapText="1"/>
    </xf>
    <xf numFmtId="0" fontId="105" fillId="76" borderId="146" xfId="0" applyFont="1" applyFill="1" applyBorder="1" applyAlignment="1">
      <alignment horizontal="center" vertical="center" wrapText="1"/>
    </xf>
    <xf numFmtId="0" fontId="106" fillId="0" borderId="146" xfId="0" applyFont="1" applyFill="1" applyBorder="1" applyAlignment="1">
      <alignment horizontal="center"/>
    </xf>
    <xf numFmtId="0" fontId="105" fillId="0" borderId="84" xfId="0" applyFont="1" applyFill="1" applyBorder="1" applyAlignment="1">
      <alignment horizontal="center" vertical="center"/>
    </xf>
    <xf numFmtId="0" fontId="105" fillId="76" borderId="8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6" fillId="0" borderId="98"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05" fillId="0" borderId="146" xfId="0" applyFont="1" applyFill="1" applyBorder="1" applyAlignment="1">
      <alignment horizontal="center" vertical="center"/>
    </xf>
    <xf numFmtId="0" fontId="106" fillId="3" borderId="149" xfId="17467" applyFont="1" applyFill="1" applyBorder="1" applyAlignment="1" applyProtection="1">
      <alignment horizontal="left" vertical="top" wrapText="1"/>
      <protection locked="0"/>
    </xf>
    <xf numFmtId="0" fontId="106" fillId="3" borderId="148" xfId="17467" applyFont="1" applyFill="1" applyBorder="1" applyAlignment="1" applyProtection="1">
      <alignment horizontal="left" vertical="top" wrapText="1"/>
      <protection locked="0"/>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6" fillId="77" borderId="98" xfId="0" applyFont="1" applyFill="1" applyBorder="1" applyAlignment="1">
      <alignment vertical="center" wrapText="1"/>
    </xf>
    <xf numFmtId="0" fontId="106" fillId="77" borderId="96" xfId="0" applyFont="1" applyFill="1" applyBorder="1" applyAlignment="1">
      <alignment vertical="center" wrapText="1"/>
    </xf>
    <xf numFmtId="0" fontId="106" fillId="0" borderId="98" xfId="0" applyFont="1" applyFill="1" applyBorder="1" applyAlignment="1">
      <alignment vertical="center" wrapText="1"/>
    </xf>
    <xf numFmtId="0" fontId="106" fillId="0" borderId="96" xfId="0" applyFont="1" applyFill="1" applyBorder="1" applyAlignment="1">
      <alignmen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6" fillId="0" borderId="76"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82" borderId="98" xfId="0" applyFont="1" applyFill="1" applyBorder="1" applyAlignment="1">
      <alignment vertical="center" wrapText="1"/>
    </xf>
    <xf numFmtId="0" fontId="106" fillId="82" borderId="96" xfId="0" applyFont="1" applyFill="1" applyBorder="1" applyAlignment="1">
      <alignment vertical="center" wrapText="1"/>
    </xf>
    <xf numFmtId="0" fontId="106" fillId="82" borderId="139" xfId="0" applyFont="1" applyFill="1" applyBorder="1" applyAlignment="1">
      <alignment horizontal="left" vertical="center" wrapText="1"/>
    </xf>
    <xf numFmtId="0" fontId="106" fillId="82" borderId="140" xfId="0" applyFont="1" applyFill="1" applyBorder="1" applyAlignment="1">
      <alignment horizontal="left" vertical="center" wrapText="1"/>
    </xf>
    <xf numFmtId="0" fontId="106" fillId="82" borderId="141"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80" xfId="0" applyFont="1" applyFill="1" applyBorder="1" applyAlignment="1">
      <alignment horizontal="left" vertical="center" wrapText="1"/>
    </xf>
    <xf numFmtId="0" fontId="106" fillId="82" borderId="53" xfId="0" applyFont="1" applyFill="1" applyBorder="1" applyAlignment="1">
      <alignment vertical="center" wrapText="1"/>
    </xf>
    <xf numFmtId="0" fontId="106" fillId="82" borderId="11" xfId="0" applyFont="1" applyFill="1" applyBorder="1" applyAlignment="1">
      <alignment vertical="center" wrapText="1"/>
    </xf>
    <xf numFmtId="0" fontId="105" fillId="0" borderId="69" xfId="0" applyFont="1" applyFill="1" applyBorder="1" applyAlignment="1">
      <alignment horizontal="center" vertical="center"/>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6" fillId="0" borderId="97" xfId="0" applyFont="1" applyFill="1" applyBorder="1" applyAlignment="1">
      <alignment horizontal="lef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6" fillId="0" borderId="98" xfId="0" applyFont="1" applyFill="1" applyBorder="1" applyAlignment="1">
      <alignment horizontal="left"/>
    </xf>
    <xf numFmtId="0" fontId="106" fillId="0" borderId="96" xfId="0" applyFont="1" applyFill="1" applyBorder="1" applyAlignment="1">
      <alignment horizontal="left"/>
    </xf>
  </cellXfs>
  <cellStyles count="2141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15"/>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3" xfId="9228"/>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ighlightExposure" xfId="9411"/>
    <cellStyle name="highlightExposure 2" xfId="9412"/>
    <cellStyle name="highlightPercentage" xfId="9413"/>
    <cellStyle name="highlightPercentage 2" xfId="9414"/>
    <cellStyle name="highlightText" xfId="9415"/>
    <cellStyle name="highlightText 2" xfId="9416"/>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ParameterE" xfId="21156"/>
    <cellStyle name="showParameterE 2" xfId="21157"/>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3" customWidth="1"/>
    <col min="2" max="2" width="153" bestFit="1" customWidth="1"/>
    <col min="3" max="3" width="39.42578125" customWidth="1"/>
    <col min="7" max="7" width="25" customWidth="1"/>
  </cols>
  <sheetData>
    <row r="1" spans="1:3" ht="15.75">
      <c r="A1" s="10"/>
      <c r="B1" s="132" t="s">
        <v>153</v>
      </c>
      <c r="C1" s="56"/>
    </row>
    <row r="2" spans="1:3" s="129" customFormat="1" ht="15.75">
      <c r="A2" s="172">
        <v>1</v>
      </c>
      <c r="B2" s="130" t="s">
        <v>154</v>
      </c>
      <c r="C2" s="753" t="s">
        <v>974</v>
      </c>
    </row>
    <row r="3" spans="1:3" s="129" customFormat="1" ht="15.75">
      <c r="A3" s="172">
        <v>2</v>
      </c>
      <c r="B3" s="131" t="s">
        <v>155</v>
      </c>
      <c r="C3" s="127" t="s">
        <v>964</v>
      </c>
    </row>
    <row r="4" spans="1:3" s="129" customFormat="1" ht="15.75">
      <c r="A4" s="172">
        <v>3</v>
      </c>
      <c r="B4" s="131" t="s">
        <v>156</v>
      </c>
      <c r="C4" s="127" t="s">
        <v>961</v>
      </c>
    </row>
    <row r="5" spans="1:3" s="129" customFormat="1" ht="15.75">
      <c r="A5" s="173">
        <v>4</v>
      </c>
      <c r="B5" s="134" t="s">
        <v>157</v>
      </c>
      <c r="C5" s="127" t="s">
        <v>962</v>
      </c>
    </row>
    <row r="6" spans="1:3" s="133" customFormat="1" ht="65.25" customHeight="1">
      <c r="A6" s="797" t="s">
        <v>158</v>
      </c>
      <c r="B6" s="798"/>
      <c r="C6" s="798"/>
    </row>
    <row r="7" spans="1:3">
      <c r="A7" s="293" t="s">
        <v>159</v>
      </c>
      <c r="B7" s="294" t="s">
        <v>160</v>
      </c>
    </row>
    <row r="8" spans="1:3">
      <c r="A8" s="295">
        <v>1</v>
      </c>
      <c r="B8" s="291" t="s">
        <v>108</v>
      </c>
    </row>
    <row r="9" spans="1:3">
      <c r="A9" s="295">
        <v>2</v>
      </c>
      <c r="B9" s="291" t="s">
        <v>161</v>
      </c>
    </row>
    <row r="10" spans="1:3">
      <c r="A10" s="295">
        <v>3</v>
      </c>
      <c r="B10" s="291" t="s">
        <v>3</v>
      </c>
    </row>
    <row r="11" spans="1:3">
      <c r="A11" s="295">
        <v>4</v>
      </c>
      <c r="B11" s="291" t="s">
        <v>162</v>
      </c>
      <c r="C11" s="128"/>
    </row>
    <row r="12" spans="1:3">
      <c r="A12" s="295">
        <v>5</v>
      </c>
      <c r="B12" s="291" t="s">
        <v>163</v>
      </c>
    </row>
    <row r="13" spans="1:3">
      <c r="A13" s="295">
        <v>6</v>
      </c>
      <c r="B13" s="296" t="s">
        <v>164</v>
      </c>
    </row>
    <row r="14" spans="1:3">
      <c r="A14" s="295">
        <v>7</v>
      </c>
      <c r="B14" s="291" t="s">
        <v>165</v>
      </c>
    </row>
    <row r="15" spans="1:3">
      <c r="A15" s="295">
        <v>8</v>
      </c>
      <c r="B15" s="291" t="s">
        <v>166</v>
      </c>
    </row>
    <row r="16" spans="1:3">
      <c r="A16" s="295">
        <v>9</v>
      </c>
      <c r="B16" s="291" t="s">
        <v>115</v>
      </c>
    </row>
    <row r="17" spans="1:2">
      <c r="A17" s="297" t="s">
        <v>167</v>
      </c>
      <c r="B17" s="291" t="s">
        <v>168</v>
      </c>
    </row>
    <row r="18" spans="1:2">
      <c r="A18" s="295">
        <v>10</v>
      </c>
      <c r="B18" s="291" t="s">
        <v>169</v>
      </c>
    </row>
    <row r="19" spans="1:2">
      <c r="A19" s="295">
        <v>11</v>
      </c>
      <c r="B19" s="296" t="s">
        <v>170</v>
      </c>
    </row>
    <row r="20" spans="1:2">
      <c r="A20" s="295">
        <v>12</v>
      </c>
      <c r="B20" s="296" t="s">
        <v>171</v>
      </c>
    </row>
    <row r="21" spans="1:2">
      <c r="A21" s="295">
        <v>13</v>
      </c>
      <c r="B21" s="298" t="s">
        <v>172</v>
      </c>
    </row>
    <row r="22" spans="1:2">
      <c r="A22" s="295">
        <v>14</v>
      </c>
      <c r="B22" s="291" t="s">
        <v>173</v>
      </c>
    </row>
    <row r="23" spans="1:2">
      <c r="A23" s="299">
        <v>15</v>
      </c>
      <c r="B23" s="291" t="s">
        <v>174</v>
      </c>
    </row>
    <row r="24" spans="1:2">
      <c r="A24" s="299">
        <v>15.1</v>
      </c>
      <c r="B24" s="291" t="s">
        <v>175</v>
      </c>
    </row>
    <row r="25" spans="1:2">
      <c r="A25" s="299">
        <v>16</v>
      </c>
      <c r="B25" s="291" t="s">
        <v>147</v>
      </c>
    </row>
    <row r="26" spans="1:2">
      <c r="A26" s="299">
        <v>17</v>
      </c>
      <c r="B26" s="291" t="s">
        <v>176</v>
      </c>
    </row>
    <row r="27" spans="1:2">
      <c r="A27" s="299">
        <v>18</v>
      </c>
      <c r="B27" s="291" t="s">
        <v>177</v>
      </c>
    </row>
    <row r="28" spans="1:2">
      <c r="A28" s="299">
        <v>19</v>
      </c>
      <c r="B28" s="291" t="s">
        <v>178</v>
      </c>
    </row>
    <row r="29" spans="1:2">
      <c r="A29" s="299">
        <v>20</v>
      </c>
      <c r="B29" s="291" t="s">
        <v>179</v>
      </c>
    </row>
    <row r="30" spans="1:2">
      <c r="A30" s="299">
        <v>21</v>
      </c>
      <c r="B30" s="291" t="s">
        <v>180</v>
      </c>
    </row>
    <row r="31" spans="1:2">
      <c r="A31" s="299">
        <v>22</v>
      </c>
      <c r="B31" s="291" t="s">
        <v>181</v>
      </c>
    </row>
    <row r="32" spans="1:2" ht="25.5">
      <c r="A32" s="299">
        <v>23</v>
      </c>
      <c r="B32" s="673" t="s">
        <v>182</v>
      </c>
    </row>
    <row r="33" spans="1:2">
      <c r="A33" s="299">
        <v>24</v>
      </c>
      <c r="B33" s="291" t="s">
        <v>183</v>
      </c>
    </row>
    <row r="34" spans="1:2">
      <c r="A34" s="299">
        <v>25</v>
      </c>
      <c r="B34" s="291" t="s">
        <v>184</v>
      </c>
    </row>
    <row r="35" spans="1:2">
      <c r="A35" s="295">
        <v>26</v>
      </c>
      <c r="B35" s="291" t="s">
        <v>185</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Normal="10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6" bestFit="1" customWidth="1"/>
    <col min="2" max="2" width="132.42578125" style="3" customWidth="1"/>
    <col min="3" max="3" width="17.28515625" style="3" customWidth="1"/>
  </cols>
  <sheetData>
    <row r="1" spans="1:6" ht="15.75">
      <c r="A1" s="18" t="s">
        <v>0</v>
      </c>
      <c r="B1" s="17" t="str">
        <f>Info!C2</f>
        <v>სს "ზირაათ ბანკი საქართველო"</v>
      </c>
      <c r="D1" s="3"/>
      <c r="E1" s="3"/>
      <c r="F1" s="3"/>
    </row>
    <row r="2" spans="1:6" s="22" customFormat="1" ht="15.75" customHeight="1">
      <c r="A2" s="22" t="s">
        <v>1</v>
      </c>
      <c r="B2" s="693">
        <f>'1. key ratios'!B2</f>
        <v>45473</v>
      </c>
    </row>
    <row r="3" spans="1:6" s="22" customFormat="1" ht="15.75" customHeight="1"/>
    <row r="4" spans="1:6">
      <c r="A4" s="6" t="s">
        <v>902</v>
      </c>
      <c r="B4" s="31" t="s">
        <v>115</v>
      </c>
    </row>
    <row r="5" spans="1:6">
      <c r="A5" s="89" t="s">
        <v>2</v>
      </c>
      <c r="B5" s="90"/>
      <c r="C5" s="91" t="s">
        <v>6</v>
      </c>
    </row>
    <row r="6" spans="1:6">
      <c r="A6" s="92">
        <v>1</v>
      </c>
      <c r="B6" s="52" t="s">
        <v>903</v>
      </c>
      <c r="C6" s="182">
        <v>79994298.670900017</v>
      </c>
    </row>
    <row r="7" spans="1:6">
      <c r="A7" s="92">
        <v>2</v>
      </c>
      <c r="B7" s="49" t="s">
        <v>904</v>
      </c>
      <c r="C7" s="183">
        <v>50000000</v>
      </c>
    </row>
    <row r="8" spans="1:6">
      <c r="A8" s="92">
        <v>3</v>
      </c>
      <c r="B8" s="43" t="s">
        <v>905</v>
      </c>
      <c r="C8" s="183"/>
    </row>
    <row r="9" spans="1:6">
      <c r="A9" s="92">
        <v>4</v>
      </c>
      <c r="B9" s="43" t="s">
        <v>906</v>
      </c>
      <c r="C9" s="183"/>
    </row>
    <row r="10" spans="1:6">
      <c r="A10" s="92">
        <v>5</v>
      </c>
      <c r="B10" s="43" t="s">
        <v>907</v>
      </c>
      <c r="C10" s="183"/>
    </row>
    <row r="11" spans="1:6">
      <c r="A11" s="92">
        <v>6</v>
      </c>
      <c r="B11" s="50" t="s">
        <v>908</v>
      </c>
      <c r="C11" s="183">
        <v>29994298.670900017</v>
      </c>
    </row>
    <row r="12" spans="1:6" s="5" customFormat="1">
      <c r="A12" s="92">
        <v>7</v>
      </c>
      <c r="B12" s="52" t="s">
        <v>909</v>
      </c>
      <c r="C12" s="184">
        <v>803324.24</v>
      </c>
    </row>
    <row r="13" spans="1:6" s="5" customFormat="1">
      <c r="A13" s="92">
        <v>8</v>
      </c>
      <c r="B13" s="51" t="s">
        <v>910</v>
      </c>
      <c r="C13" s="185"/>
    </row>
    <row r="14" spans="1:6" s="5" customFormat="1" ht="25.5">
      <c r="A14" s="92">
        <v>9</v>
      </c>
      <c r="B14" s="44" t="s">
        <v>911</v>
      </c>
      <c r="C14" s="185"/>
    </row>
    <row r="15" spans="1:6" s="5" customFormat="1">
      <c r="A15" s="92">
        <v>10</v>
      </c>
      <c r="B15" s="45" t="s">
        <v>66</v>
      </c>
      <c r="C15" s="185">
        <v>803324.24</v>
      </c>
    </row>
    <row r="16" spans="1:6" s="5" customFormat="1">
      <c r="A16" s="92">
        <v>11</v>
      </c>
      <c r="B16" s="46" t="s">
        <v>912</v>
      </c>
      <c r="C16" s="185"/>
    </row>
    <row r="17" spans="1:3" s="5" customFormat="1">
      <c r="A17" s="92">
        <v>12</v>
      </c>
      <c r="B17" s="45" t="s">
        <v>913</v>
      </c>
      <c r="C17" s="185"/>
    </row>
    <row r="18" spans="1:3" s="5" customFormat="1">
      <c r="A18" s="92">
        <v>13</v>
      </c>
      <c r="B18" s="45" t="s">
        <v>914</v>
      </c>
      <c r="C18" s="185"/>
    </row>
    <row r="19" spans="1:3" s="5" customFormat="1">
      <c r="A19" s="92">
        <v>14</v>
      </c>
      <c r="B19" s="45" t="s">
        <v>915</v>
      </c>
      <c r="C19" s="185"/>
    </row>
    <row r="20" spans="1:3" s="5" customFormat="1" ht="25.5">
      <c r="A20" s="92">
        <v>15</v>
      </c>
      <c r="B20" s="45" t="s">
        <v>916</v>
      </c>
      <c r="C20" s="185"/>
    </row>
    <row r="21" spans="1:3" s="5" customFormat="1" ht="25.5">
      <c r="A21" s="92">
        <v>16</v>
      </c>
      <c r="B21" s="44" t="s">
        <v>917</v>
      </c>
      <c r="C21" s="185"/>
    </row>
    <row r="22" spans="1:3" s="5" customFormat="1">
      <c r="A22" s="92">
        <v>17</v>
      </c>
      <c r="B22" s="93" t="s">
        <v>918</v>
      </c>
      <c r="C22" s="185"/>
    </row>
    <row r="23" spans="1:3" s="5" customFormat="1">
      <c r="A23" s="92">
        <v>18</v>
      </c>
      <c r="B23" s="793" t="s">
        <v>919</v>
      </c>
      <c r="C23" s="442"/>
    </row>
    <row r="24" spans="1:3" s="5" customFormat="1" ht="25.5">
      <c r="A24" s="92">
        <v>19</v>
      </c>
      <c r="B24" s="44" t="s">
        <v>920</v>
      </c>
      <c r="C24" s="185"/>
    </row>
    <row r="25" spans="1:3" s="5" customFormat="1" ht="25.5">
      <c r="A25" s="92">
        <v>20</v>
      </c>
      <c r="B25" s="44" t="s">
        <v>921</v>
      </c>
      <c r="C25" s="185"/>
    </row>
    <row r="26" spans="1:3" s="5" customFormat="1" ht="25.5">
      <c r="A26" s="92">
        <v>21</v>
      </c>
      <c r="B26" s="47" t="s">
        <v>922</v>
      </c>
      <c r="C26" s="185"/>
    </row>
    <row r="27" spans="1:3" s="5" customFormat="1">
      <c r="A27" s="92">
        <v>22</v>
      </c>
      <c r="B27" s="47" t="s">
        <v>923</v>
      </c>
      <c r="C27" s="185"/>
    </row>
    <row r="28" spans="1:3" s="5" customFormat="1" ht="25.5">
      <c r="A28" s="92">
        <v>23</v>
      </c>
      <c r="B28" s="47" t="s">
        <v>924</v>
      </c>
      <c r="C28" s="185"/>
    </row>
    <row r="29" spans="1:3" s="5" customFormat="1">
      <c r="A29" s="92">
        <v>24</v>
      </c>
      <c r="B29" s="53" t="s">
        <v>113</v>
      </c>
      <c r="C29" s="184">
        <v>79190974.430900022</v>
      </c>
    </row>
    <row r="30" spans="1:3" s="5" customFormat="1">
      <c r="A30" s="94"/>
      <c r="B30" s="48"/>
      <c r="C30" s="185"/>
    </row>
    <row r="31" spans="1:3" s="5" customFormat="1">
      <c r="A31" s="94">
        <v>25</v>
      </c>
      <c r="B31" s="53" t="s">
        <v>925</v>
      </c>
      <c r="C31" s="184">
        <v>0</v>
      </c>
    </row>
    <row r="32" spans="1:3" s="5" customFormat="1">
      <c r="A32" s="94">
        <v>26</v>
      </c>
      <c r="B32" s="43" t="s">
        <v>926</v>
      </c>
      <c r="C32" s="186">
        <v>0</v>
      </c>
    </row>
    <row r="33" spans="1:3" s="5" customFormat="1">
      <c r="A33" s="94">
        <v>27</v>
      </c>
      <c r="B33" s="125" t="s">
        <v>927</v>
      </c>
      <c r="C33" s="185"/>
    </row>
    <row r="34" spans="1:3" s="5" customFormat="1">
      <c r="A34" s="94">
        <v>28</v>
      </c>
      <c r="B34" s="125" t="s">
        <v>928</v>
      </c>
      <c r="C34" s="185"/>
    </row>
    <row r="35" spans="1:3" s="5" customFormat="1">
      <c r="A35" s="94">
        <v>29</v>
      </c>
      <c r="B35" s="43" t="s">
        <v>929</v>
      </c>
      <c r="C35" s="185"/>
    </row>
    <row r="36" spans="1:3" s="5" customFormat="1">
      <c r="A36" s="94">
        <v>30</v>
      </c>
      <c r="B36" s="53" t="s">
        <v>930</v>
      </c>
      <c r="C36" s="184">
        <v>0</v>
      </c>
    </row>
    <row r="37" spans="1:3" s="5" customFormat="1">
      <c r="A37" s="94">
        <v>31</v>
      </c>
      <c r="B37" s="44" t="s">
        <v>931</v>
      </c>
      <c r="C37" s="185"/>
    </row>
    <row r="38" spans="1:3" s="5" customFormat="1">
      <c r="A38" s="94">
        <v>32</v>
      </c>
      <c r="B38" s="45" t="s">
        <v>932</v>
      </c>
      <c r="C38" s="185"/>
    </row>
    <row r="39" spans="1:3" s="5" customFormat="1" ht="25.5">
      <c r="A39" s="94">
        <v>33</v>
      </c>
      <c r="B39" s="44" t="s">
        <v>933</v>
      </c>
      <c r="C39" s="185"/>
    </row>
    <row r="40" spans="1:3" s="5" customFormat="1" ht="25.5">
      <c r="A40" s="94">
        <v>34</v>
      </c>
      <c r="B40" s="44" t="s">
        <v>921</v>
      </c>
      <c r="C40" s="185"/>
    </row>
    <row r="41" spans="1:3" s="5" customFormat="1" ht="25.5">
      <c r="A41" s="94">
        <v>35</v>
      </c>
      <c r="B41" s="47" t="s">
        <v>934</v>
      </c>
      <c r="C41" s="185"/>
    </row>
    <row r="42" spans="1:3" s="5" customFormat="1">
      <c r="A42" s="94">
        <v>36</v>
      </c>
      <c r="B42" s="53" t="s">
        <v>935</v>
      </c>
      <c r="C42" s="184">
        <v>0</v>
      </c>
    </row>
    <row r="43" spans="1:3" s="5" customFormat="1">
      <c r="A43" s="94"/>
      <c r="B43" s="48"/>
      <c r="C43" s="185"/>
    </row>
    <row r="44" spans="1:3" s="5" customFormat="1">
      <c r="A44" s="94">
        <v>37</v>
      </c>
      <c r="B44" s="54" t="s">
        <v>936</v>
      </c>
      <c r="C44" s="184">
        <v>0</v>
      </c>
    </row>
    <row r="45" spans="1:3" s="5" customFormat="1">
      <c r="A45" s="94">
        <v>38</v>
      </c>
      <c r="B45" s="43" t="s">
        <v>937</v>
      </c>
      <c r="C45" s="185"/>
    </row>
    <row r="46" spans="1:3" s="5" customFormat="1">
      <c r="A46" s="94">
        <v>39</v>
      </c>
      <c r="B46" s="43" t="s">
        <v>938</v>
      </c>
      <c r="C46" s="185"/>
    </row>
    <row r="47" spans="1:3" s="5" customFormat="1">
      <c r="A47" s="94">
        <v>40</v>
      </c>
      <c r="B47" s="794" t="s">
        <v>939</v>
      </c>
      <c r="C47" s="185"/>
    </row>
    <row r="48" spans="1:3" s="5" customFormat="1">
      <c r="A48" s="94">
        <v>41</v>
      </c>
      <c r="B48" s="54" t="s">
        <v>940</v>
      </c>
      <c r="C48" s="184">
        <v>0</v>
      </c>
    </row>
    <row r="49" spans="1:3" s="5" customFormat="1">
      <c r="A49" s="94">
        <v>42</v>
      </c>
      <c r="B49" s="44" t="s">
        <v>941</v>
      </c>
      <c r="C49" s="185"/>
    </row>
    <row r="50" spans="1:3" s="5" customFormat="1">
      <c r="A50" s="94">
        <v>43</v>
      </c>
      <c r="B50" s="45" t="s">
        <v>942</v>
      </c>
      <c r="C50" s="185"/>
    </row>
    <row r="51" spans="1:3" s="5" customFormat="1" ht="25.5">
      <c r="A51" s="94">
        <v>44</v>
      </c>
      <c r="B51" s="44" t="s">
        <v>943</v>
      </c>
      <c r="C51" s="185"/>
    </row>
    <row r="52" spans="1:3" s="5" customFormat="1" ht="25.5">
      <c r="A52" s="94">
        <v>45</v>
      </c>
      <c r="B52" s="44" t="s">
        <v>921</v>
      </c>
      <c r="C52" s="185"/>
    </row>
    <row r="53" spans="1:3" s="5" customFormat="1">
      <c r="A53" s="94">
        <v>46</v>
      </c>
      <c r="B53" s="95" t="s">
        <v>944</v>
      </c>
      <c r="C53" s="187">
        <v>0</v>
      </c>
    </row>
    <row r="56" spans="1:3">
      <c r="B56" s="3" t="s">
        <v>945</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heetViews>
  <sheetFormatPr defaultColWidth="9.140625" defaultRowHeight="12.75"/>
  <cols>
    <col min="1" max="1" width="10.85546875" style="248" bestFit="1" customWidth="1"/>
    <col min="2" max="2" width="59" style="248" customWidth="1"/>
    <col min="3" max="3" width="16.7109375" style="248" bestFit="1" customWidth="1"/>
    <col min="4" max="4" width="17.28515625" style="248" customWidth="1"/>
    <col min="5" max="5" width="9.140625" style="248" customWidth="1"/>
    <col min="6" max="16384" width="9.140625" style="248"/>
  </cols>
  <sheetData>
    <row r="1" spans="1:4" ht="15">
      <c r="A1" s="18" t="s">
        <v>0</v>
      </c>
      <c r="B1" s="17" t="str">
        <f>Info!C2</f>
        <v>სს "ზირაათ ბანკი საქართველო"</v>
      </c>
    </row>
    <row r="2" spans="1:4" s="22" customFormat="1" ht="15.75" customHeight="1">
      <c r="A2" s="22" t="s">
        <v>1</v>
      </c>
      <c r="B2" s="693">
        <f>'1. key ratios'!B2</f>
        <v>45473</v>
      </c>
    </row>
    <row r="3" spans="1:4" s="22" customFormat="1" ht="15.75" customHeight="1"/>
    <row r="4" spans="1:4">
      <c r="A4" s="249" t="s">
        <v>851</v>
      </c>
      <c r="B4" s="278" t="s">
        <v>168</v>
      </c>
    </row>
    <row r="5" spans="1:4" s="279" customFormat="1">
      <c r="A5" s="834" t="s">
        <v>852</v>
      </c>
      <c r="B5" s="835"/>
      <c r="C5" s="268" t="s">
        <v>853</v>
      </c>
      <c r="D5" s="269" t="s">
        <v>854</v>
      </c>
    </row>
    <row r="6" spans="1:4" s="280" customFormat="1">
      <c r="A6" s="270">
        <v>1</v>
      </c>
      <c r="B6" s="271" t="s">
        <v>855</v>
      </c>
      <c r="C6" s="271"/>
      <c r="D6" s="272"/>
    </row>
    <row r="7" spans="1:4" s="280" customFormat="1">
      <c r="A7" s="273" t="s">
        <v>856</v>
      </c>
      <c r="B7" s="274" t="s">
        <v>857</v>
      </c>
      <c r="C7" s="326">
        <v>4.4999999999999998E-2</v>
      </c>
      <c r="D7" s="705">
        <v>10875472.482279733</v>
      </c>
    </row>
    <row r="8" spans="1:4" s="280" customFormat="1">
      <c r="A8" s="273" t="s">
        <v>858</v>
      </c>
      <c r="B8" s="274" t="s">
        <v>859</v>
      </c>
      <c r="C8" s="327">
        <v>0.06</v>
      </c>
      <c r="D8" s="705">
        <v>14500629.976372978</v>
      </c>
    </row>
    <row r="9" spans="1:4" s="280" customFormat="1">
      <c r="A9" s="273" t="s">
        <v>860</v>
      </c>
      <c r="B9" s="274" t="s">
        <v>861</v>
      </c>
      <c r="C9" s="327">
        <v>0.08</v>
      </c>
      <c r="D9" s="705">
        <v>19334173.301830638</v>
      </c>
    </row>
    <row r="10" spans="1:4" s="280" customFormat="1">
      <c r="A10" s="270" t="s">
        <v>480</v>
      </c>
      <c r="B10" s="271" t="s">
        <v>862</v>
      </c>
      <c r="C10" s="328"/>
      <c r="D10" s="706"/>
    </row>
    <row r="11" spans="1:4" s="281" customFormat="1">
      <c r="A11" s="275" t="s">
        <v>863</v>
      </c>
      <c r="B11" s="276" t="s">
        <v>864</v>
      </c>
      <c r="C11" s="329">
        <v>2.5000000000000001E-2</v>
      </c>
      <c r="D11" s="707">
        <v>6041929.1568220742</v>
      </c>
    </row>
    <row r="12" spans="1:4" s="281" customFormat="1">
      <c r="A12" s="275" t="s">
        <v>865</v>
      </c>
      <c r="B12" s="276" t="s">
        <v>866</v>
      </c>
      <c r="C12" s="329">
        <v>2.5000000000000001E-3</v>
      </c>
      <c r="D12" s="707">
        <v>604192.91568220744</v>
      </c>
    </row>
    <row r="13" spans="1:4" s="281" customFormat="1">
      <c r="A13" s="275" t="s">
        <v>867</v>
      </c>
      <c r="B13" s="276" t="s">
        <v>868</v>
      </c>
      <c r="C13" s="329">
        <v>0</v>
      </c>
      <c r="D13" s="707">
        <v>0</v>
      </c>
    </row>
    <row r="14" spans="1:4" s="280" customFormat="1">
      <c r="A14" s="270" t="s">
        <v>483</v>
      </c>
      <c r="B14" s="271" t="s">
        <v>869</v>
      </c>
      <c r="C14" s="330"/>
      <c r="D14" s="706"/>
    </row>
    <row r="15" spans="1:4" s="280" customFormat="1">
      <c r="A15" s="292" t="s">
        <v>870</v>
      </c>
      <c r="B15" s="276" t="s">
        <v>871</v>
      </c>
      <c r="C15" s="329">
        <v>3.6617626596393206E-2</v>
      </c>
      <c r="D15" s="707">
        <v>8849644.2314548623</v>
      </c>
    </row>
    <row r="16" spans="1:4" s="280" customFormat="1">
      <c r="A16" s="292" t="s">
        <v>872</v>
      </c>
      <c r="B16" s="276" t="s">
        <v>873</v>
      </c>
      <c r="C16" s="329">
        <v>4.8847713323709206E-2</v>
      </c>
      <c r="D16" s="707">
        <v>11805376.934984189</v>
      </c>
    </row>
    <row r="17" spans="1:6" s="280" customFormat="1">
      <c r="A17" s="292" t="s">
        <v>874</v>
      </c>
      <c r="B17" s="276" t="s">
        <v>875</v>
      </c>
      <c r="C17" s="329">
        <v>6.4939932701756575E-2</v>
      </c>
      <c r="D17" s="707">
        <v>15694498.913312253</v>
      </c>
    </row>
    <row r="18" spans="1:6" s="279" customFormat="1">
      <c r="A18" s="836" t="s">
        <v>876</v>
      </c>
      <c r="B18" s="837"/>
      <c r="C18" s="331" t="s">
        <v>853</v>
      </c>
      <c r="D18" s="708" t="s">
        <v>854</v>
      </c>
    </row>
    <row r="19" spans="1:6" s="280" customFormat="1">
      <c r="A19" s="277">
        <v>4</v>
      </c>
      <c r="B19" s="276" t="s">
        <v>113</v>
      </c>
      <c r="C19" s="329">
        <v>0.10911762659639321</v>
      </c>
      <c r="D19" s="705">
        <v>26371238.786238879</v>
      </c>
    </row>
    <row r="20" spans="1:6" s="280" customFormat="1">
      <c r="A20" s="277">
        <v>5</v>
      </c>
      <c r="B20" s="276" t="s">
        <v>114</v>
      </c>
      <c r="C20" s="329">
        <v>0.13634771332370921</v>
      </c>
      <c r="D20" s="705">
        <v>32952128.98386145</v>
      </c>
    </row>
    <row r="21" spans="1:6" s="280" customFormat="1">
      <c r="A21" s="282" t="s">
        <v>492</v>
      </c>
      <c r="B21" s="283" t="s">
        <v>115</v>
      </c>
      <c r="C21" s="332">
        <v>0.17243993270175659</v>
      </c>
      <c r="D21" s="709">
        <v>41674794.287647173</v>
      </c>
    </row>
    <row r="22" spans="1:6">
      <c r="F22" s="249"/>
    </row>
    <row r="23" spans="1:6" ht="63.75">
      <c r="B23" s="24" t="s">
        <v>877</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D68"/>
    </sheetView>
  </sheetViews>
  <sheetFormatPr defaultRowHeight="15.75"/>
  <cols>
    <col min="1" max="1" width="10.7109375" style="40" customWidth="1"/>
    <col min="2" max="2" width="91.85546875" style="40" customWidth="1"/>
    <col min="3" max="3" width="53.140625" style="714" customWidth="1"/>
    <col min="4" max="4" width="29.7109375" style="40" customWidth="1"/>
    <col min="5" max="5" width="9.42578125" customWidth="1"/>
  </cols>
  <sheetData>
    <row r="1" spans="1:6">
      <c r="A1" s="18" t="s">
        <v>0</v>
      </c>
      <c r="B1" s="20" t="str">
        <f>Info!C2</f>
        <v>სს "ზირაათ ბანკი საქართველო"</v>
      </c>
      <c r="E1" s="3"/>
      <c r="F1" s="3"/>
    </row>
    <row r="2" spans="1:6" s="22" customFormat="1" ht="15">
      <c r="A2" s="22" t="s">
        <v>1</v>
      </c>
      <c r="B2" s="693">
        <f>'1. key ratios'!B2</f>
        <v>45473</v>
      </c>
      <c r="C2" s="715"/>
    </row>
    <row r="3" spans="1:6" s="22" customFormat="1" ht="15">
      <c r="A3" s="27"/>
      <c r="C3" s="715"/>
    </row>
    <row r="4" spans="1:6" s="22" customFormat="1" ht="15">
      <c r="A4" s="22" t="s">
        <v>946</v>
      </c>
      <c r="B4" s="148" t="s">
        <v>169</v>
      </c>
      <c r="C4" s="715"/>
      <c r="D4" s="150" t="s">
        <v>759</v>
      </c>
    </row>
    <row r="5" spans="1:6" ht="42" customHeight="1">
      <c r="A5" s="100" t="s">
        <v>2</v>
      </c>
      <c r="B5" s="101" t="s">
        <v>760</v>
      </c>
      <c r="C5" s="716" t="s">
        <v>947</v>
      </c>
      <c r="D5" s="149" t="s">
        <v>948</v>
      </c>
    </row>
    <row r="6" spans="1:6">
      <c r="A6" s="485">
        <v>1</v>
      </c>
      <c r="B6" s="444" t="s">
        <v>51</v>
      </c>
      <c r="C6" s="717">
        <v>69744601.914700001</v>
      </c>
      <c r="D6" s="710"/>
      <c r="E6" s="8"/>
    </row>
    <row r="7" spans="1:6">
      <c r="A7" s="485">
        <v>1.1000000000000001</v>
      </c>
      <c r="B7" s="445" t="s">
        <v>52</v>
      </c>
      <c r="C7" s="718">
        <v>9266072.2098000012</v>
      </c>
      <c r="D7" s="96"/>
      <c r="E7" s="8"/>
    </row>
    <row r="8" spans="1:6">
      <c r="A8" s="485">
        <v>1.2</v>
      </c>
      <c r="B8" s="445" t="s">
        <v>53</v>
      </c>
      <c r="C8" s="718">
        <v>23973112.175700001</v>
      </c>
      <c r="D8" s="96"/>
      <c r="E8" s="8"/>
    </row>
    <row r="9" spans="1:6">
      <c r="A9" s="485">
        <v>1.3</v>
      </c>
      <c r="B9" s="445" t="s">
        <v>54</v>
      </c>
      <c r="C9" s="718">
        <v>36505417.529200003</v>
      </c>
      <c r="D9" s="96"/>
      <c r="E9" s="8"/>
    </row>
    <row r="10" spans="1:6">
      <c r="A10" s="485">
        <v>2</v>
      </c>
      <c r="B10" s="446" t="s">
        <v>10</v>
      </c>
      <c r="C10" s="719">
        <v>0</v>
      </c>
      <c r="D10" s="96"/>
      <c r="E10" s="8"/>
    </row>
    <row r="11" spans="1:6">
      <c r="A11" s="485">
        <v>2.1</v>
      </c>
      <c r="B11" s="447" t="s">
        <v>55</v>
      </c>
      <c r="C11" s="720">
        <v>0</v>
      </c>
      <c r="D11" s="97"/>
      <c r="E11" s="9"/>
    </row>
    <row r="12" spans="1:6" ht="23.45" customHeight="1">
      <c r="A12" s="485">
        <v>3</v>
      </c>
      <c r="B12" s="448" t="s">
        <v>56</v>
      </c>
      <c r="C12" s="721">
        <v>0</v>
      </c>
      <c r="D12" s="97"/>
      <c r="E12" s="9"/>
    </row>
    <row r="13" spans="1:6" ht="23.1" customHeight="1">
      <c r="A13" s="485">
        <v>4</v>
      </c>
      <c r="B13" s="449" t="s">
        <v>57</v>
      </c>
      <c r="C13" s="721">
        <v>0</v>
      </c>
      <c r="D13" s="97"/>
      <c r="E13" s="9"/>
    </row>
    <row r="14" spans="1:6">
      <c r="A14" s="485">
        <v>5</v>
      </c>
      <c r="B14" s="449" t="s">
        <v>13</v>
      </c>
      <c r="C14" s="721">
        <v>0</v>
      </c>
      <c r="D14" s="97"/>
      <c r="E14" s="9"/>
    </row>
    <row r="15" spans="1:6">
      <c r="A15" s="485">
        <v>5.0999999999999996</v>
      </c>
      <c r="B15" s="450" t="s">
        <v>58</v>
      </c>
      <c r="C15" s="718">
        <v>0</v>
      </c>
      <c r="D15" s="97"/>
      <c r="E15" s="8"/>
    </row>
    <row r="16" spans="1:6">
      <c r="A16" s="485">
        <v>5.2</v>
      </c>
      <c r="B16" s="450" t="s">
        <v>59</v>
      </c>
      <c r="C16" s="718">
        <v>0</v>
      </c>
      <c r="D16" s="96"/>
      <c r="E16" s="8"/>
    </row>
    <row r="17" spans="1:5">
      <c r="A17" s="485">
        <v>5.3</v>
      </c>
      <c r="B17" s="450" t="s">
        <v>60</v>
      </c>
      <c r="C17" s="718">
        <v>0</v>
      </c>
      <c r="D17" s="96"/>
      <c r="E17" s="8"/>
    </row>
    <row r="18" spans="1:5">
      <c r="A18" s="485">
        <v>6</v>
      </c>
      <c r="B18" s="448" t="s">
        <v>14</v>
      </c>
      <c r="C18" s="719">
        <v>150321535.4064</v>
      </c>
      <c r="D18" s="96"/>
      <c r="E18" s="8"/>
    </row>
    <row r="19" spans="1:5">
      <c r="A19" s="485">
        <v>6.1</v>
      </c>
      <c r="B19" s="450" t="s">
        <v>59</v>
      </c>
      <c r="C19" s="720">
        <v>2593857.41</v>
      </c>
      <c r="D19" s="96"/>
      <c r="E19" s="8"/>
    </row>
    <row r="20" spans="1:5">
      <c r="A20" s="485">
        <v>6.2</v>
      </c>
      <c r="B20" s="450" t="s">
        <v>60</v>
      </c>
      <c r="C20" s="720">
        <v>147727677.9964</v>
      </c>
      <c r="D20" s="96"/>
      <c r="E20" s="8"/>
    </row>
    <row r="21" spans="1:5">
      <c r="A21" s="485">
        <v>7</v>
      </c>
      <c r="B21" s="451" t="s">
        <v>61</v>
      </c>
      <c r="C21" s="721">
        <v>0</v>
      </c>
      <c r="D21" s="96"/>
      <c r="E21" s="8"/>
    </row>
    <row r="22" spans="1:5">
      <c r="A22" s="485">
        <v>8</v>
      </c>
      <c r="B22" s="452" t="s">
        <v>62</v>
      </c>
      <c r="C22" s="719">
        <v>0</v>
      </c>
      <c r="D22" s="96"/>
      <c r="E22" s="8"/>
    </row>
    <row r="23" spans="1:5">
      <c r="A23" s="485">
        <v>9</v>
      </c>
      <c r="B23" s="449" t="s">
        <v>63</v>
      </c>
      <c r="C23" s="719">
        <v>4222747.57</v>
      </c>
      <c r="D23" s="507"/>
      <c r="E23" s="8"/>
    </row>
    <row r="24" spans="1:5">
      <c r="A24" s="485">
        <v>9.1</v>
      </c>
      <c r="B24" s="453" t="s">
        <v>64</v>
      </c>
      <c r="C24" s="722">
        <v>4222747.57</v>
      </c>
      <c r="D24" s="98"/>
      <c r="E24" s="8"/>
    </row>
    <row r="25" spans="1:5">
      <c r="A25" s="485">
        <v>9.1999999999999993</v>
      </c>
      <c r="B25" s="453" t="s">
        <v>65</v>
      </c>
      <c r="C25" s="723">
        <v>0</v>
      </c>
      <c r="D25" s="506"/>
      <c r="E25" s="7"/>
    </row>
    <row r="26" spans="1:5">
      <c r="A26" s="485">
        <v>10</v>
      </c>
      <c r="B26" s="449" t="s">
        <v>66</v>
      </c>
      <c r="C26" s="724">
        <v>803324.24</v>
      </c>
      <c r="D26" s="660" t="s">
        <v>949</v>
      </c>
      <c r="E26" s="8"/>
    </row>
    <row r="27" spans="1:5">
      <c r="A27" s="485">
        <v>10.1</v>
      </c>
      <c r="B27" s="453" t="s">
        <v>67</v>
      </c>
      <c r="C27" s="718">
        <v>0</v>
      </c>
      <c r="D27" s="96"/>
      <c r="E27" s="8"/>
    </row>
    <row r="28" spans="1:5">
      <c r="A28" s="485">
        <v>10.199999999999999</v>
      </c>
      <c r="B28" s="453" t="s">
        <v>68</v>
      </c>
      <c r="C28" s="718">
        <v>803324.24</v>
      </c>
      <c r="D28" s="96"/>
      <c r="E28" s="8"/>
    </row>
    <row r="29" spans="1:5">
      <c r="A29" s="485">
        <v>11</v>
      </c>
      <c r="B29" s="449" t="s">
        <v>69</v>
      </c>
      <c r="C29" s="719">
        <v>442954.5</v>
      </c>
      <c r="D29" s="96"/>
      <c r="E29" s="8"/>
    </row>
    <row r="30" spans="1:5">
      <c r="A30" s="485">
        <v>11.1</v>
      </c>
      <c r="B30" s="453" t="s">
        <v>70</v>
      </c>
      <c r="C30" s="718">
        <v>442954.5</v>
      </c>
      <c r="D30" s="96"/>
      <c r="E30" s="8"/>
    </row>
    <row r="31" spans="1:5">
      <c r="A31" s="485">
        <v>11.2</v>
      </c>
      <c r="B31" s="453" t="s">
        <v>71</v>
      </c>
      <c r="C31" s="718">
        <v>0</v>
      </c>
      <c r="D31" s="96"/>
      <c r="E31" s="8"/>
    </row>
    <row r="32" spans="1:5">
      <c r="A32" s="485">
        <v>13</v>
      </c>
      <c r="B32" s="449" t="s">
        <v>15</v>
      </c>
      <c r="C32" s="719">
        <v>2202275.4352000002</v>
      </c>
      <c r="D32" s="96"/>
      <c r="E32" s="8"/>
    </row>
    <row r="33" spans="1:5">
      <c r="A33" s="485">
        <v>13.1</v>
      </c>
      <c r="B33" s="454" t="s">
        <v>72</v>
      </c>
      <c r="C33" s="718">
        <v>302210</v>
      </c>
      <c r="D33" s="96"/>
      <c r="E33" s="8"/>
    </row>
    <row r="34" spans="1:5">
      <c r="A34" s="485">
        <v>13.2</v>
      </c>
      <c r="B34" s="454" t="s">
        <v>73</v>
      </c>
      <c r="C34" s="722">
        <v>0</v>
      </c>
      <c r="D34" s="98"/>
      <c r="E34" s="8"/>
    </row>
    <row r="35" spans="1:5">
      <c r="A35" s="485">
        <v>14</v>
      </c>
      <c r="B35" s="455" t="s">
        <v>74</v>
      </c>
      <c r="C35" s="725">
        <v>227737439.0663</v>
      </c>
      <c r="D35" s="98"/>
      <c r="E35" s="8"/>
    </row>
    <row r="36" spans="1:5">
      <c r="A36" s="485"/>
      <c r="B36" s="456" t="s">
        <v>75</v>
      </c>
      <c r="C36" s="730">
        <v>0</v>
      </c>
      <c r="D36" s="99"/>
      <c r="E36" s="8"/>
    </row>
    <row r="37" spans="1:5">
      <c r="A37" s="485">
        <v>15</v>
      </c>
      <c r="B37" s="457" t="s">
        <v>76</v>
      </c>
      <c r="C37" s="723">
        <v>0</v>
      </c>
      <c r="D37" s="506"/>
      <c r="E37" s="7"/>
    </row>
    <row r="38" spans="1:5">
      <c r="A38" s="485">
        <v>15.1</v>
      </c>
      <c r="B38" s="458" t="s">
        <v>55</v>
      </c>
      <c r="C38" s="718">
        <v>0</v>
      </c>
      <c r="D38" s="96"/>
      <c r="E38" s="8"/>
    </row>
    <row r="39" spans="1:5" ht="21">
      <c r="A39" s="485">
        <v>16</v>
      </c>
      <c r="B39" s="451" t="s">
        <v>77</v>
      </c>
      <c r="C39" s="719">
        <v>0</v>
      </c>
      <c r="D39" s="96"/>
      <c r="E39" s="8"/>
    </row>
    <row r="40" spans="1:5">
      <c r="A40" s="485">
        <v>17</v>
      </c>
      <c r="B40" s="451" t="s">
        <v>78</v>
      </c>
      <c r="C40" s="719">
        <v>143146907.8554</v>
      </c>
      <c r="D40" s="96"/>
      <c r="E40" s="8"/>
    </row>
    <row r="41" spans="1:5">
      <c r="A41" s="485">
        <v>17.100000000000001</v>
      </c>
      <c r="B41" s="459" t="s">
        <v>79</v>
      </c>
      <c r="C41" s="718">
        <v>132816257.82829998</v>
      </c>
      <c r="D41" s="96"/>
      <c r="E41" s="8"/>
    </row>
    <row r="42" spans="1:5">
      <c r="A42" s="498">
        <v>17.2</v>
      </c>
      <c r="B42" s="499" t="s">
        <v>80</v>
      </c>
      <c r="C42" s="722">
        <v>9898603.9965000004</v>
      </c>
      <c r="D42" s="98"/>
      <c r="E42" s="8"/>
    </row>
    <row r="43" spans="1:5">
      <c r="A43" s="485">
        <v>17.3</v>
      </c>
      <c r="B43" s="500" t="s">
        <v>81</v>
      </c>
      <c r="C43" s="726">
        <v>0</v>
      </c>
      <c r="D43" s="711"/>
      <c r="E43" s="8"/>
    </row>
    <row r="44" spans="1:5">
      <c r="A44" s="485">
        <v>17.399999999999999</v>
      </c>
      <c r="B44" s="500" t="s">
        <v>82</v>
      </c>
      <c r="C44" s="726">
        <v>432046.0306</v>
      </c>
      <c r="D44" s="711"/>
      <c r="E44" s="8"/>
    </row>
    <row r="45" spans="1:5">
      <c r="A45" s="485">
        <v>18</v>
      </c>
      <c r="B45" s="501" t="s">
        <v>83</v>
      </c>
      <c r="C45" s="727">
        <v>133233.72</v>
      </c>
      <c r="D45" s="711"/>
      <c r="E45" s="7"/>
    </row>
    <row r="46" spans="1:5">
      <c r="A46" s="485">
        <v>19</v>
      </c>
      <c r="B46" s="501" t="s">
        <v>84</v>
      </c>
      <c r="C46" s="728">
        <v>667057</v>
      </c>
      <c r="D46" s="712"/>
    </row>
    <row r="47" spans="1:5">
      <c r="A47" s="485">
        <v>19.100000000000001</v>
      </c>
      <c r="B47" s="502" t="s">
        <v>85</v>
      </c>
      <c r="C47" s="729">
        <v>629825</v>
      </c>
      <c r="D47" s="712"/>
    </row>
    <row r="48" spans="1:5">
      <c r="A48" s="485">
        <v>19.2</v>
      </c>
      <c r="B48" s="502" t="s">
        <v>86</v>
      </c>
      <c r="C48" s="729">
        <v>37232</v>
      </c>
      <c r="D48" s="712"/>
    </row>
    <row r="49" spans="1:4">
      <c r="A49" s="485">
        <v>20</v>
      </c>
      <c r="B49" s="464" t="s">
        <v>87</v>
      </c>
      <c r="C49" s="728">
        <v>0</v>
      </c>
      <c r="D49" s="712"/>
    </row>
    <row r="50" spans="1:4">
      <c r="A50" s="485">
        <v>21</v>
      </c>
      <c r="B50" s="465" t="s">
        <v>88</v>
      </c>
      <c r="C50" s="728">
        <v>3795941.8200000003</v>
      </c>
      <c r="D50" s="712"/>
    </row>
    <row r="51" spans="1:4">
      <c r="A51" s="485">
        <v>21.1</v>
      </c>
      <c r="B51" s="460" t="s">
        <v>89</v>
      </c>
      <c r="C51" s="729">
        <v>0</v>
      </c>
      <c r="D51" s="712"/>
    </row>
    <row r="52" spans="1:4">
      <c r="A52" s="485">
        <v>22</v>
      </c>
      <c r="B52" s="464" t="s">
        <v>90</v>
      </c>
      <c r="C52" s="728">
        <v>147743140.39539999</v>
      </c>
      <c r="D52" s="712"/>
    </row>
    <row r="53" spans="1:4">
      <c r="A53" s="485"/>
      <c r="B53" s="466" t="s">
        <v>91</v>
      </c>
      <c r="C53" s="729">
        <v>0</v>
      </c>
      <c r="D53" s="712"/>
    </row>
    <row r="54" spans="1:4">
      <c r="A54" s="485">
        <v>23</v>
      </c>
      <c r="B54" s="464" t="s">
        <v>92</v>
      </c>
      <c r="C54" s="727">
        <v>50000000</v>
      </c>
      <c r="D54" s="713" t="s">
        <v>975</v>
      </c>
    </row>
    <row r="55" spans="1:4">
      <c r="A55" s="485">
        <v>24</v>
      </c>
      <c r="B55" s="464" t="s">
        <v>93</v>
      </c>
      <c r="C55" s="727">
        <v>0</v>
      </c>
      <c r="D55" s="712"/>
    </row>
    <row r="56" spans="1:4">
      <c r="A56" s="485">
        <v>25</v>
      </c>
      <c r="B56" s="467" t="s">
        <v>94</v>
      </c>
      <c r="C56" s="727">
        <v>0</v>
      </c>
      <c r="D56" s="712"/>
    </row>
    <row r="57" spans="1:4">
      <c r="A57" s="485">
        <v>26</v>
      </c>
      <c r="B57" s="501" t="s">
        <v>95</v>
      </c>
      <c r="C57" s="727">
        <v>0</v>
      </c>
      <c r="D57" s="712"/>
    </row>
    <row r="58" spans="1:4">
      <c r="A58" s="485">
        <v>27</v>
      </c>
      <c r="B58" s="501" t="s">
        <v>96</v>
      </c>
      <c r="C58" s="727">
        <v>0</v>
      </c>
      <c r="D58" s="712"/>
    </row>
    <row r="59" spans="1:4">
      <c r="A59" s="485">
        <v>27.1</v>
      </c>
      <c r="B59" s="503" t="s">
        <v>97</v>
      </c>
      <c r="C59" s="726">
        <v>0</v>
      </c>
      <c r="D59" s="712"/>
    </row>
    <row r="60" spans="1:4">
      <c r="A60" s="485">
        <v>27.2</v>
      </c>
      <c r="B60" s="500" t="s">
        <v>98</v>
      </c>
      <c r="C60" s="726">
        <v>0</v>
      </c>
      <c r="D60" s="712"/>
    </row>
    <row r="61" spans="1:4">
      <c r="A61" s="485">
        <v>28</v>
      </c>
      <c r="B61" s="465" t="s">
        <v>99</v>
      </c>
      <c r="C61" s="727">
        <v>0</v>
      </c>
      <c r="D61" s="712"/>
    </row>
    <row r="62" spans="1:4">
      <c r="A62" s="485">
        <v>29</v>
      </c>
      <c r="B62" s="501" t="s">
        <v>100</v>
      </c>
      <c r="C62" s="727">
        <v>0</v>
      </c>
      <c r="D62" s="712"/>
    </row>
    <row r="63" spans="1:4">
      <c r="A63" s="485">
        <v>29.1</v>
      </c>
      <c r="B63" s="504" t="s">
        <v>101</v>
      </c>
      <c r="C63" s="726">
        <v>0</v>
      </c>
      <c r="D63" s="712"/>
    </row>
    <row r="64" spans="1:4" ht="24" customHeight="1">
      <c r="A64" s="485">
        <v>29.2</v>
      </c>
      <c r="B64" s="503" t="s">
        <v>102</v>
      </c>
      <c r="C64" s="726">
        <v>0</v>
      </c>
      <c r="D64" s="712"/>
    </row>
    <row r="65" spans="1:4" ht="21.95" customHeight="1">
      <c r="A65" s="485">
        <v>29.3</v>
      </c>
      <c r="B65" s="505" t="s">
        <v>103</v>
      </c>
      <c r="C65" s="726">
        <v>0</v>
      </c>
      <c r="D65" s="712"/>
    </row>
    <row r="66" spans="1:4">
      <c r="A66" s="485">
        <v>30</v>
      </c>
      <c r="B66" s="470" t="s">
        <v>104</v>
      </c>
      <c r="C66" s="727">
        <v>29994298.670900017</v>
      </c>
      <c r="D66" s="713" t="s">
        <v>976</v>
      </c>
    </row>
    <row r="67" spans="1:4">
      <c r="A67" s="485">
        <v>31</v>
      </c>
      <c r="B67" s="469" t="s">
        <v>105</v>
      </c>
      <c r="C67" s="727">
        <v>79994298.670900017</v>
      </c>
      <c r="D67" s="712"/>
    </row>
    <row r="68" spans="1:4">
      <c r="A68" s="485">
        <v>32</v>
      </c>
      <c r="B68" s="470" t="s">
        <v>106</v>
      </c>
      <c r="C68" s="727">
        <v>227737439.0663</v>
      </c>
      <c r="D68" s="712"/>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22"/>
  <sheetViews>
    <sheetView zoomScale="90" zoomScaleNormal="90" workbookViewId="0">
      <pane xSplit="2" ySplit="7" topLeftCell="C8" activePane="bottomRight" state="frozen"/>
      <selection pane="topRight" activeCell="C1" sqref="C1"/>
      <selection pane="bottomLeft" activeCell="A8" sqref="A8"/>
      <selection pane="bottomRight" activeCell="B33" sqref="B33"/>
    </sheetView>
  </sheetViews>
  <sheetFormatPr defaultColWidth="9.140625" defaultRowHeight="12.75"/>
  <cols>
    <col min="1" max="1" width="10.5703125" style="3" bestFit="1" customWidth="1"/>
    <col min="2" max="2" width="97" style="3" bestFit="1" customWidth="1"/>
    <col min="3" max="3" width="10.5703125" style="3" customWidth="1"/>
    <col min="4" max="4" width="13.28515625" style="3" bestFit="1" customWidth="1"/>
    <col min="5" max="5" width="10.7109375" style="3" customWidth="1"/>
    <col min="6" max="6" width="13.28515625" style="3" bestFit="1" customWidth="1"/>
    <col min="7" max="7" width="9.42578125" style="3" bestFit="1" customWidth="1"/>
    <col min="8" max="8" width="13.28515625" style="3" bestFit="1" customWidth="1"/>
    <col min="9" max="9" width="11.5703125" style="3" customWidth="1"/>
    <col min="10" max="10" width="13.28515625" style="3" bestFit="1" customWidth="1"/>
    <col min="11" max="11" width="9.42578125" style="3" customWidth="1"/>
    <col min="12" max="12" width="13.28515625" style="3" bestFit="1" customWidth="1"/>
    <col min="13" max="13" width="12" style="3" customWidth="1"/>
    <col min="14" max="14" width="13.28515625" style="3" bestFit="1" customWidth="1"/>
    <col min="15" max="15" width="9.42578125" style="3" bestFit="1" customWidth="1"/>
    <col min="16" max="16" width="13.28515625" style="3" bestFit="1" customWidth="1"/>
    <col min="17" max="17" width="9.42578125" style="3" bestFit="1" customWidth="1"/>
    <col min="18" max="18" width="13.28515625" style="3" customWidth="1"/>
    <col min="19" max="19" width="31.5703125" style="3" bestFit="1" customWidth="1"/>
    <col min="20" max="20" width="9.140625" style="13" customWidth="1"/>
    <col min="21" max="16384" width="9.140625" style="13"/>
  </cols>
  <sheetData>
    <row r="1" spans="1:19">
      <c r="A1" s="3" t="s">
        <v>0</v>
      </c>
      <c r="B1" s="248" t="str">
        <f>Info!C2</f>
        <v>სს "ზირაათ ბანკი საქართველო"</v>
      </c>
    </row>
    <row r="2" spans="1:19">
      <c r="A2" s="3" t="s">
        <v>1</v>
      </c>
      <c r="B2" s="693">
        <f>'1. key ratios'!B2</f>
        <v>45473</v>
      </c>
    </row>
    <row r="4" spans="1:19" ht="25.5">
      <c r="A4" s="39" t="s">
        <v>950</v>
      </c>
      <c r="B4" s="215" t="s">
        <v>951</v>
      </c>
    </row>
    <row r="5" spans="1:19">
      <c r="A5" s="86"/>
      <c r="B5" s="88"/>
      <c r="C5" s="80" t="s">
        <v>681</v>
      </c>
      <c r="D5" s="80" t="s">
        <v>682</v>
      </c>
      <c r="E5" s="80" t="s">
        <v>683</v>
      </c>
      <c r="F5" s="80" t="s">
        <v>684</v>
      </c>
      <c r="G5" s="80" t="s">
        <v>685</v>
      </c>
      <c r="H5" s="80" t="s">
        <v>686</v>
      </c>
      <c r="I5" s="80" t="s">
        <v>687</v>
      </c>
      <c r="J5" s="80" t="s">
        <v>688</v>
      </c>
      <c r="K5" s="80" t="s">
        <v>689</v>
      </c>
      <c r="L5" s="80" t="s">
        <v>690</v>
      </c>
      <c r="M5" s="80" t="s">
        <v>691</v>
      </c>
      <c r="N5" s="80" t="s">
        <v>692</v>
      </c>
      <c r="O5" s="80" t="s">
        <v>952</v>
      </c>
      <c r="P5" s="80" t="s">
        <v>953</v>
      </c>
      <c r="Q5" s="80" t="s">
        <v>954</v>
      </c>
      <c r="R5" s="206" t="s">
        <v>955</v>
      </c>
      <c r="S5" s="81" t="s">
        <v>956</v>
      </c>
    </row>
    <row r="6" spans="1:19" ht="46.5" customHeight="1">
      <c r="A6" s="103"/>
      <c r="B6" s="842" t="s">
        <v>957</v>
      </c>
      <c r="C6" s="840">
        <v>0</v>
      </c>
      <c r="D6" s="841"/>
      <c r="E6" s="840">
        <v>0.2</v>
      </c>
      <c r="F6" s="841"/>
      <c r="G6" s="840">
        <v>0.35</v>
      </c>
      <c r="H6" s="841"/>
      <c r="I6" s="840">
        <v>0.5</v>
      </c>
      <c r="J6" s="841"/>
      <c r="K6" s="840">
        <v>0.75</v>
      </c>
      <c r="L6" s="841"/>
      <c r="M6" s="840">
        <v>1</v>
      </c>
      <c r="N6" s="841"/>
      <c r="O6" s="840">
        <v>1.5</v>
      </c>
      <c r="P6" s="841"/>
      <c r="Q6" s="840">
        <v>2.5</v>
      </c>
      <c r="R6" s="841"/>
      <c r="S6" s="838" t="s">
        <v>958</v>
      </c>
    </row>
    <row r="7" spans="1:19">
      <c r="A7" s="103"/>
      <c r="B7" s="843"/>
      <c r="C7" s="214" t="s">
        <v>959</v>
      </c>
      <c r="D7" s="214" t="s">
        <v>960</v>
      </c>
      <c r="E7" s="214" t="s">
        <v>959</v>
      </c>
      <c r="F7" s="214" t="s">
        <v>960</v>
      </c>
      <c r="G7" s="214" t="s">
        <v>959</v>
      </c>
      <c r="H7" s="214" t="s">
        <v>960</v>
      </c>
      <c r="I7" s="214" t="s">
        <v>959</v>
      </c>
      <c r="J7" s="214" t="s">
        <v>960</v>
      </c>
      <c r="K7" s="214" t="s">
        <v>959</v>
      </c>
      <c r="L7" s="214" t="s">
        <v>960</v>
      </c>
      <c r="M7" s="214" t="s">
        <v>959</v>
      </c>
      <c r="N7" s="214" t="s">
        <v>960</v>
      </c>
      <c r="O7" s="214" t="s">
        <v>959</v>
      </c>
      <c r="P7" s="214" t="s">
        <v>960</v>
      </c>
      <c r="Q7" s="214" t="s">
        <v>959</v>
      </c>
      <c r="R7" s="214" t="s">
        <v>960</v>
      </c>
      <c r="S7" s="839"/>
    </row>
    <row r="8" spans="1:19" s="106" customFormat="1">
      <c r="A8" s="84">
        <v>1</v>
      </c>
      <c r="B8" s="124" t="s">
        <v>230</v>
      </c>
      <c r="C8" s="188">
        <v>3910258.58</v>
      </c>
      <c r="D8" s="188"/>
      <c r="E8" s="188">
        <v>0</v>
      </c>
      <c r="F8" s="207"/>
      <c r="G8" s="188">
        <v>0</v>
      </c>
      <c r="H8" s="188"/>
      <c r="I8" s="188">
        <v>0</v>
      </c>
      <c r="J8" s="188"/>
      <c r="K8" s="188">
        <v>0</v>
      </c>
      <c r="L8" s="188"/>
      <c r="M8" s="188">
        <v>22656711.0057</v>
      </c>
      <c r="N8" s="188"/>
      <c r="O8" s="188">
        <v>0</v>
      </c>
      <c r="P8" s="188"/>
      <c r="Q8" s="188">
        <v>0</v>
      </c>
      <c r="R8" s="207"/>
      <c r="S8" s="220">
        <v>22656711.0057</v>
      </c>
    </row>
    <row r="9" spans="1:19" s="106" customFormat="1">
      <c r="A9" s="84">
        <v>2</v>
      </c>
      <c r="B9" s="124" t="s">
        <v>231</v>
      </c>
      <c r="C9" s="188">
        <v>0</v>
      </c>
      <c r="D9" s="188"/>
      <c r="E9" s="188">
        <v>0</v>
      </c>
      <c r="F9" s="188"/>
      <c r="G9" s="188">
        <v>0</v>
      </c>
      <c r="H9" s="188"/>
      <c r="I9" s="188">
        <v>0</v>
      </c>
      <c r="J9" s="188"/>
      <c r="K9" s="188">
        <v>0</v>
      </c>
      <c r="L9" s="188"/>
      <c r="M9" s="188">
        <v>0</v>
      </c>
      <c r="N9" s="188"/>
      <c r="O9" s="188">
        <v>0</v>
      </c>
      <c r="P9" s="188"/>
      <c r="Q9" s="188">
        <v>0</v>
      </c>
      <c r="R9" s="207"/>
      <c r="S9" s="220">
        <v>0</v>
      </c>
    </row>
    <row r="10" spans="1:19" s="106" customFormat="1">
      <c r="A10" s="84">
        <v>3</v>
      </c>
      <c r="B10" s="124" t="s">
        <v>232</v>
      </c>
      <c r="C10" s="188">
        <v>0</v>
      </c>
      <c r="D10" s="188"/>
      <c r="E10" s="188">
        <v>0</v>
      </c>
      <c r="F10" s="188"/>
      <c r="G10" s="188">
        <v>0</v>
      </c>
      <c r="H10" s="188"/>
      <c r="I10" s="188">
        <v>0</v>
      </c>
      <c r="J10" s="188"/>
      <c r="K10" s="188">
        <v>0</v>
      </c>
      <c r="L10" s="188"/>
      <c r="M10" s="188">
        <v>0</v>
      </c>
      <c r="N10" s="188"/>
      <c r="O10" s="188">
        <v>0</v>
      </c>
      <c r="P10" s="188"/>
      <c r="Q10" s="188">
        <v>0</v>
      </c>
      <c r="R10" s="207"/>
      <c r="S10" s="220">
        <v>0</v>
      </c>
    </row>
    <row r="11" spans="1:19" s="106" customFormat="1">
      <c r="A11" s="84">
        <v>4</v>
      </c>
      <c r="B11" s="124" t="s">
        <v>233</v>
      </c>
      <c r="C11" s="188">
        <v>0</v>
      </c>
      <c r="D11" s="188"/>
      <c r="E11" s="188">
        <v>0</v>
      </c>
      <c r="F11" s="188"/>
      <c r="G11" s="188">
        <v>0</v>
      </c>
      <c r="H11" s="188"/>
      <c r="I11" s="188">
        <v>0</v>
      </c>
      <c r="J11" s="188"/>
      <c r="K11" s="188">
        <v>0</v>
      </c>
      <c r="L11" s="188"/>
      <c r="M11" s="188">
        <v>0</v>
      </c>
      <c r="N11" s="188"/>
      <c r="O11" s="188">
        <v>0</v>
      </c>
      <c r="P11" s="188"/>
      <c r="Q11" s="188">
        <v>0</v>
      </c>
      <c r="R11" s="207"/>
      <c r="S11" s="220">
        <v>0</v>
      </c>
    </row>
    <row r="12" spans="1:19" s="106" customFormat="1">
      <c r="A12" s="84">
        <v>5</v>
      </c>
      <c r="B12" s="124" t="s">
        <v>234</v>
      </c>
      <c r="C12" s="188">
        <v>0</v>
      </c>
      <c r="D12" s="188"/>
      <c r="E12" s="188">
        <v>0</v>
      </c>
      <c r="F12" s="188"/>
      <c r="G12" s="188">
        <v>0</v>
      </c>
      <c r="H12" s="188"/>
      <c r="I12" s="188">
        <v>0</v>
      </c>
      <c r="J12" s="188"/>
      <c r="K12" s="188">
        <v>0</v>
      </c>
      <c r="L12" s="188"/>
      <c r="M12" s="188">
        <v>0</v>
      </c>
      <c r="N12" s="188"/>
      <c r="O12" s="188">
        <v>0</v>
      </c>
      <c r="P12" s="188"/>
      <c r="Q12" s="188">
        <v>0</v>
      </c>
      <c r="R12" s="207"/>
      <c r="S12" s="220">
        <v>0</v>
      </c>
    </row>
    <row r="13" spans="1:19" s="106" customFormat="1">
      <c r="A13" s="84">
        <v>6</v>
      </c>
      <c r="B13" s="124" t="s">
        <v>235</v>
      </c>
      <c r="C13" s="188">
        <v>0</v>
      </c>
      <c r="D13" s="188"/>
      <c r="E13" s="188">
        <v>18045048.879999999</v>
      </c>
      <c r="F13" s="188"/>
      <c r="G13" s="188">
        <v>0</v>
      </c>
      <c r="H13" s="188"/>
      <c r="I13" s="188">
        <v>18460368.6492</v>
      </c>
      <c r="J13" s="188"/>
      <c r="K13" s="188">
        <v>0</v>
      </c>
      <c r="L13" s="188"/>
      <c r="M13" s="188">
        <v>0</v>
      </c>
      <c r="N13" s="188"/>
      <c r="O13" s="188">
        <v>0</v>
      </c>
      <c r="P13" s="188"/>
      <c r="Q13" s="188">
        <v>0</v>
      </c>
      <c r="R13" s="207"/>
      <c r="S13" s="220">
        <v>12839194.1006</v>
      </c>
    </row>
    <row r="14" spans="1:19" s="106" customFormat="1">
      <c r="A14" s="84">
        <v>7</v>
      </c>
      <c r="B14" s="124" t="s">
        <v>236</v>
      </c>
      <c r="C14" s="188">
        <v>0</v>
      </c>
      <c r="D14" s="188"/>
      <c r="E14" s="188">
        <v>0</v>
      </c>
      <c r="F14" s="188"/>
      <c r="G14" s="188">
        <v>0</v>
      </c>
      <c r="H14" s="188"/>
      <c r="I14" s="188">
        <v>0</v>
      </c>
      <c r="J14" s="188"/>
      <c r="K14" s="188">
        <v>0</v>
      </c>
      <c r="L14" s="188"/>
      <c r="M14" s="188">
        <v>76518053.082499996</v>
      </c>
      <c r="N14" s="197">
        <v>20707123.80416999</v>
      </c>
      <c r="O14" s="188">
        <v>0</v>
      </c>
      <c r="P14" s="188"/>
      <c r="Q14" s="188">
        <v>0</v>
      </c>
      <c r="R14" s="207"/>
      <c r="S14" s="220">
        <v>97225176.886669993</v>
      </c>
    </row>
    <row r="15" spans="1:19" s="106" customFormat="1">
      <c r="A15" s="84">
        <v>8</v>
      </c>
      <c r="B15" s="124" t="s">
        <v>237</v>
      </c>
      <c r="C15" s="188">
        <v>0</v>
      </c>
      <c r="D15" s="188"/>
      <c r="E15" s="188">
        <v>0</v>
      </c>
      <c r="F15" s="188"/>
      <c r="G15" s="188">
        <v>0</v>
      </c>
      <c r="H15" s="188"/>
      <c r="I15" s="188">
        <v>0</v>
      </c>
      <c r="J15" s="188"/>
      <c r="K15" s="188">
        <v>0</v>
      </c>
      <c r="L15" s="188"/>
      <c r="M15" s="188">
        <v>71209624.913900003</v>
      </c>
      <c r="N15" s="197">
        <v>6575855.4704900002</v>
      </c>
      <c r="O15" s="188">
        <v>0</v>
      </c>
      <c r="P15" s="188"/>
      <c r="Q15" s="188">
        <v>0</v>
      </c>
      <c r="R15" s="207"/>
      <c r="S15" s="220">
        <v>77785480.384389997</v>
      </c>
    </row>
    <row r="16" spans="1:19" s="106" customFormat="1">
      <c r="A16" s="84">
        <v>9</v>
      </c>
      <c r="B16" s="124" t="s">
        <v>238</v>
      </c>
      <c r="C16" s="188">
        <v>0</v>
      </c>
      <c r="D16" s="188"/>
      <c r="E16" s="188">
        <v>0</v>
      </c>
      <c r="F16" s="188"/>
      <c r="G16" s="188">
        <v>0</v>
      </c>
      <c r="H16" s="188"/>
      <c r="I16" s="188">
        <v>0</v>
      </c>
      <c r="J16" s="188"/>
      <c r="K16" s="188">
        <v>0</v>
      </c>
      <c r="L16" s="188"/>
      <c r="M16" s="188">
        <v>0</v>
      </c>
      <c r="N16" s="188"/>
      <c r="O16" s="188">
        <v>0</v>
      </c>
      <c r="P16" s="188"/>
      <c r="Q16" s="188">
        <v>0</v>
      </c>
      <c r="R16" s="207"/>
      <c r="S16" s="220">
        <v>0</v>
      </c>
    </row>
    <row r="17" spans="1:20" s="106" customFormat="1">
      <c r="A17" s="84">
        <v>10</v>
      </c>
      <c r="B17" s="124" t="s">
        <v>756</v>
      </c>
      <c r="C17" s="188">
        <v>0</v>
      </c>
      <c r="D17" s="188"/>
      <c r="E17" s="188">
        <v>0</v>
      </c>
      <c r="F17" s="188"/>
      <c r="G17" s="188">
        <v>0</v>
      </c>
      <c r="H17" s="188"/>
      <c r="I17" s="188">
        <v>0</v>
      </c>
      <c r="J17" s="188"/>
      <c r="K17" s="188">
        <v>0</v>
      </c>
      <c r="L17" s="188"/>
      <c r="M17" s="188">
        <v>0</v>
      </c>
      <c r="N17" s="188"/>
      <c r="O17" s="188">
        <v>0</v>
      </c>
      <c r="P17" s="188"/>
      <c r="Q17" s="188">
        <v>0</v>
      </c>
      <c r="R17" s="207"/>
      <c r="S17" s="220">
        <v>0</v>
      </c>
    </row>
    <row r="18" spans="1:20" s="106" customFormat="1">
      <c r="A18" s="84">
        <v>11</v>
      </c>
      <c r="B18" s="124" t="s">
        <v>240</v>
      </c>
      <c r="C18" s="188">
        <v>0</v>
      </c>
      <c r="D18" s="188"/>
      <c r="E18" s="188">
        <v>0</v>
      </c>
      <c r="F18" s="188"/>
      <c r="G18" s="188">
        <v>0</v>
      </c>
      <c r="H18" s="188"/>
      <c r="I18" s="188">
        <v>0</v>
      </c>
      <c r="J18" s="188"/>
      <c r="K18" s="188">
        <v>0</v>
      </c>
      <c r="L18" s="188"/>
      <c r="M18" s="188">
        <v>0</v>
      </c>
      <c r="N18" s="188"/>
      <c r="O18" s="188">
        <v>0</v>
      </c>
      <c r="P18" s="188"/>
      <c r="Q18" s="188">
        <v>0</v>
      </c>
      <c r="R18" s="207"/>
      <c r="S18" s="220">
        <v>0</v>
      </c>
    </row>
    <row r="19" spans="1:20" s="106" customFormat="1">
      <c r="A19" s="84">
        <v>12</v>
      </c>
      <c r="B19" s="124" t="s">
        <v>241</v>
      </c>
      <c r="C19" s="188">
        <v>0</v>
      </c>
      <c r="D19" s="188"/>
      <c r="E19" s="188">
        <v>0</v>
      </c>
      <c r="F19" s="188"/>
      <c r="G19" s="188">
        <v>0</v>
      </c>
      <c r="H19" s="188"/>
      <c r="I19" s="188">
        <v>0</v>
      </c>
      <c r="J19" s="188"/>
      <c r="K19" s="188">
        <v>0</v>
      </c>
      <c r="L19" s="188"/>
      <c r="M19" s="188">
        <v>0</v>
      </c>
      <c r="N19" s="188"/>
      <c r="O19" s="188">
        <v>0</v>
      </c>
      <c r="P19" s="188"/>
      <c r="Q19" s="188">
        <v>0</v>
      </c>
      <c r="R19" s="207"/>
      <c r="S19" s="220">
        <v>0</v>
      </c>
    </row>
    <row r="20" spans="1:20" s="106" customFormat="1">
      <c r="A20" s="84">
        <v>13</v>
      </c>
      <c r="B20" s="124" t="s">
        <v>242</v>
      </c>
      <c r="C20" s="188">
        <v>0</v>
      </c>
      <c r="D20" s="188"/>
      <c r="E20" s="188">
        <v>0</v>
      </c>
      <c r="F20" s="188"/>
      <c r="G20" s="188">
        <v>0</v>
      </c>
      <c r="H20" s="188"/>
      <c r="I20" s="188">
        <v>0</v>
      </c>
      <c r="J20" s="188"/>
      <c r="K20" s="188">
        <v>0</v>
      </c>
      <c r="L20" s="188"/>
      <c r="M20" s="188">
        <v>0</v>
      </c>
      <c r="N20" s="188"/>
      <c r="O20" s="188">
        <v>0</v>
      </c>
      <c r="P20" s="188"/>
      <c r="Q20" s="188">
        <v>0</v>
      </c>
      <c r="R20" s="207"/>
      <c r="S20" s="220">
        <v>0</v>
      </c>
    </row>
    <row r="21" spans="1:20" s="106" customFormat="1">
      <c r="A21" s="84">
        <v>14</v>
      </c>
      <c r="B21" s="124" t="s">
        <v>757</v>
      </c>
      <c r="C21" s="188">
        <v>9068595.3398000002</v>
      </c>
      <c r="D21" s="188"/>
      <c r="E21" s="188">
        <v>689347.89</v>
      </c>
      <c r="F21" s="188"/>
      <c r="G21" s="188">
        <v>0</v>
      </c>
      <c r="H21" s="188"/>
      <c r="I21" s="188">
        <v>0</v>
      </c>
      <c r="J21" s="188"/>
      <c r="K21" s="188">
        <v>0</v>
      </c>
      <c r="L21" s="188"/>
      <c r="M21" s="188">
        <v>6376106.4852</v>
      </c>
      <c r="N21" s="188"/>
      <c r="O21" s="188">
        <v>0</v>
      </c>
      <c r="P21" s="188"/>
      <c r="Q21" s="188">
        <v>0</v>
      </c>
      <c r="R21" s="207"/>
      <c r="S21" s="220">
        <v>6513976.0631999997</v>
      </c>
    </row>
    <row r="22" spans="1:20">
      <c r="A22" s="66"/>
      <c r="B22" s="108" t="s">
        <v>8</v>
      </c>
      <c r="C22" s="189">
        <v>12978853.9198</v>
      </c>
      <c r="D22" s="189">
        <v>0</v>
      </c>
      <c r="E22" s="189">
        <v>18734396.77</v>
      </c>
      <c r="F22" s="189">
        <v>0</v>
      </c>
      <c r="G22" s="189">
        <v>0</v>
      </c>
      <c r="H22" s="189">
        <v>0</v>
      </c>
      <c r="I22" s="189">
        <v>18460368.6492</v>
      </c>
      <c r="J22" s="189">
        <v>0</v>
      </c>
      <c r="K22" s="189">
        <v>0</v>
      </c>
      <c r="L22" s="189">
        <v>0</v>
      </c>
      <c r="M22" s="189">
        <v>176760495.48729998</v>
      </c>
      <c r="N22" s="189">
        <v>27282979.274659991</v>
      </c>
      <c r="O22" s="189">
        <v>0</v>
      </c>
      <c r="P22" s="189">
        <v>0</v>
      </c>
      <c r="Q22" s="189">
        <v>0</v>
      </c>
      <c r="R22" s="189">
        <v>0</v>
      </c>
      <c r="S22" s="731">
        <v>217020538.44055998</v>
      </c>
      <c r="T22" s="73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Q7" activePane="bottomRight" state="frozen"/>
      <selection pane="topRight" activeCell="C1" sqref="C1"/>
      <selection pane="bottomLeft" activeCell="A6" sqref="A6"/>
      <selection pane="bottomRight" activeCell="W6" sqref="W6"/>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48" t="str">
        <f>Info!C2</f>
        <v>სს "ზირაათ ბანკი საქართველო"</v>
      </c>
    </row>
    <row r="2" spans="1:22">
      <c r="A2" s="3" t="s">
        <v>1</v>
      </c>
      <c r="B2" s="693">
        <f>'1. key ratios'!B2</f>
        <v>45473</v>
      </c>
    </row>
    <row r="4" spans="1:22" ht="27">
      <c r="A4" s="3" t="s">
        <v>878</v>
      </c>
      <c r="B4" s="216" t="s">
        <v>879</v>
      </c>
      <c r="V4" s="150" t="s">
        <v>759</v>
      </c>
    </row>
    <row r="5" spans="1:22">
      <c r="A5" s="64"/>
      <c r="B5" s="65"/>
      <c r="C5" s="844" t="s">
        <v>880</v>
      </c>
      <c r="D5" s="845"/>
      <c r="E5" s="845"/>
      <c r="F5" s="845"/>
      <c r="G5" s="845"/>
      <c r="H5" s="845"/>
      <c r="I5" s="845"/>
      <c r="J5" s="845"/>
      <c r="K5" s="845"/>
      <c r="L5" s="846"/>
      <c r="M5" s="844" t="s">
        <v>881</v>
      </c>
      <c r="N5" s="845"/>
      <c r="O5" s="845"/>
      <c r="P5" s="845"/>
      <c r="Q5" s="845"/>
      <c r="R5" s="845"/>
      <c r="S5" s="846"/>
      <c r="T5" s="849" t="s">
        <v>882</v>
      </c>
      <c r="U5" s="849" t="s">
        <v>883</v>
      </c>
      <c r="V5" s="847" t="s">
        <v>884</v>
      </c>
    </row>
    <row r="6" spans="1:22" s="39" customFormat="1" ht="127.5">
      <c r="A6" s="82"/>
      <c r="B6" s="126"/>
      <c r="C6" s="62" t="s">
        <v>885</v>
      </c>
      <c r="D6" s="61" t="s">
        <v>886</v>
      </c>
      <c r="E6" s="58" t="s">
        <v>887</v>
      </c>
      <c r="F6" s="217" t="s">
        <v>888</v>
      </c>
      <c r="G6" s="61" t="s">
        <v>889</v>
      </c>
      <c r="H6" s="61" t="s">
        <v>890</v>
      </c>
      <c r="I6" s="61" t="s">
        <v>891</v>
      </c>
      <c r="J6" s="61" t="s">
        <v>892</v>
      </c>
      <c r="K6" s="61" t="s">
        <v>893</v>
      </c>
      <c r="L6" s="63" t="s">
        <v>894</v>
      </c>
      <c r="M6" s="62" t="s">
        <v>895</v>
      </c>
      <c r="N6" s="61" t="s">
        <v>896</v>
      </c>
      <c r="O6" s="61" t="s">
        <v>897</v>
      </c>
      <c r="P6" s="61" t="s">
        <v>898</v>
      </c>
      <c r="Q6" s="61" t="s">
        <v>899</v>
      </c>
      <c r="R6" s="61" t="s">
        <v>900</v>
      </c>
      <c r="S6" s="63" t="s">
        <v>901</v>
      </c>
      <c r="T6" s="850"/>
      <c r="U6" s="850"/>
      <c r="V6" s="848"/>
    </row>
    <row r="7" spans="1:22" s="106" customFormat="1">
      <c r="A7" s="107">
        <v>1</v>
      </c>
      <c r="B7" s="124" t="s">
        <v>230</v>
      </c>
      <c r="C7" s="190"/>
      <c r="D7" s="188"/>
      <c r="E7" s="188"/>
      <c r="F7" s="188"/>
      <c r="G7" s="188"/>
      <c r="H7" s="188"/>
      <c r="I7" s="188"/>
      <c r="J7" s="188"/>
      <c r="K7" s="188"/>
      <c r="L7" s="191"/>
      <c r="M7" s="190"/>
      <c r="N7" s="188"/>
      <c r="O7" s="188"/>
      <c r="P7" s="188"/>
      <c r="Q7" s="188"/>
      <c r="R7" s="188"/>
      <c r="S7" s="191"/>
      <c r="T7" s="211"/>
      <c r="U7" s="210"/>
      <c r="V7" s="192">
        <f>SUM(C7:S7)</f>
        <v>0</v>
      </c>
    </row>
    <row r="8" spans="1:22" s="106" customFormat="1">
      <c r="A8" s="107">
        <v>2</v>
      </c>
      <c r="B8" s="124" t="s">
        <v>231</v>
      </c>
      <c r="C8" s="190"/>
      <c r="D8" s="188"/>
      <c r="E8" s="188"/>
      <c r="F8" s="188"/>
      <c r="G8" s="188"/>
      <c r="H8" s="188"/>
      <c r="I8" s="188"/>
      <c r="J8" s="188"/>
      <c r="K8" s="188"/>
      <c r="L8" s="191"/>
      <c r="M8" s="190"/>
      <c r="N8" s="188"/>
      <c r="O8" s="188"/>
      <c r="P8" s="188"/>
      <c r="Q8" s="188"/>
      <c r="R8" s="188"/>
      <c r="S8" s="191"/>
      <c r="T8" s="210"/>
      <c r="U8" s="210"/>
      <c r="V8" s="192">
        <f t="shared" ref="V8:V20" si="0">SUM(C8:S8)</f>
        <v>0</v>
      </c>
    </row>
    <row r="9" spans="1:22" s="106" customFormat="1">
      <c r="A9" s="107">
        <v>3</v>
      </c>
      <c r="B9" s="124" t="s">
        <v>232</v>
      </c>
      <c r="C9" s="190"/>
      <c r="D9" s="188"/>
      <c r="E9" s="188"/>
      <c r="F9" s="188"/>
      <c r="G9" s="188"/>
      <c r="H9" s="188"/>
      <c r="I9" s="188"/>
      <c r="J9" s="188"/>
      <c r="K9" s="188"/>
      <c r="L9" s="191"/>
      <c r="M9" s="190"/>
      <c r="N9" s="188"/>
      <c r="O9" s="188"/>
      <c r="P9" s="188"/>
      <c r="Q9" s="188"/>
      <c r="R9" s="188"/>
      <c r="S9" s="191"/>
      <c r="T9" s="210"/>
      <c r="U9" s="210"/>
      <c r="V9" s="192">
        <f>SUM(C9:S9)</f>
        <v>0</v>
      </c>
    </row>
    <row r="10" spans="1:22" s="106" customFormat="1">
      <c r="A10" s="107">
        <v>4</v>
      </c>
      <c r="B10" s="124" t="s">
        <v>233</v>
      </c>
      <c r="C10" s="190"/>
      <c r="D10" s="188"/>
      <c r="E10" s="188"/>
      <c r="F10" s="188"/>
      <c r="G10" s="188"/>
      <c r="H10" s="188"/>
      <c r="I10" s="188"/>
      <c r="J10" s="188"/>
      <c r="K10" s="188"/>
      <c r="L10" s="191"/>
      <c r="M10" s="190"/>
      <c r="N10" s="188"/>
      <c r="O10" s="188"/>
      <c r="P10" s="188"/>
      <c r="Q10" s="188"/>
      <c r="R10" s="188"/>
      <c r="S10" s="191"/>
      <c r="T10" s="210"/>
      <c r="U10" s="210"/>
      <c r="V10" s="192">
        <f t="shared" si="0"/>
        <v>0</v>
      </c>
    </row>
    <row r="11" spans="1:22" s="106" customFormat="1">
      <c r="A11" s="107">
        <v>5</v>
      </c>
      <c r="B11" s="124" t="s">
        <v>234</v>
      </c>
      <c r="C11" s="190"/>
      <c r="D11" s="188"/>
      <c r="E11" s="188"/>
      <c r="F11" s="188"/>
      <c r="G11" s="188"/>
      <c r="H11" s="188"/>
      <c r="I11" s="188"/>
      <c r="J11" s="188"/>
      <c r="K11" s="188"/>
      <c r="L11" s="191"/>
      <c r="M11" s="190"/>
      <c r="N11" s="188"/>
      <c r="O11" s="188"/>
      <c r="P11" s="188"/>
      <c r="Q11" s="188"/>
      <c r="R11" s="188"/>
      <c r="S11" s="191"/>
      <c r="T11" s="210"/>
      <c r="U11" s="210"/>
      <c r="V11" s="192">
        <f t="shared" si="0"/>
        <v>0</v>
      </c>
    </row>
    <row r="12" spans="1:22" s="106" customFormat="1">
      <c r="A12" s="107">
        <v>6</v>
      </c>
      <c r="B12" s="124" t="s">
        <v>235</v>
      </c>
      <c r="C12" s="190"/>
      <c r="D12" s="188"/>
      <c r="E12" s="188"/>
      <c r="F12" s="188"/>
      <c r="G12" s="188"/>
      <c r="H12" s="188"/>
      <c r="I12" s="188"/>
      <c r="J12" s="188"/>
      <c r="K12" s="188"/>
      <c r="L12" s="191"/>
      <c r="M12" s="190"/>
      <c r="N12" s="188"/>
      <c r="O12" s="188"/>
      <c r="P12" s="188"/>
      <c r="Q12" s="188"/>
      <c r="R12" s="188"/>
      <c r="S12" s="191"/>
      <c r="T12" s="210"/>
      <c r="U12" s="210"/>
      <c r="V12" s="192">
        <f t="shared" si="0"/>
        <v>0</v>
      </c>
    </row>
    <row r="13" spans="1:22" s="106" customFormat="1">
      <c r="A13" s="107">
        <v>7</v>
      </c>
      <c r="B13" s="124" t="s">
        <v>236</v>
      </c>
      <c r="C13" s="190"/>
      <c r="D13" s="188"/>
      <c r="E13" s="188"/>
      <c r="F13" s="188"/>
      <c r="G13" s="188"/>
      <c r="H13" s="188"/>
      <c r="I13" s="188"/>
      <c r="J13" s="188"/>
      <c r="K13" s="188"/>
      <c r="L13" s="191"/>
      <c r="M13" s="190"/>
      <c r="N13" s="188"/>
      <c r="O13" s="188"/>
      <c r="P13" s="188"/>
      <c r="Q13" s="188"/>
      <c r="R13" s="188"/>
      <c r="S13" s="191"/>
      <c r="T13" s="210"/>
      <c r="U13" s="210"/>
      <c r="V13" s="192">
        <f t="shared" si="0"/>
        <v>0</v>
      </c>
    </row>
    <row r="14" spans="1:22" s="106" customFormat="1">
      <c r="A14" s="107">
        <v>8</v>
      </c>
      <c r="B14" s="124" t="s">
        <v>237</v>
      </c>
      <c r="C14" s="190"/>
      <c r="D14" s="188"/>
      <c r="E14" s="188"/>
      <c r="F14" s="188"/>
      <c r="G14" s="188"/>
      <c r="H14" s="188"/>
      <c r="I14" s="188"/>
      <c r="J14" s="188"/>
      <c r="K14" s="188"/>
      <c r="L14" s="191"/>
      <c r="M14" s="190"/>
      <c r="N14" s="188"/>
      <c r="O14" s="188"/>
      <c r="P14" s="188"/>
      <c r="Q14" s="188"/>
      <c r="R14" s="188"/>
      <c r="S14" s="191"/>
      <c r="T14" s="210"/>
      <c r="U14" s="210"/>
      <c r="V14" s="192">
        <f t="shared" si="0"/>
        <v>0</v>
      </c>
    </row>
    <row r="15" spans="1:22" s="106" customFormat="1">
      <c r="A15" s="107">
        <v>9</v>
      </c>
      <c r="B15" s="124" t="s">
        <v>238</v>
      </c>
      <c r="C15" s="190"/>
      <c r="D15" s="188"/>
      <c r="E15" s="188"/>
      <c r="F15" s="188"/>
      <c r="G15" s="188"/>
      <c r="H15" s="188"/>
      <c r="I15" s="188"/>
      <c r="J15" s="188"/>
      <c r="K15" s="188"/>
      <c r="L15" s="191"/>
      <c r="M15" s="190"/>
      <c r="N15" s="188"/>
      <c r="O15" s="188"/>
      <c r="P15" s="188"/>
      <c r="Q15" s="188"/>
      <c r="R15" s="188"/>
      <c r="S15" s="191"/>
      <c r="T15" s="210"/>
      <c r="U15" s="210"/>
      <c r="V15" s="192">
        <f t="shared" si="0"/>
        <v>0</v>
      </c>
    </row>
    <row r="16" spans="1:22" s="106" customFormat="1">
      <c r="A16" s="107">
        <v>10</v>
      </c>
      <c r="B16" s="124" t="s">
        <v>756</v>
      </c>
      <c r="C16" s="190"/>
      <c r="D16" s="188"/>
      <c r="E16" s="188"/>
      <c r="F16" s="188"/>
      <c r="G16" s="188"/>
      <c r="H16" s="188"/>
      <c r="I16" s="188"/>
      <c r="J16" s="188"/>
      <c r="K16" s="188"/>
      <c r="L16" s="191"/>
      <c r="M16" s="190"/>
      <c r="N16" s="188"/>
      <c r="O16" s="188"/>
      <c r="P16" s="188"/>
      <c r="Q16" s="188"/>
      <c r="R16" s="188"/>
      <c r="S16" s="191"/>
      <c r="T16" s="210"/>
      <c r="U16" s="210"/>
      <c r="V16" s="192">
        <f t="shared" si="0"/>
        <v>0</v>
      </c>
    </row>
    <row r="17" spans="1:22" s="106" customFormat="1">
      <c r="A17" s="107">
        <v>11</v>
      </c>
      <c r="B17" s="124" t="s">
        <v>240</v>
      </c>
      <c r="C17" s="190"/>
      <c r="D17" s="188"/>
      <c r="E17" s="188"/>
      <c r="F17" s="188"/>
      <c r="G17" s="188"/>
      <c r="H17" s="188"/>
      <c r="I17" s="188"/>
      <c r="J17" s="188"/>
      <c r="K17" s="188"/>
      <c r="L17" s="191"/>
      <c r="M17" s="190"/>
      <c r="N17" s="188"/>
      <c r="O17" s="188"/>
      <c r="P17" s="188"/>
      <c r="Q17" s="188"/>
      <c r="R17" s="188"/>
      <c r="S17" s="191"/>
      <c r="T17" s="210"/>
      <c r="U17" s="210"/>
      <c r="V17" s="192">
        <f t="shared" si="0"/>
        <v>0</v>
      </c>
    </row>
    <row r="18" spans="1:22" s="106" customFormat="1">
      <c r="A18" s="107">
        <v>12</v>
      </c>
      <c r="B18" s="124" t="s">
        <v>241</v>
      </c>
      <c r="C18" s="190"/>
      <c r="D18" s="188"/>
      <c r="E18" s="188"/>
      <c r="F18" s="188"/>
      <c r="G18" s="188"/>
      <c r="H18" s="188"/>
      <c r="I18" s="188"/>
      <c r="J18" s="188"/>
      <c r="K18" s="188"/>
      <c r="L18" s="191"/>
      <c r="M18" s="190"/>
      <c r="N18" s="188"/>
      <c r="O18" s="188"/>
      <c r="P18" s="188"/>
      <c r="Q18" s="188"/>
      <c r="R18" s="188"/>
      <c r="S18" s="191"/>
      <c r="T18" s="210"/>
      <c r="U18" s="210"/>
      <c r="V18" s="192">
        <f t="shared" si="0"/>
        <v>0</v>
      </c>
    </row>
    <row r="19" spans="1:22" s="106" customFormat="1">
      <c r="A19" s="107">
        <v>13</v>
      </c>
      <c r="B19" s="124" t="s">
        <v>242</v>
      </c>
      <c r="C19" s="190"/>
      <c r="D19" s="188"/>
      <c r="E19" s="188"/>
      <c r="F19" s="188"/>
      <c r="G19" s="188"/>
      <c r="H19" s="188"/>
      <c r="I19" s="188"/>
      <c r="J19" s="188"/>
      <c r="K19" s="188"/>
      <c r="L19" s="191"/>
      <c r="M19" s="190"/>
      <c r="N19" s="188"/>
      <c r="O19" s="188"/>
      <c r="P19" s="188"/>
      <c r="Q19" s="188"/>
      <c r="R19" s="188"/>
      <c r="S19" s="191"/>
      <c r="T19" s="210"/>
      <c r="U19" s="210"/>
      <c r="V19" s="192">
        <f t="shared" si="0"/>
        <v>0</v>
      </c>
    </row>
    <row r="20" spans="1:22" s="106" customFormat="1">
      <c r="A20" s="107">
        <v>14</v>
      </c>
      <c r="B20" s="124" t="s">
        <v>757</v>
      </c>
      <c r="C20" s="190"/>
      <c r="D20" s="188"/>
      <c r="E20" s="188"/>
      <c r="F20" s="188"/>
      <c r="G20" s="188"/>
      <c r="H20" s="188"/>
      <c r="I20" s="188"/>
      <c r="J20" s="188"/>
      <c r="K20" s="188"/>
      <c r="L20" s="191"/>
      <c r="M20" s="190"/>
      <c r="N20" s="188"/>
      <c r="O20" s="188"/>
      <c r="P20" s="188"/>
      <c r="Q20" s="188"/>
      <c r="R20" s="188"/>
      <c r="S20" s="191"/>
      <c r="T20" s="210"/>
      <c r="U20" s="210"/>
      <c r="V20" s="192">
        <f t="shared" si="0"/>
        <v>0</v>
      </c>
    </row>
    <row r="21" spans="1:22">
      <c r="A21" s="66"/>
      <c r="B21" s="67" t="s">
        <v>8</v>
      </c>
      <c r="C21" s="193">
        <f>SUM(C7:C20)</f>
        <v>0</v>
      </c>
      <c r="D21" s="189">
        <f t="shared" ref="D21:V21" si="1">SUM(D7:D20)</f>
        <v>0</v>
      </c>
      <c r="E21" s="189">
        <f t="shared" si="1"/>
        <v>0</v>
      </c>
      <c r="F21" s="189">
        <f t="shared" si="1"/>
        <v>0</v>
      </c>
      <c r="G21" s="189">
        <f t="shared" si="1"/>
        <v>0</v>
      </c>
      <c r="H21" s="189">
        <f t="shared" si="1"/>
        <v>0</v>
      </c>
      <c r="I21" s="189">
        <f t="shared" si="1"/>
        <v>0</v>
      </c>
      <c r="J21" s="189">
        <f t="shared" si="1"/>
        <v>0</v>
      </c>
      <c r="K21" s="189">
        <f t="shared" si="1"/>
        <v>0</v>
      </c>
      <c r="L21" s="194">
        <f t="shared" si="1"/>
        <v>0</v>
      </c>
      <c r="M21" s="193">
        <f t="shared" si="1"/>
        <v>0</v>
      </c>
      <c r="N21" s="189">
        <f t="shared" si="1"/>
        <v>0</v>
      </c>
      <c r="O21" s="189">
        <f t="shared" si="1"/>
        <v>0</v>
      </c>
      <c r="P21" s="189">
        <f t="shared" si="1"/>
        <v>0</v>
      </c>
      <c r="Q21" s="189">
        <f t="shared" si="1"/>
        <v>0</v>
      </c>
      <c r="R21" s="189">
        <f t="shared" si="1"/>
        <v>0</v>
      </c>
      <c r="S21" s="194">
        <f t="shared" si="1"/>
        <v>0</v>
      </c>
      <c r="T21" s="194">
        <f>SUM(T7:T20)</f>
        <v>0</v>
      </c>
      <c r="U21" s="194">
        <f t="shared" si="1"/>
        <v>0</v>
      </c>
      <c r="V21" s="195">
        <f t="shared" si="1"/>
        <v>0</v>
      </c>
    </row>
    <row r="24" spans="1:22">
      <c r="A24" s="19"/>
      <c r="B24" s="19"/>
      <c r="C24" s="42"/>
      <c r="D24" s="42"/>
      <c r="E24" s="42"/>
    </row>
    <row r="25" spans="1:22">
      <c r="A25" s="59"/>
      <c r="B25" s="59"/>
      <c r="C25" s="19"/>
      <c r="D25" s="42"/>
      <c r="E25" s="42"/>
    </row>
    <row r="26" spans="1:22">
      <c r="A26" s="59"/>
      <c r="B26" s="60"/>
      <c r="C26" s="19"/>
      <c r="D26" s="42"/>
      <c r="E26" s="42"/>
    </row>
    <row r="27" spans="1:22">
      <c r="A27" s="59"/>
      <c r="B27" s="59"/>
      <c r="C27" s="19"/>
      <c r="D27" s="42"/>
      <c r="E27" s="42"/>
    </row>
    <row r="28" spans="1:22">
      <c r="A28" s="59"/>
      <c r="B28" s="60"/>
      <c r="C28" s="19"/>
      <c r="D28" s="42"/>
      <c r="E28" s="42"/>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48" t="str">
        <f>Info!C2</f>
        <v>სს "ზირაათ ბანკი საქართველო"</v>
      </c>
    </row>
    <row r="2" spans="1:9">
      <c r="A2" s="3" t="s">
        <v>1</v>
      </c>
      <c r="B2" s="693">
        <f>'1. key ratios'!B2</f>
        <v>45473</v>
      </c>
    </row>
    <row r="4" spans="1:9">
      <c r="A4" s="3" t="s">
        <v>747</v>
      </c>
      <c r="B4" s="213" t="s">
        <v>748</v>
      </c>
    </row>
    <row r="5" spans="1:9">
      <c r="A5" s="64"/>
      <c r="B5" s="104"/>
      <c r="C5" s="109" t="s">
        <v>681</v>
      </c>
      <c r="D5" s="109" t="s">
        <v>682</v>
      </c>
      <c r="E5" s="109" t="s">
        <v>683</v>
      </c>
      <c r="F5" s="109" t="s">
        <v>684</v>
      </c>
      <c r="G5" s="208" t="s">
        <v>685</v>
      </c>
      <c r="H5" s="110" t="s">
        <v>686</v>
      </c>
      <c r="I5" s="25"/>
    </row>
    <row r="6" spans="1:9" ht="15" customHeight="1">
      <c r="A6" s="103"/>
      <c r="B6" s="23"/>
      <c r="C6" s="842" t="s">
        <v>749</v>
      </c>
      <c r="D6" s="853" t="s">
        <v>750</v>
      </c>
      <c r="E6" s="854"/>
      <c r="F6" s="842" t="s">
        <v>751</v>
      </c>
      <c r="G6" s="842" t="s">
        <v>752</v>
      </c>
      <c r="H6" s="851" t="s">
        <v>753</v>
      </c>
      <c r="I6" s="25"/>
    </row>
    <row r="7" spans="1:9" ht="63.75">
      <c r="A7" s="103"/>
      <c r="B7" s="23"/>
      <c r="C7" s="843"/>
      <c r="D7" s="212" t="s">
        <v>754</v>
      </c>
      <c r="E7" s="212" t="s">
        <v>755</v>
      </c>
      <c r="F7" s="843"/>
      <c r="G7" s="843"/>
      <c r="H7" s="852"/>
      <c r="I7" s="25"/>
    </row>
    <row r="8" spans="1:9">
      <c r="A8" s="55">
        <v>1</v>
      </c>
      <c r="B8" s="124" t="s">
        <v>230</v>
      </c>
      <c r="C8" s="196">
        <v>26566969.585699998</v>
      </c>
      <c r="D8" s="197">
        <v>0</v>
      </c>
      <c r="E8" s="196">
        <v>0</v>
      </c>
      <c r="F8" s="196">
        <v>22656711.0057</v>
      </c>
      <c r="G8" s="209">
        <v>22656711.0057</v>
      </c>
      <c r="H8" s="218">
        <v>0.85281503156066607</v>
      </c>
    </row>
    <row r="9" spans="1:9" ht="15" customHeight="1">
      <c r="A9" s="55">
        <v>2</v>
      </c>
      <c r="B9" s="124" t="s">
        <v>231</v>
      </c>
      <c r="C9" s="196">
        <v>0</v>
      </c>
      <c r="D9" s="197">
        <v>0</v>
      </c>
      <c r="E9" s="196">
        <v>0</v>
      </c>
      <c r="F9" s="196">
        <v>0</v>
      </c>
      <c r="G9" s="209">
        <v>0</v>
      </c>
      <c r="H9" s="218" t="e">
        <v>#DIV/0!</v>
      </c>
    </row>
    <row r="10" spans="1:9">
      <c r="A10" s="55">
        <v>3</v>
      </c>
      <c r="B10" s="124" t="s">
        <v>232</v>
      </c>
      <c r="C10" s="196">
        <v>0</v>
      </c>
      <c r="D10" s="197">
        <v>0</v>
      </c>
      <c r="E10" s="196">
        <v>0</v>
      </c>
      <c r="F10" s="196">
        <v>0</v>
      </c>
      <c r="G10" s="209">
        <v>0</v>
      </c>
      <c r="H10" s="218" t="e">
        <v>#DIV/0!</v>
      </c>
    </row>
    <row r="11" spans="1:9">
      <c r="A11" s="55">
        <v>4</v>
      </c>
      <c r="B11" s="124" t="s">
        <v>233</v>
      </c>
      <c r="C11" s="196">
        <v>0</v>
      </c>
      <c r="D11" s="197">
        <v>0</v>
      </c>
      <c r="E11" s="196">
        <v>0</v>
      </c>
      <c r="F11" s="196">
        <v>0</v>
      </c>
      <c r="G11" s="209">
        <v>0</v>
      </c>
      <c r="H11" s="218" t="e">
        <v>#DIV/0!</v>
      </c>
    </row>
    <row r="12" spans="1:9">
      <c r="A12" s="55">
        <v>5</v>
      </c>
      <c r="B12" s="124" t="s">
        <v>234</v>
      </c>
      <c r="C12" s="196">
        <v>0</v>
      </c>
      <c r="D12" s="197">
        <v>0</v>
      </c>
      <c r="E12" s="196">
        <v>0</v>
      </c>
      <c r="F12" s="196">
        <v>0</v>
      </c>
      <c r="G12" s="209">
        <v>0</v>
      </c>
      <c r="H12" s="218" t="e">
        <v>#DIV/0!</v>
      </c>
    </row>
    <row r="13" spans="1:9">
      <c r="A13" s="55">
        <v>6</v>
      </c>
      <c r="B13" s="124" t="s">
        <v>235</v>
      </c>
      <c r="C13" s="196">
        <v>36505417.529200003</v>
      </c>
      <c r="D13" s="197">
        <v>0</v>
      </c>
      <c r="E13" s="196">
        <v>0</v>
      </c>
      <c r="F13" s="196">
        <v>12839194.1006</v>
      </c>
      <c r="G13" s="209">
        <v>12839194.1006</v>
      </c>
      <c r="H13" s="218">
        <v>0.35170654027803322</v>
      </c>
    </row>
    <row r="14" spans="1:9">
      <c r="A14" s="55">
        <v>7</v>
      </c>
      <c r="B14" s="124" t="s">
        <v>236</v>
      </c>
      <c r="C14" s="196">
        <v>76518053.082499996</v>
      </c>
      <c r="D14" s="197">
        <v>42641232.512099974</v>
      </c>
      <c r="E14" s="197">
        <v>20707123.80416999</v>
      </c>
      <c r="F14" s="197">
        <v>97225176.886669993</v>
      </c>
      <c r="G14" s="259">
        <v>97225176.886669993</v>
      </c>
      <c r="H14" s="218">
        <v>1</v>
      </c>
    </row>
    <row r="15" spans="1:9">
      <c r="A15" s="55">
        <v>8</v>
      </c>
      <c r="B15" s="124" t="s">
        <v>237</v>
      </c>
      <c r="C15" s="196">
        <v>71209624.913900003</v>
      </c>
      <c r="D15" s="197">
        <v>13607421.140800001</v>
      </c>
      <c r="E15" s="197">
        <v>6575855.4704900002</v>
      </c>
      <c r="F15" s="197">
        <v>77785480.384389997</v>
      </c>
      <c r="G15" s="259">
        <v>77785480.384389997</v>
      </c>
      <c r="H15" s="218">
        <v>1</v>
      </c>
    </row>
    <row r="16" spans="1:9">
      <c r="A16" s="55">
        <v>9</v>
      </c>
      <c r="B16" s="124" t="s">
        <v>238</v>
      </c>
      <c r="C16" s="196">
        <v>0</v>
      </c>
      <c r="D16" s="197">
        <v>0</v>
      </c>
      <c r="E16" s="196">
        <v>0</v>
      </c>
      <c r="F16" s="197">
        <v>0</v>
      </c>
      <c r="G16" s="259">
        <v>0</v>
      </c>
      <c r="H16" s="218" t="e">
        <v>#DIV/0!</v>
      </c>
    </row>
    <row r="17" spans="1:8">
      <c r="A17" s="55">
        <v>10</v>
      </c>
      <c r="B17" s="124" t="s">
        <v>756</v>
      </c>
      <c r="C17" s="196">
        <v>0</v>
      </c>
      <c r="D17" s="197">
        <v>0</v>
      </c>
      <c r="E17" s="196">
        <v>0</v>
      </c>
      <c r="F17" s="197">
        <v>0</v>
      </c>
      <c r="G17" s="259">
        <v>0</v>
      </c>
      <c r="H17" s="218" t="e">
        <v>#DIV/0!</v>
      </c>
    </row>
    <row r="18" spans="1:8">
      <c r="A18" s="55">
        <v>11</v>
      </c>
      <c r="B18" s="124" t="s">
        <v>240</v>
      </c>
      <c r="C18" s="196">
        <v>0</v>
      </c>
      <c r="D18" s="197">
        <v>0</v>
      </c>
      <c r="E18" s="196">
        <v>0</v>
      </c>
      <c r="F18" s="197">
        <v>0</v>
      </c>
      <c r="G18" s="259">
        <v>0</v>
      </c>
      <c r="H18" s="218" t="e">
        <v>#DIV/0!</v>
      </c>
    </row>
    <row r="19" spans="1:8">
      <c r="A19" s="55">
        <v>12</v>
      </c>
      <c r="B19" s="124" t="s">
        <v>241</v>
      </c>
      <c r="C19" s="196">
        <v>0</v>
      </c>
      <c r="D19" s="197">
        <v>0</v>
      </c>
      <c r="E19" s="196">
        <v>0</v>
      </c>
      <c r="F19" s="197">
        <v>0</v>
      </c>
      <c r="G19" s="259">
        <v>0</v>
      </c>
      <c r="H19" s="218" t="e">
        <v>#DIV/0!</v>
      </c>
    </row>
    <row r="20" spans="1:8">
      <c r="A20" s="55">
        <v>13</v>
      </c>
      <c r="B20" s="124" t="s">
        <v>242</v>
      </c>
      <c r="C20" s="196">
        <v>0</v>
      </c>
      <c r="D20" s="197">
        <v>0</v>
      </c>
      <c r="E20" s="196">
        <v>0</v>
      </c>
      <c r="F20" s="197">
        <v>0</v>
      </c>
      <c r="G20" s="259">
        <v>0</v>
      </c>
      <c r="H20" s="218" t="e">
        <v>#DIV/0!</v>
      </c>
    </row>
    <row r="21" spans="1:8">
      <c r="A21" s="55">
        <v>14</v>
      </c>
      <c r="B21" s="124" t="s">
        <v>757</v>
      </c>
      <c r="C21" s="196">
        <v>16134049.715000002</v>
      </c>
      <c r="D21" s="197">
        <v>0</v>
      </c>
      <c r="E21" s="196">
        <v>0</v>
      </c>
      <c r="F21" s="197">
        <v>6513976.0632000007</v>
      </c>
      <c r="G21" s="259">
        <v>6513976.0632000007</v>
      </c>
      <c r="H21" s="218">
        <v>0.40374091925252259</v>
      </c>
    </row>
    <row r="22" spans="1:8">
      <c r="A22" s="105"/>
      <c r="B22" s="111" t="s">
        <v>8</v>
      </c>
      <c r="C22" s="189">
        <v>226934114.8263</v>
      </c>
      <c r="D22" s="189">
        <v>56248653.652899973</v>
      </c>
      <c r="E22" s="189">
        <v>27282979.274659991</v>
      </c>
      <c r="F22" s="189">
        <v>217020538.44055998</v>
      </c>
      <c r="G22" s="189">
        <v>217020538.44055998</v>
      </c>
      <c r="H22" s="219">
        <v>0.85368192571020529</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M24" sqref="M24"/>
    </sheetView>
  </sheetViews>
  <sheetFormatPr defaultColWidth="9.140625" defaultRowHeight="12.75"/>
  <cols>
    <col min="1" max="1" width="10.5703125" style="248" bestFit="1" customWidth="1"/>
    <col min="2" max="2" width="104.140625" style="248" customWidth="1"/>
    <col min="3" max="11" width="12.7109375" style="248" customWidth="1"/>
    <col min="12" max="12" width="9.140625" style="248" customWidth="1"/>
    <col min="13" max="16384" width="9.140625" style="248"/>
  </cols>
  <sheetData>
    <row r="1" spans="1:11">
      <c r="A1" s="248" t="s">
        <v>0</v>
      </c>
      <c r="B1" s="248" t="str">
        <f>Info!C2</f>
        <v>სს "ზირაათ ბანკი საქართველო"</v>
      </c>
      <c r="D1" s="249"/>
      <c r="E1" s="249"/>
      <c r="F1" s="249"/>
      <c r="G1" s="249"/>
    </row>
    <row r="2" spans="1:11">
      <c r="A2" s="248" t="s">
        <v>1</v>
      </c>
      <c r="B2" s="693">
        <f>'1. key ratios'!B2</f>
        <v>45473</v>
      </c>
      <c r="C2" s="249"/>
      <c r="D2" s="249"/>
    </row>
    <row r="3" spans="1:11">
      <c r="B3" s="249"/>
      <c r="C3" s="249"/>
      <c r="D3" s="249"/>
    </row>
    <row r="4" spans="1:11">
      <c r="A4" s="248" t="s">
        <v>766</v>
      </c>
      <c r="B4" s="213" t="s">
        <v>173</v>
      </c>
      <c r="C4" s="249"/>
      <c r="D4" s="249"/>
    </row>
    <row r="5" spans="1:11" ht="30" customHeight="1">
      <c r="A5" s="858"/>
      <c r="B5" s="859"/>
      <c r="C5" s="856" t="s">
        <v>767</v>
      </c>
      <c r="D5" s="856"/>
      <c r="E5" s="856"/>
      <c r="F5" s="856" t="s">
        <v>768</v>
      </c>
      <c r="G5" s="856"/>
      <c r="H5" s="856"/>
      <c r="I5" s="856" t="s">
        <v>769</v>
      </c>
      <c r="J5" s="856"/>
      <c r="K5" s="857"/>
    </row>
    <row r="6" spans="1:11">
      <c r="A6" s="246"/>
      <c r="B6" s="247"/>
      <c r="C6" s="250" t="s">
        <v>6</v>
      </c>
      <c r="D6" s="250" t="s">
        <v>770</v>
      </c>
      <c r="E6" s="250" t="s">
        <v>8</v>
      </c>
      <c r="F6" s="250" t="s">
        <v>6</v>
      </c>
      <c r="G6" s="250" t="s">
        <v>770</v>
      </c>
      <c r="H6" s="250" t="s">
        <v>8</v>
      </c>
      <c r="I6" s="250" t="s">
        <v>6</v>
      </c>
      <c r="J6" s="250" t="s">
        <v>770</v>
      </c>
      <c r="K6" s="252" t="s">
        <v>8</v>
      </c>
    </row>
    <row r="7" spans="1:11">
      <c r="A7" s="253" t="s">
        <v>274</v>
      </c>
      <c r="B7" s="245"/>
      <c r="C7" s="245"/>
      <c r="D7" s="245"/>
      <c r="E7" s="245"/>
      <c r="F7" s="245"/>
      <c r="G7" s="245"/>
      <c r="H7" s="245"/>
      <c r="I7" s="245"/>
      <c r="J7" s="245"/>
      <c r="K7" s="254"/>
    </row>
    <row r="8" spans="1:11">
      <c r="A8" s="244">
        <v>1</v>
      </c>
      <c r="B8" s="224" t="s">
        <v>274</v>
      </c>
      <c r="C8" s="1"/>
      <c r="D8" s="1"/>
      <c r="E8" s="1"/>
      <c r="F8" s="225">
        <v>21932269.446373601</v>
      </c>
      <c r="G8" s="225">
        <v>45922363.630121894</v>
      </c>
      <c r="H8" s="225">
        <v>67854633.076495498</v>
      </c>
      <c r="I8" s="225">
        <v>15541399.103296701</v>
      </c>
      <c r="J8" s="225">
        <v>28385602.4628902</v>
      </c>
      <c r="K8" s="232">
        <v>43927001.566186905</v>
      </c>
    </row>
    <row r="9" spans="1:11">
      <c r="A9" s="253" t="s">
        <v>771</v>
      </c>
      <c r="B9" s="245"/>
      <c r="C9" s="245"/>
      <c r="D9" s="245"/>
      <c r="E9" s="245"/>
      <c r="F9" s="245"/>
      <c r="G9" s="245"/>
      <c r="H9" s="245"/>
      <c r="I9" s="245"/>
      <c r="J9" s="245"/>
      <c r="K9" s="254"/>
    </row>
    <row r="10" spans="1:11">
      <c r="A10" s="255">
        <v>2</v>
      </c>
      <c r="B10" s="226" t="s">
        <v>406</v>
      </c>
      <c r="C10" s="696">
        <v>2807253.9430739996</v>
      </c>
      <c r="D10" s="697">
        <v>27734726.706986599</v>
      </c>
      <c r="E10" s="697">
        <v>30541980.650060598</v>
      </c>
      <c r="F10" s="697">
        <v>829799.06059924199</v>
      </c>
      <c r="G10" s="697">
        <v>9556880.8915463071</v>
      </c>
      <c r="H10" s="697">
        <v>10386679.952145549</v>
      </c>
      <c r="I10" s="697">
        <v>194839.78744485503</v>
      </c>
      <c r="J10" s="697">
        <v>2265809.2986040846</v>
      </c>
      <c r="K10" s="698">
        <v>2460649.0860489397</v>
      </c>
    </row>
    <row r="11" spans="1:11">
      <c r="A11" s="255">
        <v>3</v>
      </c>
      <c r="B11" s="226" t="s">
        <v>408</v>
      </c>
      <c r="C11" s="696">
        <v>29003829.504172001</v>
      </c>
      <c r="D11" s="697">
        <v>77607411.275262207</v>
      </c>
      <c r="E11" s="697">
        <v>106611240.7794342</v>
      </c>
      <c r="F11" s="697">
        <v>12372764.135526283</v>
      </c>
      <c r="G11" s="697">
        <v>23992630.803132482</v>
      </c>
      <c r="H11" s="697">
        <v>36365394.938658766</v>
      </c>
      <c r="I11" s="697">
        <v>9443434.4604935404</v>
      </c>
      <c r="J11" s="697">
        <v>37626829.646763444</v>
      </c>
      <c r="K11" s="698">
        <v>47070264.107256986</v>
      </c>
    </row>
    <row r="12" spans="1:11">
      <c r="A12" s="255">
        <v>4</v>
      </c>
      <c r="B12" s="226" t="s">
        <v>410</v>
      </c>
      <c r="C12" s="696">
        <v>0</v>
      </c>
      <c r="D12" s="697">
        <v>0</v>
      </c>
      <c r="E12" s="697">
        <v>0</v>
      </c>
      <c r="F12" s="697">
        <v>0</v>
      </c>
      <c r="G12" s="697">
        <v>0</v>
      </c>
      <c r="H12" s="697">
        <v>0</v>
      </c>
      <c r="I12" s="697">
        <v>0</v>
      </c>
      <c r="J12" s="697">
        <v>0</v>
      </c>
      <c r="K12" s="698">
        <v>0</v>
      </c>
    </row>
    <row r="13" spans="1:11">
      <c r="A13" s="255">
        <v>5</v>
      </c>
      <c r="B13" s="226" t="s">
        <v>412</v>
      </c>
      <c r="C13" s="696">
        <v>12249361.826592501</v>
      </c>
      <c r="D13" s="697">
        <v>39117497.556548603</v>
      </c>
      <c r="E13" s="697">
        <v>51366859.3831411</v>
      </c>
      <c r="F13" s="697">
        <v>1915867.4460663004</v>
      </c>
      <c r="G13" s="697">
        <v>4859683.9500165945</v>
      </c>
      <c r="H13" s="697">
        <v>6775551.3960828949</v>
      </c>
      <c r="I13" s="697">
        <v>735457.90954938997</v>
      </c>
      <c r="J13" s="697">
        <v>2121151.0834657652</v>
      </c>
      <c r="K13" s="698">
        <v>2856608.9930151552</v>
      </c>
    </row>
    <row r="14" spans="1:11">
      <c r="A14" s="255">
        <v>6</v>
      </c>
      <c r="B14" s="226" t="s">
        <v>414</v>
      </c>
      <c r="C14" s="696"/>
      <c r="D14" s="697"/>
      <c r="E14" s="697"/>
      <c r="F14" s="697">
        <v>0</v>
      </c>
      <c r="G14" s="697">
        <v>0</v>
      </c>
      <c r="H14" s="697">
        <v>0</v>
      </c>
      <c r="I14" s="697"/>
      <c r="J14" s="697"/>
      <c r="K14" s="698"/>
    </row>
    <row r="15" spans="1:11">
      <c r="A15" s="255">
        <v>7</v>
      </c>
      <c r="B15" s="226" t="s">
        <v>416</v>
      </c>
      <c r="C15" s="696">
        <v>235434.71868050002</v>
      </c>
      <c r="D15" s="697">
        <v>931832.3124387</v>
      </c>
      <c r="E15" s="697">
        <v>1167267.0311191999</v>
      </c>
      <c r="F15" s="697">
        <v>9407.6006593000002</v>
      </c>
      <c r="G15" s="697">
        <v>0</v>
      </c>
      <c r="H15" s="697">
        <v>9407.6006593000002</v>
      </c>
      <c r="I15" s="697">
        <v>9407.6006593000002</v>
      </c>
      <c r="J15" s="697">
        <v>0</v>
      </c>
      <c r="K15" s="698">
        <v>9407.6006593000002</v>
      </c>
    </row>
    <row r="16" spans="1:11">
      <c r="A16" s="255">
        <v>8</v>
      </c>
      <c r="B16" s="227" t="s">
        <v>772</v>
      </c>
      <c r="C16" s="696">
        <v>44295879.992519006</v>
      </c>
      <c r="D16" s="697">
        <v>145391467.8512361</v>
      </c>
      <c r="E16" s="697">
        <v>189687347.8437551</v>
      </c>
      <c r="F16" s="697">
        <v>15127838.242851123</v>
      </c>
      <c r="G16" s="697">
        <v>38409195.644695386</v>
      </c>
      <c r="H16" s="697">
        <v>53537033.88754651</v>
      </c>
      <c r="I16" s="697">
        <v>10383139.758147083</v>
      </c>
      <c r="J16" s="697">
        <v>42013790.028833292</v>
      </c>
      <c r="K16" s="698">
        <v>52396929.786980383</v>
      </c>
    </row>
    <row r="17" spans="1:11">
      <c r="A17" s="253" t="s">
        <v>773</v>
      </c>
      <c r="B17" s="245"/>
      <c r="C17" s="245"/>
      <c r="D17" s="245"/>
      <c r="E17" s="245"/>
      <c r="F17" s="245"/>
      <c r="G17" s="245"/>
      <c r="H17" s="245"/>
      <c r="I17" s="245"/>
      <c r="J17" s="245"/>
      <c r="K17" s="254"/>
    </row>
    <row r="18" spans="1:11">
      <c r="A18" s="255">
        <v>9</v>
      </c>
      <c r="B18" s="226" t="s">
        <v>774</v>
      </c>
      <c r="C18" s="696">
        <v>0</v>
      </c>
      <c r="D18" s="697">
        <v>0</v>
      </c>
      <c r="E18" s="697">
        <v>0</v>
      </c>
      <c r="F18" s="697"/>
      <c r="G18" s="697"/>
      <c r="H18" s="697">
        <v>0</v>
      </c>
      <c r="I18" s="697">
        <v>0</v>
      </c>
      <c r="J18" s="697">
        <v>0</v>
      </c>
      <c r="K18" s="698">
        <v>0</v>
      </c>
    </row>
    <row r="19" spans="1:11">
      <c r="A19" s="255">
        <v>10</v>
      </c>
      <c r="B19" s="226" t="s">
        <v>775</v>
      </c>
      <c r="C19" s="696">
        <v>72649729.857412487</v>
      </c>
      <c r="D19" s="697">
        <v>63417064.991284609</v>
      </c>
      <c r="E19" s="697">
        <v>136066794.8486971</v>
      </c>
      <c r="F19" s="697">
        <v>1073376.63089445</v>
      </c>
      <c r="G19" s="697">
        <v>1226811.5257990502</v>
      </c>
      <c r="H19" s="697">
        <v>2300188.1566935005</v>
      </c>
      <c r="I19" s="697">
        <v>7464246.9739713501</v>
      </c>
      <c r="J19" s="697">
        <v>18921281.91777245</v>
      </c>
      <c r="K19" s="698">
        <v>26385528.891743802</v>
      </c>
    </row>
    <row r="20" spans="1:11">
      <c r="A20" s="255">
        <v>11</v>
      </c>
      <c r="B20" s="226" t="s">
        <v>418</v>
      </c>
      <c r="C20" s="696">
        <v>206278.73681269999</v>
      </c>
      <c r="D20" s="697">
        <v>18315.060899700002</v>
      </c>
      <c r="E20" s="697">
        <v>224593.7977124</v>
      </c>
      <c r="F20" s="697">
        <v>79670.329670300009</v>
      </c>
      <c r="G20" s="697">
        <v>0</v>
      </c>
      <c r="H20" s="697">
        <v>79670.329670300009</v>
      </c>
      <c r="I20" s="697">
        <v>79670.329670300009</v>
      </c>
      <c r="J20" s="697">
        <v>0</v>
      </c>
      <c r="K20" s="698">
        <v>79670.329670300009</v>
      </c>
    </row>
    <row r="21" spans="1:11">
      <c r="A21" s="158">
        <v>12</v>
      </c>
      <c r="B21" s="256" t="s">
        <v>776</v>
      </c>
      <c r="C21" s="699">
        <v>72856008.594225183</v>
      </c>
      <c r="D21" s="257">
        <v>63435380.052184306</v>
      </c>
      <c r="E21" s="699">
        <v>136291388.64640948</v>
      </c>
      <c r="F21" s="257">
        <v>1153046.96056475</v>
      </c>
      <c r="G21" s="257">
        <v>1226811.5257990502</v>
      </c>
      <c r="H21" s="257">
        <v>2379858.4863638002</v>
      </c>
      <c r="I21" s="257">
        <v>7543917.3036416499</v>
      </c>
      <c r="J21" s="257">
        <v>18921281.91777245</v>
      </c>
      <c r="K21" s="700">
        <v>26465199.2214141</v>
      </c>
    </row>
    <row r="22" spans="1:11" ht="38.25" customHeight="1">
      <c r="A22" s="242"/>
      <c r="B22" s="243"/>
      <c r="C22" s="243"/>
      <c r="D22" s="243"/>
      <c r="E22" s="243"/>
      <c r="F22" s="855" t="s">
        <v>777</v>
      </c>
      <c r="G22" s="856"/>
      <c r="H22" s="856"/>
      <c r="I22" s="855" t="s">
        <v>778</v>
      </c>
      <c r="J22" s="856"/>
      <c r="K22" s="857"/>
    </row>
    <row r="23" spans="1:11">
      <c r="A23" s="233">
        <v>13</v>
      </c>
      <c r="B23" s="228" t="s">
        <v>274</v>
      </c>
      <c r="C23" s="241"/>
      <c r="D23" s="241"/>
      <c r="E23" s="241"/>
      <c r="F23" s="229">
        <v>21932269.446373601</v>
      </c>
      <c r="G23" s="229">
        <v>45922363.630121894</v>
      </c>
      <c r="H23" s="229">
        <v>67854633.076495498</v>
      </c>
      <c r="I23" s="229">
        <v>15541399.103296701</v>
      </c>
      <c r="J23" s="229">
        <v>28385602.4628902</v>
      </c>
      <c r="K23" s="234">
        <v>43927001.566186905</v>
      </c>
    </row>
    <row r="24" spans="1:11">
      <c r="A24" s="235">
        <v>14</v>
      </c>
      <c r="B24" s="230" t="s">
        <v>779</v>
      </c>
      <c r="C24" s="258"/>
      <c r="D24" s="239"/>
      <c r="E24" s="240"/>
      <c r="F24" s="701">
        <v>13974791.282286376</v>
      </c>
      <c r="G24" s="701">
        <v>37182384.118896335</v>
      </c>
      <c r="H24" s="701">
        <v>51157175.401182711</v>
      </c>
      <c r="I24" s="701">
        <v>2839222.4545054343</v>
      </c>
      <c r="J24" s="701">
        <v>23092508.111060843</v>
      </c>
      <c r="K24" s="236">
        <v>25931730.565566275</v>
      </c>
    </row>
    <row r="25" spans="1:11">
      <c r="A25" s="237">
        <v>15</v>
      </c>
      <c r="B25" s="231" t="s">
        <v>146</v>
      </c>
      <c r="C25" s="238"/>
      <c r="D25" s="238"/>
      <c r="E25" s="238"/>
      <c r="F25" s="702">
        <v>1.5694166018904094</v>
      </c>
      <c r="G25" s="702">
        <v>1.235056995895641</v>
      </c>
      <c r="H25" s="702">
        <v>1.3263952230428802</v>
      </c>
      <c r="I25" s="702">
        <v>5.4738222708244484</v>
      </c>
      <c r="J25" s="702">
        <v>1.2292126228287032</v>
      </c>
      <c r="K25" s="703">
        <v>1.6939479397690427</v>
      </c>
    </row>
    <row r="28" spans="1:11" ht="38.25">
      <c r="B28" s="24" t="s">
        <v>780</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J34" sqref="J34"/>
    </sheetView>
  </sheetViews>
  <sheetFormatPr defaultColWidth="9.140625" defaultRowHeight="15"/>
  <cols>
    <col min="1" max="1" width="10.5703125" style="40" bestFit="1" customWidth="1"/>
    <col min="2" max="2" width="95" style="40" customWidth="1"/>
    <col min="3" max="3" width="12.5703125" style="40" bestFit="1" customWidth="1"/>
    <col min="4" max="4" width="10" style="40" bestFit="1" customWidth="1"/>
    <col min="5" max="5" width="18.28515625" style="40" bestFit="1" customWidth="1"/>
    <col min="6" max="13" width="10.7109375" style="40" customWidth="1"/>
    <col min="14" max="14" width="31" style="40" bestFit="1" customWidth="1"/>
    <col min="15" max="15" width="9.140625" style="13" customWidth="1"/>
    <col min="16" max="16384" width="9.140625" style="13"/>
  </cols>
  <sheetData>
    <row r="1" spans="1:14">
      <c r="A1" s="6" t="s">
        <v>0</v>
      </c>
      <c r="B1" s="40" t="str">
        <f>Info!C2</f>
        <v>სს "ზირაათ ბანკი საქართველო"</v>
      </c>
    </row>
    <row r="2" spans="1:14" ht="14.25" customHeight="1">
      <c r="A2" s="40" t="s">
        <v>1</v>
      </c>
      <c r="B2" s="693">
        <f>'1. key ratios'!B2</f>
        <v>45473</v>
      </c>
    </row>
    <row r="3" spans="1:14" ht="14.25" customHeight="1"/>
    <row r="4" spans="1:14">
      <c r="A4" s="3" t="s">
        <v>680</v>
      </c>
      <c r="B4" s="57" t="s">
        <v>174</v>
      </c>
    </row>
    <row r="5" spans="1:14" s="26" customFormat="1" ht="12.75">
      <c r="A5" s="120"/>
      <c r="B5" s="121"/>
      <c r="C5" s="122" t="s">
        <v>681</v>
      </c>
      <c r="D5" s="122" t="s">
        <v>682</v>
      </c>
      <c r="E5" s="122" t="s">
        <v>683</v>
      </c>
      <c r="F5" s="122" t="s">
        <v>684</v>
      </c>
      <c r="G5" s="122" t="s">
        <v>685</v>
      </c>
      <c r="H5" s="122" t="s">
        <v>686</v>
      </c>
      <c r="I5" s="122" t="s">
        <v>687</v>
      </c>
      <c r="J5" s="122" t="s">
        <v>688</v>
      </c>
      <c r="K5" s="122" t="s">
        <v>689</v>
      </c>
      <c r="L5" s="122" t="s">
        <v>690</v>
      </c>
      <c r="M5" s="122" t="s">
        <v>691</v>
      </c>
      <c r="N5" s="123" t="s">
        <v>692</v>
      </c>
    </row>
    <row r="6" spans="1:14" ht="45">
      <c r="A6" s="112"/>
      <c r="B6" s="69"/>
      <c r="C6" s="70" t="s">
        <v>693</v>
      </c>
      <c r="D6" s="71" t="s">
        <v>694</v>
      </c>
      <c r="E6" s="72" t="s">
        <v>695</v>
      </c>
      <c r="F6" s="73">
        <v>0</v>
      </c>
      <c r="G6" s="73">
        <v>0.2</v>
      </c>
      <c r="H6" s="73">
        <v>0.35</v>
      </c>
      <c r="I6" s="73">
        <v>0.5</v>
      </c>
      <c r="J6" s="73">
        <v>0.75</v>
      </c>
      <c r="K6" s="73">
        <v>1</v>
      </c>
      <c r="L6" s="73">
        <v>1.5</v>
      </c>
      <c r="M6" s="73">
        <v>2.5</v>
      </c>
      <c r="N6" s="113" t="s">
        <v>174</v>
      </c>
    </row>
    <row r="7" spans="1:14">
      <c r="A7" s="114">
        <v>1</v>
      </c>
      <c r="B7" s="74" t="s">
        <v>696</v>
      </c>
      <c r="C7" s="198">
        <f>SUM(C8:C13)</f>
        <v>0</v>
      </c>
      <c r="D7" s="69"/>
      <c r="E7" s="201">
        <f t="shared" ref="E7:M7" si="0">SUM(E8:E13)</f>
        <v>0</v>
      </c>
      <c r="F7" s="198">
        <f>SUM(F8:F13)</f>
        <v>0</v>
      </c>
      <c r="G7" s="198">
        <f t="shared" si="0"/>
        <v>0</v>
      </c>
      <c r="H7" s="198">
        <f t="shared" si="0"/>
        <v>0</v>
      </c>
      <c r="I7" s="198">
        <f t="shared" si="0"/>
        <v>0</v>
      </c>
      <c r="J7" s="198">
        <f t="shared" si="0"/>
        <v>0</v>
      </c>
      <c r="K7" s="198">
        <f t="shared" si="0"/>
        <v>0</v>
      </c>
      <c r="L7" s="198">
        <f t="shared" si="0"/>
        <v>0</v>
      </c>
      <c r="M7" s="198">
        <f t="shared" si="0"/>
        <v>0</v>
      </c>
      <c r="N7" s="115">
        <f>SUM(N8:N13)</f>
        <v>0</v>
      </c>
    </row>
    <row r="8" spans="1:14">
      <c r="A8" s="114">
        <v>1.1000000000000001</v>
      </c>
      <c r="B8" s="75" t="s">
        <v>697</v>
      </c>
      <c r="C8" s="199">
        <v>0</v>
      </c>
      <c r="D8" s="76">
        <v>0.02</v>
      </c>
      <c r="E8" s="201">
        <f>C8*D8</f>
        <v>0</v>
      </c>
      <c r="F8" s="199"/>
      <c r="G8" s="199"/>
      <c r="H8" s="199"/>
      <c r="I8" s="199"/>
      <c r="J8" s="199"/>
      <c r="K8" s="199"/>
      <c r="L8" s="199"/>
      <c r="M8" s="199"/>
      <c r="N8" s="115">
        <f>SUMPRODUCT($F$6:$M$6,F8:M8)</f>
        <v>0</v>
      </c>
    </row>
    <row r="9" spans="1:14">
      <c r="A9" s="114">
        <v>1.2</v>
      </c>
      <c r="B9" s="75" t="s">
        <v>698</v>
      </c>
      <c r="C9" s="199">
        <v>0</v>
      </c>
      <c r="D9" s="76">
        <v>0.05</v>
      </c>
      <c r="E9" s="201">
        <f>C9*D9</f>
        <v>0</v>
      </c>
      <c r="F9" s="199"/>
      <c r="G9" s="199"/>
      <c r="H9" s="199"/>
      <c r="I9" s="199"/>
      <c r="J9" s="199"/>
      <c r="K9" s="199"/>
      <c r="L9" s="199"/>
      <c r="M9" s="199"/>
      <c r="N9" s="115">
        <f t="shared" ref="N9:N12" si="1">SUMPRODUCT($F$6:$M$6,F9:M9)</f>
        <v>0</v>
      </c>
    </row>
    <row r="10" spans="1:14">
      <c r="A10" s="114">
        <v>1.3</v>
      </c>
      <c r="B10" s="75" t="s">
        <v>699</v>
      </c>
      <c r="C10" s="199">
        <v>0</v>
      </c>
      <c r="D10" s="76">
        <v>0.08</v>
      </c>
      <c r="E10" s="201">
        <f>C10*D10</f>
        <v>0</v>
      </c>
      <c r="F10" s="199"/>
      <c r="G10" s="199"/>
      <c r="H10" s="199"/>
      <c r="I10" s="199"/>
      <c r="J10" s="199"/>
      <c r="K10" s="199"/>
      <c r="L10" s="199"/>
      <c r="M10" s="199"/>
      <c r="N10" s="115">
        <f>SUMPRODUCT($F$6:$M$6,F10:M10)</f>
        <v>0</v>
      </c>
    </row>
    <row r="11" spans="1:14">
      <c r="A11" s="114">
        <v>1.4</v>
      </c>
      <c r="B11" s="75" t="s">
        <v>700</v>
      </c>
      <c r="C11" s="199">
        <v>0</v>
      </c>
      <c r="D11" s="76">
        <v>0.11</v>
      </c>
      <c r="E11" s="201">
        <f>C11*D11</f>
        <v>0</v>
      </c>
      <c r="F11" s="199"/>
      <c r="G11" s="199"/>
      <c r="H11" s="199"/>
      <c r="I11" s="199"/>
      <c r="J11" s="199"/>
      <c r="K11" s="199"/>
      <c r="L11" s="199"/>
      <c r="M11" s="199"/>
      <c r="N11" s="115">
        <f t="shared" si="1"/>
        <v>0</v>
      </c>
    </row>
    <row r="12" spans="1:14">
      <c r="A12" s="114">
        <v>1.5</v>
      </c>
      <c r="B12" s="75" t="s">
        <v>701</v>
      </c>
      <c r="C12" s="199">
        <v>0</v>
      </c>
      <c r="D12" s="76">
        <v>0.14000000000000001</v>
      </c>
      <c r="E12" s="201">
        <f>C12*D12</f>
        <v>0</v>
      </c>
      <c r="F12" s="199"/>
      <c r="G12" s="199"/>
      <c r="H12" s="199"/>
      <c r="I12" s="199"/>
      <c r="J12" s="199"/>
      <c r="K12" s="199"/>
      <c r="L12" s="199"/>
      <c r="M12" s="199"/>
      <c r="N12" s="115">
        <f t="shared" si="1"/>
        <v>0</v>
      </c>
    </row>
    <row r="13" spans="1:14">
      <c r="A13" s="114">
        <v>1.6</v>
      </c>
      <c r="B13" s="77" t="s">
        <v>702</v>
      </c>
      <c r="C13" s="199">
        <v>0</v>
      </c>
      <c r="D13" s="78"/>
      <c r="E13" s="199"/>
      <c r="F13" s="199"/>
      <c r="G13" s="199"/>
      <c r="H13" s="199"/>
      <c r="I13" s="199"/>
      <c r="J13" s="199"/>
      <c r="K13" s="199"/>
      <c r="L13" s="199"/>
      <c r="M13" s="199"/>
      <c r="N13" s="115">
        <f>SUMPRODUCT($F$6:$M$6,F13:M13)</f>
        <v>0</v>
      </c>
    </row>
    <row r="14" spans="1:14">
      <c r="A14" s="114">
        <v>2</v>
      </c>
      <c r="B14" s="79" t="s">
        <v>703</v>
      </c>
      <c r="C14" s="198">
        <f>SUM(C15:C20)</f>
        <v>0</v>
      </c>
      <c r="D14" s="69"/>
      <c r="E14" s="201">
        <f t="shared" ref="E14:M14" si="2">SUM(E15:E20)</f>
        <v>0</v>
      </c>
      <c r="F14" s="199">
        <f t="shared" si="2"/>
        <v>0</v>
      </c>
      <c r="G14" s="199">
        <f t="shared" si="2"/>
        <v>0</v>
      </c>
      <c r="H14" s="199">
        <f t="shared" si="2"/>
        <v>0</v>
      </c>
      <c r="I14" s="199">
        <f t="shared" si="2"/>
        <v>0</v>
      </c>
      <c r="J14" s="199">
        <f t="shared" si="2"/>
        <v>0</v>
      </c>
      <c r="K14" s="199">
        <f t="shared" si="2"/>
        <v>0</v>
      </c>
      <c r="L14" s="199">
        <f t="shared" si="2"/>
        <v>0</v>
      </c>
      <c r="M14" s="199">
        <f t="shared" si="2"/>
        <v>0</v>
      </c>
      <c r="N14" s="115">
        <f>SUM(N15:N20)</f>
        <v>0</v>
      </c>
    </row>
    <row r="15" spans="1:14">
      <c r="A15" s="114">
        <v>2.1</v>
      </c>
      <c r="B15" s="77" t="s">
        <v>697</v>
      </c>
      <c r="C15" s="199"/>
      <c r="D15" s="76">
        <v>5.0000000000000001E-3</v>
      </c>
      <c r="E15" s="201">
        <f>C15*D15</f>
        <v>0</v>
      </c>
      <c r="F15" s="199"/>
      <c r="G15" s="199"/>
      <c r="H15" s="199"/>
      <c r="I15" s="199"/>
      <c r="J15" s="199"/>
      <c r="K15" s="199"/>
      <c r="L15" s="199"/>
      <c r="M15" s="199"/>
      <c r="N15" s="115">
        <f>SUMPRODUCT($F$6:$M$6,F15:M15)</f>
        <v>0</v>
      </c>
    </row>
    <row r="16" spans="1:14">
      <c r="A16" s="114">
        <v>2.2000000000000002</v>
      </c>
      <c r="B16" s="77" t="s">
        <v>698</v>
      </c>
      <c r="C16" s="199"/>
      <c r="D16" s="76">
        <v>0.01</v>
      </c>
      <c r="E16" s="201">
        <f>C16*D16</f>
        <v>0</v>
      </c>
      <c r="F16" s="199"/>
      <c r="G16" s="199"/>
      <c r="H16" s="199"/>
      <c r="I16" s="199"/>
      <c r="J16" s="199"/>
      <c r="K16" s="199"/>
      <c r="L16" s="199"/>
      <c r="M16" s="199"/>
      <c r="N16" s="115">
        <f t="shared" ref="N16:N20" si="3">SUMPRODUCT($F$6:$M$6,F16:M16)</f>
        <v>0</v>
      </c>
    </row>
    <row r="17" spans="1:14">
      <c r="A17" s="114">
        <v>2.2999999999999998</v>
      </c>
      <c r="B17" s="77" t="s">
        <v>699</v>
      </c>
      <c r="C17" s="199"/>
      <c r="D17" s="76">
        <v>0.02</v>
      </c>
      <c r="E17" s="201">
        <f>C17*D17</f>
        <v>0</v>
      </c>
      <c r="F17" s="199"/>
      <c r="G17" s="199"/>
      <c r="H17" s="199"/>
      <c r="I17" s="199"/>
      <c r="J17" s="199"/>
      <c r="K17" s="199"/>
      <c r="L17" s="199"/>
      <c r="M17" s="199"/>
      <c r="N17" s="115">
        <f t="shared" si="3"/>
        <v>0</v>
      </c>
    </row>
    <row r="18" spans="1:14">
      <c r="A18" s="114">
        <v>2.4</v>
      </c>
      <c r="B18" s="77" t="s">
        <v>700</v>
      </c>
      <c r="C18" s="199"/>
      <c r="D18" s="76">
        <v>0.03</v>
      </c>
      <c r="E18" s="201">
        <f>C18*D18</f>
        <v>0</v>
      </c>
      <c r="F18" s="199"/>
      <c r="G18" s="199"/>
      <c r="H18" s="199"/>
      <c r="I18" s="199"/>
      <c r="J18" s="199"/>
      <c r="K18" s="199"/>
      <c r="L18" s="199"/>
      <c r="M18" s="199"/>
      <c r="N18" s="115">
        <f t="shared" si="3"/>
        <v>0</v>
      </c>
    </row>
    <row r="19" spans="1:14">
      <c r="A19" s="114">
        <v>2.5</v>
      </c>
      <c r="B19" s="77" t="s">
        <v>701</v>
      </c>
      <c r="C19" s="199"/>
      <c r="D19" s="76">
        <v>0.04</v>
      </c>
      <c r="E19" s="201">
        <f>C19*D19</f>
        <v>0</v>
      </c>
      <c r="F19" s="199"/>
      <c r="G19" s="199"/>
      <c r="H19" s="199"/>
      <c r="I19" s="199"/>
      <c r="J19" s="199"/>
      <c r="K19" s="199"/>
      <c r="L19" s="199"/>
      <c r="M19" s="199"/>
      <c r="N19" s="115">
        <f t="shared" si="3"/>
        <v>0</v>
      </c>
    </row>
    <row r="20" spans="1:14">
      <c r="A20" s="114">
        <v>2.6</v>
      </c>
      <c r="B20" s="77" t="s">
        <v>702</v>
      </c>
      <c r="C20" s="199"/>
      <c r="D20" s="78"/>
      <c r="E20" s="202"/>
      <c r="F20" s="199"/>
      <c r="G20" s="199"/>
      <c r="H20" s="199"/>
      <c r="I20" s="199"/>
      <c r="J20" s="199"/>
      <c r="K20" s="199"/>
      <c r="L20" s="199"/>
      <c r="M20" s="199"/>
      <c r="N20" s="115">
        <f t="shared" si="3"/>
        <v>0</v>
      </c>
    </row>
    <row r="21" spans="1:14">
      <c r="A21" s="116">
        <v>3</v>
      </c>
      <c r="B21" s="117" t="s">
        <v>8</v>
      </c>
      <c r="C21" s="200">
        <f>C14+C7</f>
        <v>0</v>
      </c>
      <c r="D21" s="118"/>
      <c r="E21" s="203">
        <f>E14+E7</f>
        <v>0</v>
      </c>
      <c r="F21" s="204">
        <f>F7+F14</f>
        <v>0</v>
      </c>
      <c r="G21" s="204">
        <f t="shared" ref="G21:L21" si="4">G7+G14</f>
        <v>0</v>
      </c>
      <c r="H21" s="204">
        <f t="shared" si="4"/>
        <v>0</v>
      </c>
      <c r="I21" s="204">
        <f t="shared" si="4"/>
        <v>0</v>
      </c>
      <c r="J21" s="204">
        <f t="shared" si="4"/>
        <v>0</v>
      </c>
      <c r="K21" s="204">
        <f t="shared" si="4"/>
        <v>0</v>
      </c>
      <c r="L21" s="204">
        <f t="shared" si="4"/>
        <v>0</v>
      </c>
      <c r="M21" s="204">
        <f>M7+M14</f>
        <v>0</v>
      </c>
      <c r="N21" s="119">
        <f>N14+N7</f>
        <v>0</v>
      </c>
    </row>
    <row r="22" spans="1:14">
      <c r="E22" s="205"/>
      <c r="F22" s="205"/>
      <c r="G22" s="205"/>
      <c r="H22" s="205"/>
      <c r="I22" s="205"/>
      <c r="J22" s="205"/>
      <c r="K22" s="205"/>
      <c r="L22" s="205"/>
      <c r="M22" s="205"/>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13" workbookViewId="0">
      <selection activeCell="B2" sqref="B2"/>
    </sheetView>
  </sheetViews>
  <sheetFormatPr defaultRowHeight="15"/>
  <cols>
    <col min="1" max="1" width="11.42578125" customWidth="1"/>
    <col min="2" max="2" width="76.85546875" style="5" customWidth="1"/>
    <col min="3" max="3" width="22.85546875" customWidth="1"/>
  </cols>
  <sheetData>
    <row r="1" spans="1:3">
      <c r="A1" s="248" t="s">
        <v>0</v>
      </c>
      <c r="B1" s="5" t="str">
        <f>Info!C2</f>
        <v>სს "ზირაათ ბანკი საქართველო"</v>
      </c>
    </row>
    <row r="2" spans="1:3">
      <c r="A2" s="248" t="s">
        <v>1</v>
      </c>
      <c r="B2" s="693">
        <f>'1. key ratios'!B2</f>
        <v>45473</v>
      </c>
    </row>
    <row r="3" spans="1:3">
      <c r="A3" s="248"/>
    </row>
    <row r="4" spans="1:3">
      <c r="A4" s="248" t="s">
        <v>704</v>
      </c>
      <c r="B4" s="5" t="s">
        <v>175</v>
      </c>
    </row>
    <row r="5" spans="1:3">
      <c r="A5" s="301"/>
      <c r="B5" s="301" t="s">
        <v>705</v>
      </c>
      <c r="C5" s="313"/>
    </row>
    <row r="6" spans="1:3">
      <c r="A6" s="302">
        <v>1</v>
      </c>
      <c r="B6" s="314" t="s">
        <v>706</v>
      </c>
      <c r="C6" s="315">
        <v>227737439.0663</v>
      </c>
    </row>
    <row r="7" spans="1:3">
      <c r="A7" s="302">
        <v>2</v>
      </c>
      <c r="B7" s="314" t="s">
        <v>707</v>
      </c>
      <c r="C7" s="315">
        <v>-803324.24</v>
      </c>
    </row>
    <row r="8" spans="1:3">
      <c r="A8" s="303">
        <v>3</v>
      </c>
      <c r="B8" s="316" t="s">
        <v>708</v>
      </c>
      <c r="C8" s="317">
        <v>226934114.8263</v>
      </c>
    </row>
    <row r="9" spans="1:3">
      <c r="A9" s="304"/>
      <c r="B9" s="304" t="s">
        <v>709</v>
      </c>
      <c r="C9" s="318"/>
    </row>
    <row r="10" spans="1:3">
      <c r="A10" s="305">
        <v>4</v>
      </c>
      <c r="B10" s="319" t="s">
        <v>710</v>
      </c>
      <c r="C10" s="315"/>
    </row>
    <row r="11" spans="1:3">
      <c r="A11" s="305">
        <v>5</v>
      </c>
      <c r="B11" s="320" t="s">
        <v>711</v>
      </c>
      <c r="C11" s="315"/>
    </row>
    <row r="12" spans="1:3">
      <c r="A12" s="305" t="s">
        <v>712</v>
      </c>
      <c r="B12" s="314" t="s">
        <v>713</v>
      </c>
      <c r="C12" s="317">
        <v>0</v>
      </c>
    </row>
    <row r="13" spans="1:3">
      <c r="A13" s="306">
        <v>6</v>
      </c>
      <c r="B13" s="321" t="s">
        <v>714</v>
      </c>
      <c r="C13" s="315"/>
    </row>
    <row r="14" spans="1:3">
      <c r="A14" s="306">
        <v>7</v>
      </c>
      <c r="B14" s="322" t="s">
        <v>715</v>
      </c>
      <c r="C14" s="315"/>
    </row>
    <row r="15" spans="1:3">
      <c r="A15" s="307">
        <v>8</v>
      </c>
      <c r="B15" s="314" t="s">
        <v>716</v>
      </c>
      <c r="C15" s="315"/>
    </row>
    <row r="16" spans="1:3" ht="24">
      <c r="A16" s="306">
        <v>9</v>
      </c>
      <c r="B16" s="322" t="s">
        <v>717</v>
      </c>
      <c r="C16" s="315"/>
    </row>
    <row r="17" spans="1:3">
      <c r="A17" s="306">
        <v>10</v>
      </c>
      <c r="B17" s="322" t="s">
        <v>718</v>
      </c>
      <c r="C17" s="315"/>
    </row>
    <row r="18" spans="1:3">
      <c r="A18" s="308">
        <v>11</v>
      </c>
      <c r="B18" s="323" t="s">
        <v>719</v>
      </c>
      <c r="C18" s="317">
        <v>0</v>
      </c>
    </row>
    <row r="19" spans="1:3">
      <c r="A19" s="304"/>
      <c r="B19" s="304" t="s">
        <v>720</v>
      </c>
      <c r="C19" s="324"/>
    </row>
    <row r="20" spans="1:3">
      <c r="A20" s="306">
        <v>12</v>
      </c>
      <c r="B20" s="319" t="s">
        <v>721</v>
      </c>
      <c r="C20" s="315"/>
    </row>
    <row r="21" spans="1:3">
      <c r="A21" s="306">
        <v>13</v>
      </c>
      <c r="B21" s="319" t="s">
        <v>722</v>
      </c>
      <c r="C21" s="315"/>
    </row>
    <row r="22" spans="1:3">
      <c r="A22" s="306">
        <v>14</v>
      </c>
      <c r="B22" s="319" t="s">
        <v>723</v>
      </c>
      <c r="C22" s="315"/>
    </row>
    <row r="23" spans="1:3" ht="24">
      <c r="A23" s="306" t="s">
        <v>724</v>
      </c>
      <c r="B23" s="319" t="s">
        <v>725</v>
      </c>
      <c r="C23" s="315"/>
    </row>
    <row r="24" spans="1:3">
      <c r="A24" s="306">
        <v>15</v>
      </c>
      <c r="B24" s="319" t="s">
        <v>726</v>
      </c>
      <c r="C24" s="315"/>
    </row>
    <row r="25" spans="1:3">
      <c r="A25" s="306" t="s">
        <v>727</v>
      </c>
      <c r="B25" s="314" t="s">
        <v>728</v>
      </c>
      <c r="C25" s="315"/>
    </row>
    <row r="26" spans="1:3">
      <c r="A26" s="308">
        <v>16</v>
      </c>
      <c r="B26" s="323" t="s">
        <v>729</v>
      </c>
      <c r="C26" s="317">
        <v>0</v>
      </c>
    </row>
    <row r="27" spans="1:3">
      <c r="A27" s="304"/>
      <c r="B27" s="304" t="s">
        <v>730</v>
      </c>
      <c r="C27" s="318"/>
    </row>
    <row r="28" spans="1:3">
      <c r="A28" s="305">
        <v>17</v>
      </c>
      <c r="B28" s="314" t="s">
        <v>731</v>
      </c>
      <c r="C28" s="315">
        <v>56248653.652899995</v>
      </c>
    </row>
    <row r="29" spans="1:3">
      <c r="A29" s="305">
        <v>18</v>
      </c>
      <c r="B29" s="314" t="s">
        <v>732</v>
      </c>
      <c r="C29" s="315">
        <v>-28965674.378239997</v>
      </c>
    </row>
    <row r="30" spans="1:3">
      <c r="A30" s="308">
        <v>19</v>
      </c>
      <c r="B30" s="323" t="s">
        <v>733</v>
      </c>
      <c r="C30" s="317">
        <v>27282979.274659999</v>
      </c>
    </row>
    <row r="31" spans="1:3">
      <c r="A31" s="309"/>
      <c r="B31" s="304" t="s">
        <v>734</v>
      </c>
      <c r="C31" s="318"/>
    </row>
    <row r="32" spans="1:3">
      <c r="A32" s="305" t="s">
        <v>735</v>
      </c>
      <c r="B32" s="319" t="s">
        <v>736</v>
      </c>
      <c r="C32" s="325"/>
    </row>
    <row r="33" spans="1:3">
      <c r="A33" s="305" t="s">
        <v>737</v>
      </c>
      <c r="B33" s="320" t="s">
        <v>738</v>
      </c>
      <c r="C33" s="325"/>
    </row>
    <row r="34" spans="1:3">
      <c r="A34" s="304"/>
      <c r="B34" s="304" t="s">
        <v>739</v>
      </c>
      <c r="C34" s="318"/>
    </row>
    <row r="35" spans="1:3">
      <c r="A35" s="308">
        <v>20</v>
      </c>
      <c r="B35" s="323" t="s">
        <v>114</v>
      </c>
      <c r="C35" s="317">
        <v>79190974.430900022</v>
      </c>
    </row>
    <row r="36" spans="1:3">
      <c r="A36" s="308">
        <v>21</v>
      </c>
      <c r="B36" s="323" t="s">
        <v>740</v>
      </c>
      <c r="C36" s="317">
        <v>254217094.10095999</v>
      </c>
    </row>
    <row r="37" spans="1:3">
      <c r="A37" s="310"/>
      <c r="B37" s="310" t="s">
        <v>175</v>
      </c>
      <c r="C37" s="318"/>
    </row>
    <row r="38" spans="1:3">
      <c r="A38" s="308">
        <v>22</v>
      </c>
      <c r="B38" s="323" t="s">
        <v>175</v>
      </c>
      <c r="C38" s="733">
        <v>0.31150924256670975</v>
      </c>
    </row>
    <row r="39" spans="1:3">
      <c r="A39" s="310"/>
      <c r="B39" s="310" t="s">
        <v>741</v>
      </c>
      <c r="C39" s="318"/>
    </row>
    <row r="40" spans="1:3">
      <c r="A40" s="311" t="s">
        <v>742</v>
      </c>
      <c r="B40" s="319" t="s">
        <v>743</v>
      </c>
      <c r="C40" s="325"/>
    </row>
    <row r="41" spans="1:3">
      <c r="A41" s="312" t="s">
        <v>744</v>
      </c>
      <c r="B41" s="320" t="s">
        <v>745</v>
      </c>
      <c r="C41" s="325"/>
    </row>
    <row r="43" spans="1:3">
      <c r="B43" s="334" t="s">
        <v>746</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7" activePane="bottomRight" state="frozen"/>
      <selection pane="topRight" activeCell="C1" sqref="C1"/>
      <selection pane="bottomLeft" activeCell="A7" sqref="A7"/>
      <selection pane="bottomRight" activeCell="C8" sqref="C8:G39"/>
    </sheetView>
  </sheetViews>
  <sheetFormatPr defaultRowHeight="15"/>
  <cols>
    <col min="1" max="1" width="9.85546875" style="248" bestFit="1" customWidth="1"/>
    <col min="2" max="2" width="82.5703125" style="24" customWidth="1"/>
    <col min="3" max="7" width="17.5703125" style="248" customWidth="1"/>
  </cols>
  <sheetData>
    <row r="1" spans="1:7">
      <c r="A1" s="248" t="s">
        <v>0</v>
      </c>
      <c r="B1" s="248" t="str">
        <f>Info!C2</f>
        <v>სს "ზირაათ ბანკი საქართველო"</v>
      </c>
    </row>
    <row r="2" spans="1:7">
      <c r="A2" s="248" t="s">
        <v>1</v>
      </c>
      <c r="B2" s="693">
        <f>'1. key ratios'!B2</f>
        <v>45473</v>
      </c>
    </row>
    <row r="3" spans="1:7">
      <c r="B3" s="373"/>
    </row>
    <row r="4" spans="1:7">
      <c r="A4" s="248" t="s">
        <v>255</v>
      </c>
      <c r="B4" s="377" t="s">
        <v>147</v>
      </c>
    </row>
    <row r="5" spans="1:7">
      <c r="A5" s="378"/>
      <c r="B5" s="379"/>
      <c r="C5" s="860" t="s">
        <v>256</v>
      </c>
      <c r="D5" s="860"/>
      <c r="E5" s="860"/>
      <c r="F5" s="860"/>
      <c r="G5" s="861" t="s">
        <v>257</v>
      </c>
    </row>
    <row r="6" spans="1:7">
      <c r="A6" s="380"/>
      <c r="B6" s="381"/>
      <c r="C6" s="382" t="s">
        <v>258</v>
      </c>
      <c r="D6" s="383" t="s">
        <v>259</v>
      </c>
      <c r="E6" s="383" t="s">
        <v>260</v>
      </c>
      <c r="F6" s="383" t="s">
        <v>261</v>
      </c>
      <c r="G6" s="862"/>
    </row>
    <row r="7" spans="1:7">
      <c r="A7" s="384"/>
      <c r="B7" s="385" t="s">
        <v>148</v>
      </c>
      <c r="C7" s="386"/>
      <c r="D7" s="386"/>
      <c r="E7" s="386"/>
      <c r="F7" s="386"/>
      <c r="G7" s="387"/>
    </row>
    <row r="8" spans="1:7">
      <c r="A8" s="388">
        <v>1</v>
      </c>
      <c r="B8" s="389" t="s">
        <v>262</v>
      </c>
      <c r="C8" s="390">
        <v>79190974.430900022</v>
      </c>
      <c r="D8" s="390">
        <v>0</v>
      </c>
      <c r="E8" s="390">
        <v>0</v>
      </c>
      <c r="F8" s="390">
        <v>1723759.6899999995</v>
      </c>
      <c r="G8" s="391">
        <v>80914734.12090002</v>
      </c>
    </row>
    <row r="9" spans="1:7">
      <c r="A9" s="388">
        <v>2</v>
      </c>
      <c r="B9" s="392" t="s">
        <v>115</v>
      </c>
      <c r="C9" s="390">
        <v>79190974.430900022</v>
      </c>
      <c r="D9" s="390">
        <v>0</v>
      </c>
      <c r="E9" s="390">
        <v>0</v>
      </c>
      <c r="F9" s="390">
        <v>0</v>
      </c>
      <c r="G9" s="391">
        <v>79190974.430900022</v>
      </c>
    </row>
    <row r="10" spans="1:7">
      <c r="A10" s="388">
        <v>3</v>
      </c>
      <c r="B10" s="392" t="s">
        <v>263</v>
      </c>
      <c r="C10" s="393"/>
      <c r="D10" s="393"/>
      <c r="E10" s="393"/>
      <c r="F10" s="390">
        <v>1723759.6899999995</v>
      </c>
      <c r="G10" s="391">
        <v>1723759.6899999995</v>
      </c>
    </row>
    <row r="11" spans="1:7" ht="26.25">
      <c r="A11" s="388">
        <v>4</v>
      </c>
      <c r="B11" s="389" t="s">
        <v>264</v>
      </c>
      <c r="C11" s="390">
        <v>7829276.1277999999</v>
      </c>
      <c r="D11" s="390">
        <v>17237429.313500002</v>
      </c>
      <c r="E11" s="390">
        <v>4506309.0471000001</v>
      </c>
      <c r="F11" s="390">
        <v>698828</v>
      </c>
      <c r="G11" s="391">
        <v>19780557.029445</v>
      </c>
    </row>
    <row r="12" spans="1:7">
      <c r="A12" s="388">
        <v>5</v>
      </c>
      <c r="B12" s="392" t="s">
        <v>265</v>
      </c>
      <c r="C12" s="390">
        <v>1842403.0470999999</v>
      </c>
      <c r="D12" s="394">
        <v>5951590.8306000009</v>
      </c>
      <c r="E12" s="390">
        <v>2091778.9783999999</v>
      </c>
      <c r="F12" s="390">
        <v>435640</v>
      </c>
      <c r="G12" s="391">
        <v>9805342.2132949997</v>
      </c>
    </row>
    <row r="13" spans="1:7">
      <c r="A13" s="388">
        <v>6</v>
      </c>
      <c r="B13" s="392" t="s">
        <v>266</v>
      </c>
      <c r="C13" s="390">
        <v>5986873.0806999998</v>
      </c>
      <c r="D13" s="394">
        <v>11285838.482900001</v>
      </c>
      <c r="E13" s="390">
        <v>2414530.0686999997</v>
      </c>
      <c r="F13" s="390">
        <v>263188</v>
      </c>
      <c r="G13" s="391">
        <v>9975214.8161500003</v>
      </c>
    </row>
    <row r="14" spans="1:7">
      <c r="A14" s="388">
        <v>7</v>
      </c>
      <c r="B14" s="389" t="s">
        <v>267</v>
      </c>
      <c r="C14" s="390">
        <v>63835433.862699993</v>
      </c>
      <c r="D14" s="390">
        <v>5413007.071100004</v>
      </c>
      <c r="E14" s="390">
        <v>1912922.5</v>
      </c>
      <c r="F14" s="390">
        <v>-452406.56999999937</v>
      </c>
      <c r="G14" s="391">
        <v>35354478.431900002</v>
      </c>
    </row>
    <row r="15" spans="1:7" ht="51.75">
      <c r="A15" s="388">
        <v>8</v>
      </c>
      <c r="B15" s="392" t="s">
        <v>268</v>
      </c>
      <c r="C15" s="390">
        <v>63835433.862699993</v>
      </c>
      <c r="D15" s="394">
        <v>5413007.071100004</v>
      </c>
      <c r="E15" s="390">
        <v>1912922.5</v>
      </c>
      <c r="F15" s="390">
        <v>-452406.56999999937</v>
      </c>
      <c r="G15" s="391">
        <v>35354478.431900002</v>
      </c>
    </row>
    <row r="16" spans="1:7" ht="26.25">
      <c r="A16" s="388">
        <v>9</v>
      </c>
      <c r="B16" s="392" t="s">
        <v>269</v>
      </c>
      <c r="C16" s="390">
        <v>0</v>
      </c>
      <c r="D16" s="394">
        <v>0</v>
      </c>
      <c r="E16" s="390">
        <v>0</v>
      </c>
      <c r="F16" s="390">
        <v>0</v>
      </c>
      <c r="G16" s="391">
        <v>0</v>
      </c>
    </row>
    <row r="17" spans="1:7">
      <c r="A17" s="388">
        <v>10</v>
      </c>
      <c r="B17" s="389" t="s">
        <v>270</v>
      </c>
      <c r="C17" s="390"/>
      <c r="D17" s="394"/>
      <c r="E17" s="390"/>
      <c r="F17" s="390"/>
      <c r="G17" s="391">
        <v>0</v>
      </c>
    </row>
    <row r="18" spans="1:7">
      <c r="A18" s="388">
        <v>11</v>
      </c>
      <c r="B18" s="389" t="s">
        <v>88</v>
      </c>
      <c r="C18" s="390">
        <v>0</v>
      </c>
      <c r="D18" s="394">
        <v>3839269.5203999993</v>
      </c>
      <c r="E18" s="390">
        <v>751794.98309999995</v>
      </c>
      <c r="F18" s="390">
        <v>40447516.849699996</v>
      </c>
      <c r="G18" s="391">
        <v>0</v>
      </c>
    </row>
    <row r="19" spans="1:7">
      <c r="A19" s="388">
        <v>12</v>
      </c>
      <c r="B19" s="392" t="s">
        <v>271</v>
      </c>
      <c r="C19" s="393"/>
      <c r="D19" s="394"/>
      <c r="E19" s="390"/>
      <c r="F19" s="390"/>
      <c r="G19" s="391"/>
    </row>
    <row r="20" spans="1:7" ht="26.25">
      <c r="A20" s="388">
        <v>13</v>
      </c>
      <c r="B20" s="392" t="s">
        <v>272</v>
      </c>
      <c r="C20" s="390">
        <v>0</v>
      </c>
      <c r="D20" s="390">
        <v>3839269.5203999993</v>
      </c>
      <c r="E20" s="390">
        <v>751794.98309999995</v>
      </c>
      <c r="F20" s="390">
        <v>40447516.849699996</v>
      </c>
      <c r="G20" s="391">
        <v>0</v>
      </c>
    </row>
    <row r="21" spans="1:7">
      <c r="A21" s="395">
        <v>14</v>
      </c>
      <c r="B21" s="396" t="s">
        <v>273</v>
      </c>
      <c r="C21" s="393"/>
      <c r="D21" s="393"/>
      <c r="E21" s="393"/>
      <c r="F21" s="393"/>
      <c r="G21" s="397">
        <v>136049769.58224502</v>
      </c>
    </row>
    <row r="22" spans="1:7">
      <c r="A22" s="398"/>
      <c r="B22" s="417" t="s">
        <v>149</v>
      </c>
      <c r="C22" s="399"/>
      <c r="D22" s="400"/>
      <c r="E22" s="399"/>
      <c r="F22" s="399"/>
      <c r="G22" s="401"/>
    </row>
    <row r="23" spans="1:7">
      <c r="A23" s="388">
        <v>15</v>
      </c>
      <c r="B23" s="389" t="s">
        <v>274</v>
      </c>
      <c r="C23" s="402">
        <v>71227121.513999999</v>
      </c>
      <c r="D23" s="403">
        <v>0</v>
      </c>
      <c r="E23" s="402">
        <v>0</v>
      </c>
      <c r="F23" s="402">
        <v>0</v>
      </c>
      <c r="G23" s="391">
        <v>1899396.8564250001</v>
      </c>
    </row>
    <row r="24" spans="1:7">
      <c r="A24" s="388">
        <v>16</v>
      </c>
      <c r="B24" s="389" t="s">
        <v>275</v>
      </c>
      <c r="C24" s="390">
        <v>1111337.8107000003</v>
      </c>
      <c r="D24" s="394">
        <v>32636979.985432003</v>
      </c>
      <c r="E24" s="390">
        <v>30526246.730525997</v>
      </c>
      <c r="F24" s="390">
        <v>65344312.093999997</v>
      </c>
      <c r="G24" s="391">
        <v>87612963.00668399</v>
      </c>
    </row>
    <row r="25" spans="1:7" ht="26.25">
      <c r="A25" s="388">
        <v>17</v>
      </c>
      <c r="B25" s="392" t="s">
        <v>276</v>
      </c>
      <c r="C25" s="390">
        <v>0</v>
      </c>
      <c r="D25" s="394">
        <v>0</v>
      </c>
      <c r="E25" s="390">
        <v>0</v>
      </c>
      <c r="F25" s="390">
        <v>0</v>
      </c>
      <c r="G25" s="391">
        <v>0</v>
      </c>
    </row>
    <row r="26" spans="1:7" ht="26.25">
      <c r="A26" s="388">
        <v>18</v>
      </c>
      <c r="B26" s="392" t="s">
        <v>277</v>
      </c>
      <c r="C26" s="390">
        <v>987480.4007</v>
      </c>
      <c r="D26" s="394">
        <v>0</v>
      </c>
      <c r="E26" s="390">
        <v>0</v>
      </c>
      <c r="F26" s="390">
        <v>0</v>
      </c>
      <c r="G26" s="391">
        <v>148122.06010499998</v>
      </c>
    </row>
    <row r="27" spans="1:7">
      <c r="A27" s="388">
        <v>19</v>
      </c>
      <c r="B27" s="392" t="s">
        <v>278</v>
      </c>
      <c r="C27" s="390">
        <v>123857.41000000015</v>
      </c>
      <c r="D27" s="394">
        <v>32513122.575432003</v>
      </c>
      <c r="E27" s="390">
        <v>30526246.730525997</v>
      </c>
      <c r="F27" s="390">
        <v>65344312.093999997</v>
      </c>
      <c r="G27" s="391">
        <v>87402912.241578996</v>
      </c>
    </row>
    <row r="28" spans="1:7">
      <c r="A28" s="388">
        <v>20</v>
      </c>
      <c r="B28" s="404" t="s">
        <v>279</v>
      </c>
      <c r="C28" s="390">
        <v>0</v>
      </c>
      <c r="D28" s="394">
        <v>0</v>
      </c>
      <c r="E28" s="390">
        <v>0</v>
      </c>
      <c r="F28" s="390">
        <v>0</v>
      </c>
      <c r="G28" s="391">
        <v>0</v>
      </c>
    </row>
    <row r="29" spans="1:7">
      <c r="A29" s="388">
        <v>21</v>
      </c>
      <c r="B29" s="392" t="s">
        <v>280</v>
      </c>
      <c r="C29" s="390">
        <v>0</v>
      </c>
      <c r="D29" s="394">
        <v>0</v>
      </c>
      <c r="E29" s="390">
        <v>0</v>
      </c>
      <c r="F29" s="390">
        <v>0</v>
      </c>
      <c r="G29" s="391">
        <v>0</v>
      </c>
    </row>
    <row r="30" spans="1:7">
      <c r="A30" s="388">
        <v>22</v>
      </c>
      <c r="B30" s="404" t="s">
        <v>279</v>
      </c>
      <c r="C30" s="390">
        <v>0</v>
      </c>
      <c r="D30" s="394">
        <v>0</v>
      </c>
      <c r="E30" s="390">
        <v>0</v>
      </c>
      <c r="F30" s="390">
        <v>0</v>
      </c>
      <c r="G30" s="391">
        <v>0</v>
      </c>
    </row>
    <row r="31" spans="1:7" ht="26.25">
      <c r="A31" s="388">
        <v>23</v>
      </c>
      <c r="B31" s="392" t="s">
        <v>281</v>
      </c>
      <c r="C31" s="390">
        <v>0</v>
      </c>
      <c r="D31" s="394">
        <v>123857.41000000015</v>
      </c>
      <c r="E31" s="390">
        <v>0</v>
      </c>
      <c r="F31" s="390">
        <v>0</v>
      </c>
      <c r="G31" s="391">
        <v>61928.705000000075</v>
      </c>
    </row>
    <row r="32" spans="1:7">
      <c r="A32" s="388">
        <v>24</v>
      </c>
      <c r="B32" s="389" t="s">
        <v>282</v>
      </c>
      <c r="C32" s="390">
        <v>0</v>
      </c>
      <c r="D32" s="394">
        <v>0</v>
      </c>
      <c r="E32" s="390">
        <v>0</v>
      </c>
      <c r="F32" s="390">
        <v>0</v>
      </c>
      <c r="G32" s="391">
        <v>0</v>
      </c>
    </row>
    <row r="33" spans="1:7">
      <c r="A33" s="388">
        <v>25</v>
      </c>
      <c r="B33" s="389" t="s">
        <v>15</v>
      </c>
      <c r="C33" s="390">
        <v>7671301.7452000007</v>
      </c>
      <c r="D33" s="390">
        <v>4204200.2307999991</v>
      </c>
      <c r="E33" s="390">
        <v>1297668.1320000002</v>
      </c>
      <c r="F33" s="390">
        <v>12914946.547542095</v>
      </c>
      <c r="G33" s="391">
        <v>23058548.870442096</v>
      </c>
    </row>
    <row r="34" spans="1:7">
      <c r="A34" s="388">
        <v>26</v>
      </c>
      <c r="B34" s="392" t="s">
        <v>283</v>
      </c>
      <c r="C34" s="393"/>
      <c r="D34" s="394">
        <v>0</v>
      </c>
      <c r="E34" s="390">
        <v>0</v>
      </c>
      <c r="F34" s="390">
        <v>0</v>
      </c>
      <c r="G34" s="391">
        <v>0</v>
      </c>
    </row>
    <row r="35" spans="1:7">
      <c r="A35" s="388">
        <v>27</v>
      </c>
      <c r="B35" s="392" t="s">
        <v>284</v>
      </c>
      <c r="C35" s="390">
        <v>7671301.7452000007</v>
      </c>
      <c r="D35" s="394">
        <v>4204200.2307999991</v>
      </c>
      <c r="E35" s="390">
        <v>1297668.1320000002</v>
      </c>
      <c r="F35" s="390">
        <v>12914946.547542095</v>
      </c>
      <c r="G35" s="391">
        <v>23058548.870442096</v>
      </c>
    </row>
    <row r="36" spans="1:7">
      <c r="A36" s="388">
        <v>28</v>
      </c>
      <c r="B36" s="389" t="s">
        <v>285</v>
      </c>
      <c r="C36" s="390">
        <v>0</v>
      </c>
      <c r="D36" s="394">
        <v>26153452.471100006</v>
      </c>
      <c r="E36" s="390">
        <v>4213798.0543999961</v>
      </c>
      <c r="F36" s="390">
        <v>25926182.0823</v>
      </c>
      <c r="G36" s="391">
        <v>6603843.2550450005</v>
      </c>
    </row>
    <row r="37" spans="1:7">
      <c r="A37" s="395">
        <v>29</v>
      </c>
      <c r="B37" s="396" t="s">
        <v>286</v>
      </c>
      <c r="C37" s="393"/>
      <c r="D37" s="393"/>
      <c r="E37" s="393"/>
      <c r="F37" s="393"/>
      <c r="G37" s="397">
        <v>119174751.98859608</v>
      </c>
    </row>
    <row r="38" spans="1:7">
      <c r="A38" s="384"/>
      <c r="B38" s="405"/>
      <c r="C38" s="406"/>
      <c r="D38" s="406"/>
      <c r="E38" s="406"/>
      <c r="F38" s="406"/>
      <c r="G38" s="407"/>
    </row>
    <row r="39" spans="1:7">
      <c r="A39" s="408">
        <v>30</v>
      </c>
      <c r="B39" s="409" t="s">
        <v>147</v>
      </c>
      <c r="C39" s="258"/>
      <c r="D39" s="239"/>
      <c r="E39" s="239"/>
      <c r="F39" s="410"/>
      <c r="G39" s="411">
        <v>1.1415989319219537</v>
      </c>
    </row>
    <row r="42" spans="1:7" ht="39">
      <c r="B42" s="24" t="s">
        <v>287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51"/>
  <sheetViews>
    <sheetView tabSelected="1" zoomScale="85" zoomScaleNormal="85" workbookViewId="0">
      <pane xSplit="1" ySplit="5" topLeftCell="B6" activePane="bottomRight" state="frozen"/>
      <selection pane="topRight" activeCell="B1" sqref="B1"/>
      <selection pane="bottomLeft" activeCell="A6" sqref="A6"/>
      <selection pane="bottomRight" activeCell="N14" sqref="N14"/>
    </sheetView>
  </sheetViews>
  <sheetFormatPr defaultRowHeight="15.75"/>
  <cols>
    <col min="1" max="1" width="9.5703125" style="20" bestFit="1" customWidth="1"/>
    <col min="2" max="2" width="88.42578125" style="17" customWidth="1"/>
    <col min="3" max="3" width="12.7109375" style="17" customWidth="1"/>
    <col min="4" max="7" width="12.7109375" style="3" customWidth="1"/>
    <col min="8" max="8" width="6.7109375" customWidth="1"/>
    <col min="9" max="9" width="14.85546875" customWidth="1"/>
    <col min="10" max="10" width="18.140625" customWidth="1"/>
    <col min="11" max="11" width="19.140625" customWidth="1"/>
    <col min="12" max="12" width="17" customWidth="1"/>
    <col min="13" max="13" width="6.7109375" customWidth="1"/>
  </cols>
  <sheetData>
    <row r="1" spans="1:14">
      <c r="A1" s="18" t="s">
        <v>0</v>
      </c>
      <c r="B1" s="734" t="str">
        <f>Info!C2</f>
        <v>სს "ზირაათ ბანკი საქართველო"</v>
      </c>
    </row>
    <row r="2" spans="1:14">
      <c r="A2" s="18" t="s">
        <v>1</v>
      </c>
      <c r="B2" s="735">
        <v>45473</v>
      </c>
      <c r="C2" s="30"/>
      <c r="D2" s="19"/>
      <c r="E2" s="19"/>
      <c r="F2" s="19"/>
      <c r="G2" s="19"/>
      <c r="H2" s="2"/>
    </row>
    <row r="3" spans="1:14" ht="16.5" thickBot="1">
      <c r="A3" s="18"/>
      <c r="C3" s="30"/>
      <c r="D3" s="19"/>
      <c r="E3" s="19"/>
      <c r="F3" s="19"/>
      <c r="G3" s="19"/>
      <c r="H3" s="2"/>
    </row>
    <row r="4" spans="1:14" ht="57" customHeight="1" thickBot="1">
      <c r="A4" s="41" t="s">
        <v>107</v>
      </c>
      <c r="B4" s="151" t="s">
        <v>108</v>
      </c>
      <c r="C4" s="152"/>
      <c r="D4" s="799" t="s">
        <v>109</v>
      </c>
      <c r="E4" s="800"/>
      <c r="F4" s="800"/>
      <c r="G4" s="801"/>
      <c r="H4" s="2"/>
      <c r="I4" s="802" t="s">
        <v>110</v>
      </c>
      <c r="J4" s="803"/>
      <c r="K4" s="803"/>
      <c r="L4" s="804"/>
    </row>
    <row r="5" spans="1:14" ht="15">
      <c r="A5" s="221" t="s">
        <v>2</v>
      </c>
      <c r="B5" s="222"/>
      <c r="C5" s="749" t="s">
        <v>983</v>
      </c>
      <c r="D5" s="749" t="s">
        <v>984</v>
      </c>
      <c r="E5" s="749" t="s">
        <v>985</v>
      </c>
      <c r="F5" s="749" t="s">
        <v>986</v>
      </c>
      <c r="G5" s="750" t="s">
        <v>978</v>
      </c>
      <c r="I5" s="748" t="s">
        <v>978</v>
      </c>
      <c r="J5" s="749" t="s">
        <v>979</v>
      </c>
      <c r="K5" s="749" t="s">
        <v>980</v>
      </c>
      <c r="L5" s="750" t="s">
        <v>981</v>
      </c>
    </row>
    <row r="6" spans="1:14" ht="15">
      <c r="A6" s="358"/>
      <c r="B6" s="359" t="s">
        <v>111</v>
      </c>
      <c r="C6" s="1"/>
      <c r="D6" s="1"/>
      <c r="E6" s="1"/>
      <c r="F6" s="1"/>
      <c r="G6" s="223"/>
      <c r="I6" s="661"/>
      <c r="J6" s="1"/>
      <c r="K6" s="1"/>
      <c r="L6" s="223"/>
    </row>
    <row r="7" spans="1:14" ht="15">
      <c r="A7" s="358"/>
      <c r="B7" s="360" t="s">
        <v>112</v>
      </c>
      <c r="C7" s="1"/>
      <c r="D7" s="1"/>
      <c r="E7" s="1"/>
      <c r="F7" s="1"/>
      <c r="G7" s="223"/>
      <c r="I7" s="661"/>
      <c r="J7" s="1"/>
      <c r="K7" s="1"/>
      <c r="L7" s="223"/>
    </row>
    <row r="8" spans="1:14" ht="15">
      <c r="A8" s="338">
        <v>1</v>
      </c>
      <c r="B8" s="339" t="s">
        <v>113</v>
      </c>
      <c r="C8" s="361">
        <v>79190974.430900022</v>
      </c>
      <c r="D8" s="362">
        <v>76177762.47709997</v>
      </c>
      <c r="E8" s="362">
        <v>75063474.130399972</v>
      </c>
      <c r="F8" s="362">
        <v>71048290.556800008</v>
      </c>
      <c r="G8" s="363">
        <v>68701450.83510001</v>
      </c>
      <c r="I8" s="662">
        <v>70270743.020500004</v>
      </c>
      <c r="J8" s="663">
        <v>66960275.990000002</v>
      </c>
      <c r="K8" s="663">
        <v>64939308.741399996</v>
      </c>
      <c r="L8" s="664">
        <v>61929824.051799998</v>
      </c>
      <c r="N8" s="785"/>
    </row>
    <row r="9" spans="1:14" ht="15">
      <c r="A9" s="338">
        <v>2</v>
      </c>
      <c r="B9" s="339" t="s">
        <v>114</v>
      </c>
      <c r="C9" s="361">
        <v>79190974.430900022</v>
      </c>
      <c r="D9" s="362">
        <v>76177762.47709997</v>
      </c>
      <c r="E9" s="362">
        <v>75063474.130399972</v>
      </c>
      <c r="F9" s="362">
        <v>71048290.556800008</v>
      </c>
      <c r="G9" s="363">
        <v>68701450.83510001</v>
      </c>
      <c r="I9" s="662">
        <v>70270743.020500004</v>
      </c>
      <c r="J9" s="663">
        <v>66960275.990000002</v>
      </c>
      <c r="K9" s="663">
        <v>64939308.741399996</v>
      </c>
      <c r="L9" s="664">
        <v>61929824.051799998</v>
      </c>
    </row>
    <row r="10" spans="1:14" ht="15">
      <c r="A10" s="338">
        <v>3</v>
      </c>
      <c r="B10" s="339" t="s">
        <v>115</v>
      </c>
      <c r="C10" s="361">
        <v>79190974.430900022</v>
      </c>
      <c r="D10" s="362">
        <v>76177762.47709997</v>
      </c>
      <c r="E10" s="362">
        <v>75063474.130399972</v>
      </c>
      <c r="F10" s="362">
        <v>71048290.556800008</v>
      </c>
      <c r="G10" s="363">
        <v>68701450.83510001</v>
      </c>
      <c r="I10" s="662">
        <v>72502469.535014883</v>
      </c>
      <c r="J10" s="663">
        <v>69110597.453292623</v>
      </c>
      <c r="K10" s="663">
        <v>67062035.900080748</v>
      </c>
      <c r="L10" s="664">
        <v>63698330.341399997</v>
      </c>
    </row>
    <row r="11" spans="1:14" ht="15">
      <c r="A11" s="338">
        <v>4</v>
      </c>
      <c r="B11" s="339" t="s">
        <v>116</v>
      </c>
      <c r="C11" s="361">
        <v>26371238.786238879</v>
      </c>
      <c r="D11" s="362">
        <v>21699033.186707731</v>
      </c>
      <c r="E11" s="362">
        <v>21030106.739732388</v>
      </c>
      <c r="F11" s="362">
        <v>17937153.35541575</v>
      </c>
      <c r="G11" s="363">
        <v>17696645.905731201</v>
      </c>
      <c r="I11" s="662">
        <v>16587877.147518376</v>
      </c>
      <c r="J11" s="663">
        <v>15030191.199942239</v>
      </c>
      <c r="K11" s="663">
        <v>13062596.089033945</v>
      </c>
      <c r="L11" s="664">
        <v>11637787.981103646</v>
      </c>
    </row>
    <row r="12" spans="1:14" ht="15">
      <c r="A12" s="338">
        <v>5</v>
      </c>
      <c r="B12" s="339" t="s">
        <v>117</v>
      </c>
      <c r="C12" s="361">
        <v>32952128.98386145</v>
      </c>
      <c r="D12" s="362">
        <v>27720734.446571756</v>
      </c>
      <c r="E12" s="362">
        <v>27189002.942214493</v>
      </c>
      <c r="F12" s="362">
        <v>23390988.858489901</v>
      </c>
      <c r="G12" s="363">
        <v>23009259.350178763</v>
      </c>
      <c r="I12" s="662">
        <v>22162755.160000227</v>
      </c>
      <c r="J12" s="663">
        <v>20078311.386007197</v>
      </c>
      <c r="K12" s="663">
        <v>17419077.371625457</v>
      </c>
      <c r="L12" s="664">
        <v>15519252.221491393</v>
      </c>
    </row>
    <row r="13" spans="1:14" ht="15">
      <c r="A13" s="338">
        <v>6</v>
      </c>
      <c r="B13" s="339" t="s">
        <v>118</v>
      </c>
      <c r="C13" s="361">
        <v>41674794.287647173</v>
      </c>
      <c r="D13" s="362">
        <v>35703312.595429011</v>
      </c>
      <c r="E13" s="362">
        <v>35351893.256285988</v>
      </c>
      <c r="F13" s="362">
        <v>30619732.47798647</v>
      </c>
      <c r="G13" s="363">
        <v>30050820.466905016</v>
      </c>
      <c r="I13" s="662">
        <v>29550340.21333364</v>
      </c>
      <c r="J13" s="663">
        <v>26771081.848009598</v>
      </c>
      <c r="K13" s="663">
        <v>25059680.248211566</v>
      </c>
      <c r="L13" s="664">
        <v>22354404.379186705</v>
      </c>
    </row>
    <row r="14" spans="1:14" ht="15">
      <c r="A14" s="358"/>
      <c r="B14" s="359" t="s">
        <v>119</v>
      </c>
      <c r="C14" s="1"/>
      <c r="D14" s="1"/>
      <c r="E14" s="1"/>
      <c r="F14" s="1"/>
      <c r="G14" s="223"/>
      <c r="I14" s="661"/>
      <c r="J14" s="1"/>
      <c r="K14" s="1"/>
      <c r="L14" s="223"/>
    </row>
    <row r="15" spans="1:14" ht="21.95" customHeight="1">
      <c r="A15" s="338">
        <v>7</v>
      </c>
      <c r="B15" s="339" t="s">
        <v>120</v>
      </c>
      <c r="C15" s="364">
        <v>241677166.27288297</v>
      </c>
      <c r="D15" s="362">
        <v>225290666.33743203</v>
      </c>
      <c r="E15" s="362">
        <v>224502181.061167</v>
      </c>
      <c r="F15" s="362">
        <v>200048238.71663296</v>
      </c>
      <c r="G15" s="363">
        <v>194865021.32186204</v>
      </c>
      <c r="I15" s="662">
        <v>198433140.25768998</v>
      </c>
      <c r="J15" s="663">
        <v>191926825.28431001</v>
      </c>
      <c r="K15" s="663">
        <v>190046070.13245997</v>
      </c>
      <c r="L15" s="664">
        <v>167294874.42378101</v>
      </c>
    </row>
    <row r="16" spans="1:14" ht="15">
      <c r="A16" s="358"/>
      <c r="B16" s="359" t="s">
        <v>121</v>
      </c>
      <c r="C16" s="1"/>
      <c r="D16" s="1"/>
      <c r="E16" s="1"/>
      <c r="F16" s="1"/>
      <c r="G16" s="223"/>
      <c r="I16" s="661"/>
      <c r="J16" s="1"/>
      <c r="K16" s="1"/>
      <c r="L16" s="223"/>
    </row>
    <row r="17" spans="1:12" s="4" customFormat="1" ht="15">
      <c r="A17" s="338"/>
      <c r="B17" s="360" t="s">
        <v>122</v>
      </c>
      <c r="C17" s="1"/>
      <c r="D17" s="1"/>
      <c r="E17" s="1"/>
      <c r="F17" s="1"/>
      <c r="G17" s="223"/>
      <c r="I17" s="661"/>
      <c r="J17" s="1"/>
      <c r="K17" s="1"/>
      <c r="L17" s="223"/>
    </row>
    <row r="18" spans="1:12" ht="15">
      <c r="A18" s="337">
        <v>8</v>
      </c>
      <c r="B18" s="365" t="s">
        <v>123</v>
      </c>
      <c r="C18" s="374">
        <v>0.32767255447493854</v>
      </c>
      <c r="D18" s="375">
        <v>0.3381310185438563</v>
      </c>
      <c r="E18" s="375">
        <v>0.33435521105226351</v>
      </c>
      <c r="F18" s="375">
        <v>0.35515579148606979</v>
      </c>
      <c r="G18" s="376">
        <v>0.3525591733655708</v>
      </c>
      <c r="I18" s="665">
        <v>0.35412806010752412</v>
      </c>
      <c r="J18" s="666">
        <v>0.34888440368254242</v>
      </c>
      <c r="K18" s="666">
        <v>0.34170298126205939</v>
      </c>
      <c r="L18" s="667">
        <v>0.37317322941268083</v>
      </c>
    </row>
    <row r="19" spans="1:12" ht="15" customHeight="1">
      <c r="A19" s="337">
        <v>9</v>
      </c>
      <c r="B19" s="365" t="s">
        <v>124</v>
      </c>
      <c r="C19" s="374">
        <v>0.32767255447493854</v>
      </c>
      <c r="D19" s="375">
        <v>0.3381310185438563</v>
      </c>
      <c r="E19" s="375">
        <v>0.33435521105226351</v>
      </c>
      <c r="F19" s="375">
        <v>0.35515579148606979</v>
      </c>
      <c r="G19" s="376">
        <v>0.3525591733655708</v>
      </c>
      <c r="I19" s="665">
        <v>0.35412806010752412</v>
      </c>
      <c r="J19" s="666">
        <v>0.34888440368254242</v>
      </c>
      <c r="K19" s="666">
        <v>0.34170298126205939</v>
      </c>
      <c r="L19" s="667">
        <v>0.37317322941268083</v>
      </c>
    </row>
    <row r="20" spans="1:12" ht="15">
      <c r="A20" s="337">
        <v>10</v>
      </c>
      <c r="B20" s="365" t="s">
        <v>125</v>
      </c>
      <c r="C20" s="374">
        <v>0.32767255447493854</v>
      </c>
      <c r="D20" s="375">
        <v>0.3381310185438563</v>
      </c>
      <c r="E20" s="375">
        <v>0.33435521105226351</v>
      </c>
      <c r="F20" s="375">
        <v>0.35515579148606979</v>
      </c>
      <c r="G20" s="376">
        <v>0.3525591733655708</v>
      </c>
      <c r="I20" s="665">
        <v>0.36537480302363534</v>
      </c>
      <c r="J20" s="666">
        <v>0.3600882646337526</v>
      </c>
      <c r="K20" s="666">
        <v>0.35287252113837064</v>
      </c>
      <c r="L20" s="667">
        <v>0.38444503494889704</v>
      </c>
    </row>
    <row r="21" spans="1:12" ht="15">
      <c r="A21" s="337">
        <v>11</v>
      </c>
      <c r="B21" s="339" t="s">
        <v>116</v>
      </c>
      <c r="C21" s="374">
        <v>0.10911762659639321</v>
      </c>
      <c r="D21" s="375">
        <v>9.6315721993594366E-2</v>
      </c>
      <c r="E21" s="375">
        <v>9.3674398352515814E-2</v>
      </c>
      <c r="F21" s="375">
        <v>8.9664140361783495E-2</v>
      </c>
      <c r="G21" s="376">
        <v>9.0814892204287997E-2</v>
      </c>
      <c r="I21" s="665">
        <v>8.3594288363208716E-2</v>
      </c>
      <c r="J21" s="666">
        <v>7.8312092005259432E-2</v>
      </c>
      <c r="K21" s="666">
        <v>6.8733839536536917E-2</v>
      </c>
      <c r="L21" s="667">
        <v>7.2584580052117403E-2</v>
      </c>
    </row>
    <row r="22" spans="1:12" ht="15">
      <c r="A22" s="337">
        <v>12</v>
      </c>
      <c r="B22" s="339" t="s">
        <v>117</v>
      </c>
      <c r="C22" s="374">
        <v>0.13634771332370921</v>
      </c>
      <c r="D22" s="375">
        <v>0.12304430936811499</v>
      </c>
      <c r="E22" s="375">
        <v>0.12110796792128573</v>
      </c>
      <c r="F22" s="375">
        <v>0.11692674231250312</v>
      </c>
      <c r="G22" s="376">
        <v>0.11807793514760126</v>
      </c>
      <c r="I22" s="665">
        <v>0.11168877905786881</v>
      </c>
      <c r="J22" s="666">
        <v>0.1046144089356153</v>
      </c>
      <c r="K22" s="666">
        <v>9.1657130081587879E-2</v>
      </c>
      <c r="L22" s="667">
        <v>9.6792619519082801E-2</v>
      </c>
    </row>
    <row r="23" spans="1:12" ht="15">
      <c r="A23" s="337">
        <v>13</v>
      </c>
      <c r="B23" s="339" t="s">
        <v>118</v>
      </c>
      <c r="C23" s="374">
        <v>0.17243993270175656</v>
      </c>
      <c r="D23" s="375">
        <v>0.15847666117669476</v>
      </c>
      <c r="E23" s="375">
        <v>0.15746792788019351</v>
      </c>
      <c r="F23" s="375">
        <v>0.15306174487923946</v>
      </c>
      <c r="G23" s="376">
        <v>0.15421351796775029</v>
      </c>
      <c r="I23" s="665">
        <v>0.14891837207715841</v>
      </c>
      <c r="J23" s="666">
        <v>0.1394858785808204</v>
      </c>
      <c r="K23" s="666">
        <v>0.13186108100391264</v>
      </c>
      <c r="L23" s="667">
        <v>0.14033257381233352</v>
      </c>
    </row>
    <row r="24" spans="1:12" ht="15">
      <c r="A24" s="358"/>
      <c r="B24" s="359" t="s">
        <v>126</v>
      </c>
      <c r="C24" s="1"/>
      <c r="D24" s="1"/>
      <c r="E24" s="1"/>
      <c r="F24" s="1"/>
      <c r="G24" s="223"/>
      <c r="H24" s="741"/>
      <c r="I24" s="1"/>
      <c r="J24" s="1"/>
      <c r="K24" s="1"/>
      <c r="L24" s="744"/>
    </row>
    <row r="25" spans="1:12" ht="15" customHeight="1">
      <c r="A25" s="366">
        <v>14</v>
      </c>
      <c r="B25" s="367" t="s">
        <v>127</v>
      </c>
      <c r="C25" s="694">
        <v>8.599334861467077E-2</v>
      </c>
      <c r="D25" s="375">
        <v>8.1437324244582943E-2</v>
      </c>
      <c r="E25" s="375">
        <v>8.1010872777489265E-2</v>
      </c>
      <c r="F25" s="375">
        <v>7.9446283521211081E-2</v>
      </c>
      <c r="G25" s="376">
        <v>7.5128832760441494E-2</v>
      </c>
      <c r="H25" s="741"/>
      <c r="I25" s="736">
        <v>8.4075960708467332E-2</v>
      </c>
      <c r="J25" s="375">
        <v>7.5670847895601218E-2</v>
      </c>
      <c r="K25" s="375">
        <v>7.3068981061585478E-2</v>
      </c>
      <c r="L25" s="667">
        <v>7.2437841777855047E-2</v>
      </c>
    </row>
    <row r="26" spans="1:12" ht="15">
      <c r="A26" s="366">
        <v>15</v>
      </c>
      <c r="B26" s="367" t="s">
        <v>128</v>
      </c>
      <c r="C26" s="694">
        <v>2.1516791236523593E-2</v>
      </c>
      <c r="D26" s="375">
        <v>1.440445356990961E-2</v>
      </c>
      <c r="E26" s="375">
        <v>1.3841594093088511E-2</v>
      </c>
      <c r="F26" s="375">
        <v>1.2984945659887993E-2</v>
      </c>
      <c r="G26" s="376">
        <v>1.1166288166905004E-2</v>
      </c>
      <c r="H26" s="741"/>
      <c r="I26" s="736">
        <v>1.2773880586288254E-2</v>
      </c>
      <c r="J26" s="375">
        <v>1.0968348347472638E-2</v>
      </c>
      <c r="K26" s="375">
        <v>7.1124818294527421E-3</v>
      </c>
      <c r="L26" s="667">
        <v>6.3215683380952944E-3</v>
      </c>
    </row>
    <row r="27" spans="1:12" ht="15">
      <c r="A27" s="366">
        <v>16</v>
      </c>
      <c r="B27" s="367" t="s">
        <v>129</v>
      </c>
      <c r="C27" s="694">
        <v>3.7672292465529694E-2</v>
      </c>
      <c r="D27" s="375">
        <v>4.179938541579159E-2</v>
      </c>
      <c r="E27" s="375">
        <v>4.4296984077796496E-2</v>
      </c>
      <c r="F27" s="375">
        <v>4.3453625103633826E-2</v>
      </c>
      <c r="G27" s="376">
        <v>4.3440700572582536E-2</v>
      </c>
      <c r="H27" s="741"/>
      <c r="I27" s="736">
        <v>4.6667926704206372E-2</v>
      </c>
      <c r="J27" s="375">
        <v>4.2540589620212774E-2</v>
      </c>
      <c r="K27" s="375">
        <v>4.2611346862422371E-2</v>
      </c>
      <c r="L27" s="667">
        <v>4.2671038462859502E-2</v>
      </c>
    </row>
    <row r="28" spans="1:12" ht="15">
      <c r="A28" s="366">
        <v>17</v>
      </c>
      <c r="B28" s="367" t="s">
        <v>130</v>
      </c>
      <c r="C28" s="694">
        <v>6.447655737814717E-2</v>
      </c>
      <c r="D28" s="375">
        <v>6.7032870674673325E-2</v>
      </c>
      <c r="E28" s="375">
        <v>6.7169278684400743E-2</v>
      </c>
      <c r="F28" s="375">
        <v>6.6461337861323078E-2</v>
      </c>
      <c r="G28" s="376">
        <v>6.3962544593536494E-2</v>
      </c>
      <c r="H28" s="741"/>
      <c r="I28" s="736">
        <v>7.130207632266812E-2</v>
      </c>
      <c r="J28" s="375">
        <v>6.4702499548128567E-2</v>
      </c>
      <c r="K28" s="375">
        <v>6.5956499232132731E-2</v>
      </c>
      <c r="L28" s="667">
        <v>6.611627343975976E-2</v>
      </c>
    </row>
    <row r="29" spans="1:12" ht="15">
      <c r="A29" s="366">
        <v>18</v>
      </c>
      <c r="B29" s="367" t="s">
        <v>131</v>
      </c>
      <c r="C29" s="694">
        <v>2.7133337422701902E-2</v>
      </c>
      <c r="D29" s="375">
        <v>3.797745041860788E-2</v>
      </c>
      <c r="E29" s="375">
        <v>4.408522604481125E-2</v>
      </c>
      <c r="F29" s="375">
        <v>2.7148736847027954E-2</v>
      </c>
      <c r="G29" s="376">
        <v>7.0760627124492213E-3</v>
      </c>
      <c r="H29" s="741"/>
      <c r="I29" s="736">
        <v>5.5772761091310068E-2</v>
      </c>
      <c r="J29" s="375">
        <v>4.1394148926379278E-2</v>
      </c>
      <c r="K29" s="375">
        <v>3.5298406250330441E-2</v>
      </c>
      <c r="L29" s="667">
        <v>4.3930189693015834E-2</v>
      </c>
    </row>
    <row r="30" spans="1:12" ht="15">
      <c r="A30" s="366">
        <v>19</v>
      </c>
      <c r="B30" s="367" t="s">
        <v>132</v>
      </c>
      <c r="C30" s="694">
        <v>7.520374286565705E-2</v>
      </c>
      <c r="D30" s="375">
        <v>0.10748477263757225</v>
      </c>
      <c r="E30" s="375">
        <v>0.12570749388390506</v>
      </c>
      <c r="F30" s="375">
        <v>7.6536527754367575E-2</v>
      </c>
      <c r="G30" s="376">
        <v>1.9895039356463664E-2</v>
      </c>
      <c r="H30" s="741"/>
      <c r="I30" s="736">
        <v>0.15968636175750262</v>
      </c>
      <c r="J30" s="375">
        <v>0.11843355097037249</v>
      </c>
      <c r="K30" s="375">
        <v>9.6486184250426488E-2</v>
      </c>
      <c r="L30" s="667">
        <v>0.11941992493100087</v>
      </c>
    </row>
    <row r="31" spans="1:12" ht="15">
      <c r="A31" s="358"/>
      <c r="B31" s="359" t="s">
        <v>133</v>
      </c>
      <c r="C31" s="695"/>
      <c r="D31" s="375"/>
      <c r="E31" s="375"/>
      <c r="F31" s="375"/>
      <c r="G31" s="376"/>
      <c r="H31" s="741"/>
      <c r="I31" s="1"/>
      <c r="J31" s="375"/>
      <c r="K31" s="375"/>
      <c r="L31" s="667"/>
    </row>
    <row r="32" spans="1:12" ht="15">
      <c r="A32" s="366">
        <v>20</v>
      </c>
      <c r="B32" s="367" t="s">
        <v>134</v>
      </c>
      <c r="C32" s="694">
        <v>4.1648471274405664E-2</v>
      </c>
      <c r="D32" s="375">
        <v>2.8347691852669932E-2</v>
      </c>
      <c r="E32" s="375">
        <v>3.261294793781648E-2</v>
      </c>
      <c r="F32" s="375">
        <v>7.8493545978047155E-2</v>
      </c>
      <c r="G32" s="376">
        <v>0.11645621465138611</v>
      </c>
      <c r="H32" s="741"/>
      <c r="I32" s="736">
        <v>7.9156302678034335E-2</v>
      </c>
      <c r="J32" s="375">
        <v>6.3431599619421394E-2</v>
      </c>
      <c r="K32" s="375">
        <v>8.1416031777507544E-2</v>
      </c>
      <c r="L32" s="667">
        <v>9.395471847779259E-2</v>
      </c>
    </row>
    <row r="33" spans="1:12" ht="15" customHeight="1">
      <c r="A33" s="366">
        <v>21</v>
      </c>
      <c r="B33" s="367" t="s">
        <v>135</v>
      </c>
      <c r="C33" s="694">
        <v>1.4990963888250176E-2</v>
      </c>
      <c r="D33" s="375">
        <v>1.1290398856642276E-2</v>
      </c>
      <c r="E33" s="375">
        <v>1.7015828833038486E-2</v>
      </c>
      <c r="F33" s="375">
        <v>3.4162225050559811E-2</v>
      </c>
      <c r="G33" s="376">
        <v>3.9199282699205321E-2</v>
      </c>
      <c r="H33" s="741"/>
      <c r="I33" s="736">
        <v>3.2353578318350756E-2</v>
      </c>
      <c r="J33" s="375">
        <v>4.4584941133013173E-2</v>
      </c>
      <c r="K33" s="375">
        <v>5.0133063263227085E-2</v>
      </c>
      <c r="L33" s="667">
        <v>5.313611015220579E-2</v>
      </c>
    </row>
    <row r="34" spans="1:12" ht="15">
      <c r="A34" s="366">
        <v>22</v>
      </c>
      <c r="B34" s="367" t="s">
        <v>136</v>
      </c>
      <c r="C34" s="694">
        <v>0.43086270732554011</v>
      </c>
      <c r="D34" s="375">
        <v>0.37684304003871782</v>
      </c>
      <c r="E34" s="375">
        <v>0.3989408031909974</v>
      </c>
      <c r="F34" s="375">
        <v>0.43631044629868593</v>
      </c>
      <c r="G34" s="376">
        <v>0.44420106194890874</v>
      </c>
      <c r="H34" s="741"/>
      <c r="I34" s="736">
        <v>0.43810045564026096</v>
      </c>
      <c r="J34" s="375">
        <v>0.44681128633845935</v>
      </c>
      <c r="K34" s="375">
        <v>0.4287870529131429</v>
      </c>
      <c r="L34" s="667">
        <v>0.41621169379105366</v>
      </c>
    </row>
    <row r="35" spans="1:12" ht="15" customHeight="1">
      <c r="A35" s="366">
        <v>23</v>
      </c>
      <c r="B35" s="367" t="s">
        <v>137</v>
      </c>
      <c r="C35" s="694">
        <v>0.49365483061733506</v>
      </c>
      <c r="D35" s="375">
        <v>0.49870356083246287</v>
      </c>
      <c r="E35" s="375">
        <v>0.46871340562573605</v>
      </c>
      <c r="F35" s="375">
        <v>0.45498688174399993</v>
      </c>
      <c r="G35" s="376">
        <v>0.47265038389922714</v>
      </c>
      <c r="H35" s="741"/>
      <c r="I35" s="736">
        <v>0.46285323267238176</v>
      </c>
      <c r="J35" s="375">
        <v>0.48328371314922014</v>
      </c>
      <c r="K35" s="375">
        <v>0.54356465967157108</v>
      </c>
      <c r="L35" s="667">
        <v>0.51579423699977434</v>
      </c>
    </row>
    <row r="36" spans="1:12" ht="15">
      <c r="A36" s="366">
        <v>24</v>
      </c>
      <c r="B36" s="367" t="s">
        <v>138</v>
      </c>
      <c r="C36" s="694">
        <v>0.13099406436173988</v>
      </c>
      <c r="D36" s="375">
        <v>0.32639339724172506</v>
      </c>
      <c r="E36" s="375">
        <v>0.27755397728330855</v>
      </c>
      <c r="F36" s="375">
        <v>0.13340761661516087</v>
      </c>
      <c r="G36" s="376">
        <v>6.9736573609740823E-2</v>
      </c>
      <c r="H36" s="741"/>
      <c r="I36" s="736">
        <v>0.13844461422504914</v>
      </c>
      <c r="J36" s="375">
        <v>7.1428673974957529E-2</v>
      </c>
      <c r="K36" s="375">
        <v>1.3547047668128889E-2</v>
      </c>
      <c r="L36" s="667">
        <v>4.2425912934275445E-2</v>
      </c>
    </row>
    <row r="37" spans="1:12" ht="15" customHeight="1">
      <c r="A37" s="358"/>
      <c r="B37" s="359" t="s">
        <v>139</v>
      </c>
      <c r="C37" s="695"/>
      <c r="D37" s="375"/>
      <c r="E37" s="375"/>
      <c r="F37" s="375"/>
      <c r="G37" s="376"/>
      <c r="H37" s="741"/>
      <c r="I37" s="1"/>
      <c r="J37" s="375"/>
      <c r="K37" s="375"/>
      <c r="L37" s="667"/>
    </row>
    <row r="38" spans="1:12" ht="15" customHeight="1">
      <c r="A38" s="366">
        <v>25</v>
      </c>
      <c r="B38" s="367" t="s">
        <v>140</v>
      </c>
      <c r="C38" s="694">
        <v>0.26100099523116022</v>
      </c>
      <c r="D38" s="375">
        <v>0.25955351878304062</v>
      </c>
      <c r="E38" s="375">
        <v>0.39757865586735636</v>
      </c>
      <c r="F38" s="375">
        <v>0.37839951933595622</v>
      </c>
      <c r="G38" s="376">
        <v>0.37083524983533761</v>
      </c>
      <c r="H38" s="741"/>
      <c r="I38" s="736">
        <v>0.37864679455698846</v>
      </c>
      <c r="J38" s="375">
        <v>0.37316098150962618</v>
      </c>
      <c r="K38" s="375">
        <v>0.47807700236021572</v>
      </c>
      <c r="L38" s="667">
        <v>0.39714137433996349</v>
      </c>
    </row>
    <row r="39" spans="1:12" ht="15" customHeight="1">
      <c r="A39" s="366">
        <v>26</v>
      </c>
      <c r="B39" s="367" t="s">
        <v>141</v>
      </c>
      <c r="C39" s="704">
        <v>0.76077805625755857</v>
      </c>
      <c r="D39" s="375">
        <v>0.79541976740772169</v>
      </c>
      <c r="E39" s="375">
        <v>0.7170239980493055</v>
      </c>
      <c r="F39" s="375">
        <v>0.72435374096194627</v>
      </c>
      <c r="G39" s="376">
        <v>0.75311389577040544</v>
      </c>
      <c r="H39" s="741"/>
      <c r="I39" s="736">
        <v>0.72381758390811679</v>
      </c>
      <c r="J39" s="375">
        <v>0.75337213875469866</v>
      </c>
      <c r="K39" s="375">
        <v>0.83317999460281644</v>
      </c>
      <c r="L39" s="667">
        <v>0.81198674847013674</v>
      </c>
    </row>
    <row r="40" spans="1:12" ht="15" customHeight="1">
      <c r="A40" s="366">
        <v>27</v>
      </c>
      <c r="B40" s="368" t="s">
        <v>142</v>
      </c>
      <c r="C40" s="704">
        <v>0.31656698373125908</v>
      </c>
      <c r="D40" s="375">
        <v>0.3295695765671311</v>
      </c>
      <c r="E40" s="375">
        <v>0.37361183129130909</v>
      </c>
      <c r="F40" s="375">
        <v>0.37649355014935948</v>
      </c>
      <c r="G40" s="376">
        <v>0.35535394678899951</v>
      </c>
      <c r="H40" s="741"/>
      <c r="I40" s="736">
        <v>0.37673957600482116</v>
      </c>
      <c r="J40" s="375">
        <v>0.35758258203367826</v>
      </c>
      <c r="K40" s="375">
        <v>0.41492972933546751</v>
      </c>
      <c r="L40" s="667">
        <v>0.44531234629802635</v>
      </c>
    </row>
    <row r="41" spans="1:12" ht="15" customHeight="1">
      <c r="A41" s="372"/>
      <c r="B41" s="359" t="s">
        <v>143</v>
      </c>
      <c r="C41" s="1"/>
      <c r="D41" s="1"/>
      <c r="E41" s="1"/>
      <c r="F41" s="1"/>
      <c r="G41" s="223"/>
      <c r="H41" s="741"/>
      <c r="I41" s="1"/>
      <c r="J41" s="1"/>
      <c r="K41" s="1"/>
      <c r="L41" s="223"/>
    </row>
    <row r="42" spans="1:12" ht="15" customHeight="1">
      <c r="A42" s="366">
        <v>28</v>
      </c>
      <c r="B42" s="416" t="s">
        <v>144</v>
      </c>
      <c r="C42" s="368">
        <v>67854633.076495498</v>
      </c>
      <c r="D42" s="368">
        <v>67272216.408699989</v>
      </c>
      <c r="E42" s="368">
        <v>81162044.067545295</v>
      </c>
      <c r="F42" s="368">
        <v>84379704.891293287</v>
      </c>
      <c r="G42" s="371">
        <v>84740539.316252604</v>
      </c>
      <c r="H42" s="741"/>
      <c r="I42" s="737">
        <v>84379704.891293287</v>
      </c>
      <c r="J42" s="670">
        <v>84740539.316252604</v>
      </c>
      <c r="K42" s="670">
        <v>72581381.187383398</v>
      </c>
      <c r="L42" s="671">
        <v>72861641.754640087</v>
      </c>
    </row>
    <row r="43" spans="1:12" ht="15">
      <c r="A43" s="366">
        <v>29</v>
      </c>
      <c r="B43" s="367" t="s">
        <v>145</v>
      </c>
      <c r="C43" s="368">
        <v>51157175.401182711</v>
      </c>
      <c r="D43" s="369">
        <v>52796636.371018492</v>
      </c>
      <c r="E43" s="369">
        <v>53729727.161729351</v>
      </c>
      <c r="F43" s="369">
        <v>51329268.201091357</v>
      </c>
      <c r="G43" s="370">
        <v>55039573.042716958</v>
      </c>
      <c r="H43" s="741"/>
      <c r="I43" s="738">
        <v>51329268.201091357</v>
      </c>
      <c r="J43" s="668">
        <v>55039573.042716958</v>
      </c>
      <c r="K43" s="668">
        <v>49271385.584469236</v>
      </c>
      <c r="L43" s="669">
        <v>49643521.163465798</v>
      </c>
    </row>
    <row r="44" spans="1:12" ht="15">
      <c r="A44" s="412">
        <v>30</v>
      </c>
      <c r="B44" s="413" t="s">
        <v>146</v>
      </c>
      <c r="C44" s="694">
        <v>1.3263952230428802</v>
      </c>
      <c r="D44" s="375">
        <v>1.2741761792542439</v>
      </c>
      <c r="E44" s="375">
        <v>1.5105612545405862</v>
      </c>
      <c r="F44" s="375">
        <v>1.6438906660566655</v>
      </c>
      <c r="G44" s="376">
        <v>1.5396293000035506</v>
      </c>
      <c r="H44" s="742"/>
      <c r="I44" s="736">
        <v>1.6438906660566655</v>
      </c>
      <c r="J44" s="375">
        <v>1.5396293000035506</v>
      </c>
      <c r="K44" s="375">
        <v>1.4730939738431401</v>
      </c>
      <c r="L44" s="667">
        <v>1.4676968927067411</v>
      </c>
    </row>
    <row r="45" spans="1:12" ht="15">
      <c r="A45" s="412"/>
      <c r="B45" s="359" t="s">
        <v>147</v>
      </c>
      <c r="C45" s="1"/>
      <c r="D45" s="1"/>
      <c r="E45" s="1"/>
      <c r="F45" s="1"/>
      <c r="G45" s="223"/>
      <c r="H45" s="741"/>
      <c r="I45" s="1"/>
      <c r="J45" s="1"/>
      <c r="K45" s="1"/>
      <c r="L45" s="223"/>
    </row>
    <row r="46" spans="1:12" ht="15">
      <c r="A46" s="412">
        <v>31</v>
      </c>
      <c r="B46" s="413" t="s">
        <v>148</v>
      </c>
      <c r="C46" s="414">
        <v>136049769.58224502</v>
      </c>
      <c r="D46" s="414">
        <v>128754129.63356999</v>
      </c>
      <c r="E46" s="414">
        <v>134294831.10849997</v>
      </c>
      <c r="F46" s="414">
        <v>124389091.95397502</v>
      </c>
      <c r="G46" s="415">
        <v>117031452.54327002</v>
      </c>
      <c r="H46" s="741"/>
      <c r="I46" s="739">
        <v>123637721.41767502</v>
      </c>
      <c r="J46" s="672">
        <v>115315881.69817001</v>
      </c>
      <c r="K46" s="672">
        <v>120333560.829175</v>
      </c>
      <c r="L46" s="745">
        <v>122850671.91226</v>
      </c>
    </row>
    <row r="47" spans="1:12" ht="15">
      <c r="A47" s="412">
        <v>32</v>
      </c>
      <c r="B47" s="413" t="s">
        <v>149</v>
      </c>
      <c r="C47" s="414">
        <v>119174751.98859608</v>
      </c>
      <c r="D47" s="414">
        <v>105450190.7387791</v>
      </c>
      <c r="E47" s="414">
        <v>102461071.57417408</v>
      </c>
      <c r="F47" s="414">
        <v>88735548.829287559</v>
      </c>
      <c r="G47" s="415">
        <v>84850062.149581909</v>
      </c>
      <c r="H47" s="741"/>
      <c r="I47" s="739">
        <v>88452595.980509982</v>
      </c>
      <c r="J47" s="672">
        <v>83873032.825949937</v>
      </c>
      <c r="K47" s="672">
        <v>75974892.468975037</v>
      </c>
      <c r="L47" s="745">
        <v>80500243.125565022</v>
      </c>
    </row>
    <row r="48" spans="1:12" thickBot="1">
      <c r="A48" s="85">
        <v>33</v>
      </c>
      <c r="B48" s="174" t="s">
        <v>150</v>
      </c>
      <c r="C48" s="681">
        <v>1.1415989319219537</v>
      </c>
      <c r="D48" s="681">
        <v>1.2209947533667278</v>
      </c>
      <c r="E48" s="681">
        <v>1.3106912610344961</v>
      </c>
      <c r="F48" s="681">
        <v>1.4017954877732142</v>
      </c>
      <c r="G48" s="746">
        <v>1.379273621944503</v>
      </c>
      <c r="H48" s="747"/>
      <c r="I48" s="740">
        <v>1.3977851079115629</v>
      </c>
      <c r="J48" s="681">
        <v>1.3748862752759763</v>
      </c>
      <c r="K48" s="681">
        <v>1.5838595741127792</v>
      </c>
      <c r="L48" s="743">
        <v>1.5260906941689156</v>
      </c>
    </row>
    <row r="49" spans="1:7">
      <c r="A49" s="21"/>
    </row>
    <row r="50" spans="1:7" ht="39.75">
      <c r="B50" s="24" t="s">
        <v>151</v>
      </c>
    </row>
    <row r="51" spans="1:7" ht="65.25">
      <c r="B51" s="267" t="s">
        <v>152</v>
      </c>
      <c r="D51" s="248"/>
      <c r="E51" s="248"/>
      <c r="F51" s="248"/>
      <c r="G51" s="248"/>
    </row>
  </sheetData>
  <mergeCells count="2">
    <mergeCell ref="D4:G4"/>
    <mergeCell ref="I4:L4"/>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H22"/>
    </sheetView>
  </sheetViews>
  <sheetFormatPr defaultColWidth="9.140625" defaultRowHeight="12.75"/>
  <cols>
    <col min="1" max="1" width="11.85546875" style="422" bestFit="1" customWidth="1"/>
    <col min="2" max="2" width="105.140625" style="422" bestFit="1" customWidth="1"/>
    <col min="3" max="3" width="16.28515625" style="422" customWidth="1"/>
    <col min="4" max="4" width="32.42578125" style="422" customWidth="1"/>
    <col min="5" max="5" width="17.42578125" style="422" bestFit="1" customWidth="1"/>
    <col min="6" max="6" width="15.5703125" style="422" bestFit="1" customWidth="1"/>
    <col min="7" max="7" width="30.42578125" style="422" customWidth="1"/>
    <col min="8" max="8" width="15.5703125" style="422" bestFit="1" customWidth="1"/>
    <col min="9" max="9" width="9.140625" style="422" customWidth="1"/>
    <col min="10" max="16384" width="9.140625" style="422"/>
  </cols>
  <sheetData>
    <row r="1" spans="1:9" ht="13.5">
      <c r="A1" s="421" t="s">
        <v>0</v>
      </c>
      <c r="B1" s="333" t="str">
        <f>Info!C2</f>
        <v>სს "ზირაათ ბანკი საქართველო"</v>
      </c>
    </row>
    <row r="2" spans="1:9">
      <c r="A2" s="423" t="s">
        <v>1</v>
      </c>
      <c r="B2" s="754">
        <f>'1. key ratios'!B2</f>
        <v>45473</v>
      </c>
    </row>
    <row r="3" spans="1:9">
      <c r="A3" s="424" t="s">
        <v>247</v>
      </c>
    </row>
    <row r="5" spans="1:9">
      <c r="A5" s="863" t="s">
        <v>248</v>
      </c>
      <c r="B5" s="864"/>
      <c r="C5" s="869" t="s">
        <v>249</v>
      </c>
      <c r="D5" s="870"/>
      <c r="E5" s="870"/>
      <c r="F5" s="870"/>
      <c r="G5" s="870"/>
      <c r="H5" s="871"/>
    </row>
    <row r="6" spans="1:9">
      <c r="A6" s="865"/>
      <c r="B6" s="866"/>
      <c r="C6" s="872"/>
      <c r="D6" s="873"/>
      <c r="E6" s="873"/>
      <c r="F6" s="873"/>
      <c r="G6" s="873"/>
      <c r="H6" s="874"/>
    </row>
    <row r="7" spans="1:9" ht="25.5">
      <c r="A7" s="867"/>
      <c r="B7" s="868"/>
      <c r="C7" s="515" t="s">
        <v>250</v>
      </c>
      <c r="D7" s="515" t="s">
        <v>251</v>
      </c>
      <c r="E7" s="515" t="s">
        <v>252</v>
      </c>
      <c r="F7" s="515" t="s">
        <v>253</v>
      </c>
      <c r="G7" s="516" t="s">
        <v>254</v>
      </c>
      <c r="H7" s="515" t="s">
        <v>8</v>
      </c>
    </row>
    <row r="8" spans="1:9">
      <c r="A8" s="511">
        <v>1</v>
      </c>
      <c r="B8" s="510" t="s">
        <v>230</v>
      </c>
      <c r="C8" s="508">
        <v>23973112.175700001</v>
      </c>
      <c r="D8" s="508">
        <v>2593857.41</v>
      </c>
      <c r="E8" s="508"/>
      <c r="F8" s="508"/>
      <c r="G8" s="508"/>
      <c r="H8" s="508">
        <v>26566969.585700002</v>
      </c>
      <c r="I8" s="679"/>
    </row>
    <row r="9" spans="1:9">
      <c r="A9" s="511">
        <v>2</v>
      </c>
      <c r="B9" s="510" t="s">
        <v>231</v>
      </c>
      <c r="C9" s="508"/>
      <c r="D9" s="508"/>
      <c r="E9" s="508"/>
      <c r="F9" s="508"/>
      <c r="G9" s="508"/>
      <c r="H9" s="508">
        <v>0</v>
      </c>
      <c r="I9" s="679"/>
    </row>
    <row r="10" spans="1:9">
      <c r="A10" s="511">
        <v>3</v>
      </c>
      <c r="B10" s="510" t="s">
        <v>232</v>
      </c>
      <c r="C10" s="508"/>
      <c r="D10" s="508"/>
      <c r="E10" s="508"/>
      <c r="F10" s="508"/>
      <c r="G10" s="508"/>
      <c r="H10" s="508">
        <v>0</v>
      </c>
      <c r="I10" s="679"/>
    </row>
    <row r="11" spans="1:9">
      <c r="A11" s="511">
        <v>4</v>
      </c>
      <c r="B11" s="510" t="s">
        <v>233</v>
      </c>
      <c r="C11" s="508"/>
      <c r="D11" s="508"/>
      <c r="E11" s="508"/>
      <c r="F11" s="508"/>
      <c r="G11" s="508"/>
      <c r="H11" s="508">
        <v>0</v>
      </c>
      <c r="I11" s="679"/>
    </row>
    <row r="12" spans="1:9">
      <c r="A12" s="511">
        <v>5</v>
      </c>
      <c r="B12" s="510" t="s">
        <v>234</v>
      </c>
      <c r="C12" s="508"/>
      <c r="D12" s="508"/>
      <c r="E12" s="508"/>
      <c r="F12" s="508"/>
      <c r="G12" s="508"/>
      <c r="H12" s="508">
        <v>0</v>
      </c>
      <c r="I12" s="679"/>
    </row>
    <row r="13" spans="1:9">
      <c r="A13" s="511">
        <v>6</v>
      </c>
      <c r="B13" s="510" t="s">
        <v>235</v>
      </c>
      <c r="C13" s="508">
        <v>23253298.599399999</v>
      </c>
      <c r="D13" s="508">
        <v>13252118.9298</v>
      </c>
      <c r="E13" s="508"/>
      <c r="F13" s="508"/>
      <c r="G13" s="508"/>
      <c r="H13" s="508">
        <v>36505417.529200003</v>
      </c>
      <c r="I13" s="679"/>
    </row>
    <row r="14" spans="1:9">
      <c r="A14" s="511">
        <v>7</v>
      </c>
      <c r="B14" s="510" t="s">
        <v>236</v>
      </c>
      <c r="C14" s="508"/>
      <c r="D14" s="508">
        <v>21700869.512499999</v>
      </c>
      <c r="E14" s="508">
        <v>45446066.076499999</v>
      </c>
      <c r="F14" s="508">
        <v>8654428.75</v>
      </c>
      <c r="G14" s="508">
        <v>716688.71</v>
      </c>
      <c r="H14" s="508">
        <v>76518053.048999995</v>
      </c>
      <c r="I14" s="679"/>
    </row>
    <row r="15" spans="1:9">
      <c r="A15" s="511">
        <v>8</v>
      </c>
      <c r="B15" s="512" t="s">
        <v>237</v>
      </c>
      <c r="C15" s="508"/>
      <c r="D15" s="508">
        <v>24298270.910100002</v>
      </c>
      <c r="E15" s="508">
        <v>23279984.9375</v>
      </c>
      <c r="F15" s="508">
        <v>23569964.883699998</v>
      </c>
      <c r="G15" s="508">
        <v>61404.18</v>
      </c>
      <c r="H15" s="508">
        <v>71209624.911300004</v>
      </c>
      <c r="I15" s="679"/>
    </row>
    <row r="16" spans="1:9">
      <c r="A16" s="511">
        <v>9</v>
      </c>
      <c r="B16" s="510" t="s">
        <v>238</v>
      </c>
      <c r="C16" s="508"/>
      <c r="D16" s="508"/>
      <c r="E16" s="508"/>
      <c r="F16" s="508"/>
      <c r="G16" s="508"/>
      <c r="H16" s="508">
        <v>0</v>
      </c>
      <c r="I16" s="679"/>
    </row>
    <row r="17" spans="1:9">
      <c r="A17" s="511">
        <v>10</v>
      </c>
      <c r="B17" s="514" t="s">
        <v>239</v>
      </c>
      <c r="C17" s="508"/>
      <c r="D17" s="508"/>
      <c r="E17" s="508"/>
      <c r="F17" s="508"/>
      <c r="G17" s="508"/>
      <c r="H17" s="508">
        <v>0</v>
      </c>
      <c r="I17" s="679"/>
    </row>
    <row r="18" spans="1:9">
      <c r="A18" s="511">
        <v>11</v>
      </c>
      <c r="B18" s="510" t="s">
        <v>240</v>
      </c>
      <c r="C18" s="508"/>
      <c r="D18" s="508"/>
      <c r="E18" s="508"/>
      <c r="F18" s="508"/>
      <c r="G18" s="508"/>
      <c r="H18" s="508">
        <v>0</v>
      </c>
      <c r="I18" s="679"/>
    </row>
    <row r="19" spans="1:9">
      <c r="A19" s="511">
        <v>12</v>
      </c>
      <c r="B19" s="510" t="s">
        <v>241</v>
      </c>
      <c r="C19" s="508"/>
      <c r="D19" s="508"/>
      <c r="E19" s="508"/>
      <c r="F19" s="508"/>
      <c r="G19" s="508"/>
      <c r="H19" s="508">
        <v>0</v>
      </c>
      <c r="I19" s="679"/>
    </row>
    <row r="20" spans="1:9">
      <c r="A20" s="513">
        <v>13</v>
      </c>
      <c r="B20" s="512" t="s">
        <v>242</v>
      </c>
      <c r="C20" s="508"/>
      <c r="D20" s="508"/>
      <c r="E20" s="508"/>
      <c r="F20" s="508"/>
      <c r="G20" s="508"/>
      <c r="H20" s="508">
        <v>0</v>
      </c>
      <c r="I20" s="679"/>
    </row>
    <row r="21" spans="1:9">
      <c r="A21" s="511">
        <v>14</v>
      </c>
      <c r="B21" s="510" t="s">
        <v>243</v>
      </c>
      <c r="C21" s="508">
        <v>9266072.2097999994</v>
      </c>
      <c r="D21" s="508">
        <v>1865949.9216</v>
      </c>
      <c r="E21" s="508">
        <v>90379.73</v>
      </c>
      <c r="F21" s="508">
        <v>1113131.3036</v>
      </c>
      <c r="G21" s="508">
        <v>3798516.55</v>
      </c>
      <c r="H21" s="508">
        <v>16134049.715</v>
      </c>
      <c r="I21" s="679"/>
    </row>
    <row r="22" spans="1:9">
      <c r="A22" s="509">
        <v>15</v>
      </c>
      <c r="B22" s="508" t="s">
        <v>8</v>
      </c>
      <c r="C22" s="508">
        <v>56492482.984899998</v>
      </c>
      <c r="D22" s="508">
        <v>63711066.684</v>
      </c>
      <c r="E22" s="508">
        <v>68816430.744000003</v>
      </c>
      <c r="F22" s="508">
        <v>33337524.937299997</v>
      </c>
      <c r="G22" s="508">
        <v>4576609.4399999995</v>
      </c>
      <c r="H22" s="508">
        <v>226934114.79020002</v>
      </c>
    </row>
    <row r="26" spans="1:9" ht="38.25">
      <c r="B26" s="441" t="s">
        <v>246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Normal="100" workbookViewId="0">
      <selection activeCell="C7" sqref="C7:H23"/>
    </sheetView>
  </sheetViews>
  <sheetFormatPr defaultColWidth="9.140625" defaultRowHeight="12.75"/>
  <cols>
    <col min="1" max="1" width="8.7109375" style="425" customWidth="1"/>
    <col min="2" max="2" width="91.7109375" style="422" customWidth="1"/>
    <col min="3" max="3" width="24.140625" style="422" customWidth="1"/>
    <col min="4" max="4" width="27.5703125" style="422" customWidth="1"/>
    <col min="5" max="5" width="17.7109375" style="427" bestFit="1" customWidth="1"/>
    <col min="6" max="6" width="9.85546875" style="427" customWidth="1"/>
    <col min="7" max="7" width="20" style="422" bestFit="1" customWidth="1"/>
    <col min="8" max="8" width="14.28515625" style="422" customWidth="1"/>
    <col min="9" max="9" width="9.85546875" style="422" bestFit="1" customWidth="1"/>
    <col min="10" max="16384" width="9.140625" style="422"/>
  </cols>
  <sheetData>
    <row r="1" spans="1:9" ht="13.5">
      <c r="A1" s="421" t="s">
        <v>0</v>
      </c>
      <c r="B1" s="333" t="str">
        <f>Info!C2</f>
        <v>სს "ზირაათ ბანკი საქართველო"</v>
      </c>
      <c r="C1" s="529"/>
      <c r="D1" s="529"/>
      <c r="E1" s="529"/>
      <c r="F1" s="529"/>
      <c r="G1" s="529"/>
      <c r="H1" s="529"/>
    </row>
    <row r="2" spans="1:9">
      <c r="A2" s="423" t="s">
        <v>1</v>
      </c>
      <c r="B2" s="754">
        <f>'1. key ratios'!B2</f>
        <v>45473</v>
      </c>
      <c r="C2" s="529"/>
      <c r="D2" s="529"/>
      <c r="E2" s="529"/>
      <c r="F2" s="529"/>
      <c r="G2" s="529"/>
      <c r="H2" s="529"/>
    </row>
    <row r="3" spans="1:9">
      <c r="A3" s="424" t="s">
        <v>228</v>
      </c>
      <c r="B3" s="529"/>
      <c r="C3" s="529"/>
      <c r="D3" s="529"/>
      <c r="E3" s="529"/>
      <c r="F3" s="529"/>
      <c r="G3" s="529"/>
      <c r="H3" s="529"/>
    </row>
    <row r="4" spans="1:9">
      <c r="A4" s="530"/>
      <c r="B4" s="529"/>
      <c r="C4" s="528" t="s">
        <v>187</v>
      </c>
      <c r="D4" s="528" t="s">
        <v>188</v>
      </c>
      <c r="E4" s="528" t="s">
        <v>189</v>
      </c>
      <c r="F4" s="528" t="s">
        <v>190</v>
      </c>
      <c r="G4" s="528" t="s">
        <v>191</v>
      </c>
      <c r="H4" s="528" t="s">
        <v>192</v>
      </c>
    </row>
    <row r="5" spans="1:9" ht="33.950000000000003" customHeight="1">
      <c r="A5" s="863" t="s">
        <v>229</v>
      </c>
      <c r="B5" s="864"/>
      <c r="C5" s="877" t="s">
        <v>194</v>
      </c>
      <c r="D5" s="877"/>
      <c r="E5" s="877" t="s">
        <v>195</v>
      </c>
      <c r="F5" s="875" t="s">
        <v>196</v>
      </c>
      <c r="G5" s="875" t="s">
        <v>197</v>
      </c>
      <c r="H5" s="526" t="s">
        <v>198</v>
      </c>
    </row>
    <row r="6" spans="1:9" ht="25.5">
      <c r="A6" s="867"/>
      <c r="B6" s="868"/>
      <c r="C6" s="527" t="s">
        <v>199</v>
      </c>
      <c r="D6" s="527" t="s">
        <v>200</v>
      </c>
      <c r="E6" s="877"/>
      <c r="F6" s="876"/>
      <c r="G6" s="876"/>
      <c r="H6" s="526" t="s">
        <v>201</v>
      </c>
    </row>
    <row r="7" spans="1:9">
      <c r="A7" s="524">
        <v>1</v>
      </c>
      <c r="B7" s="510" t="s">
        <v>230</v>
      </c>
      <c r="C7" s="518"/>
      <c r="D7" s="518">
        <v>26566969.585700002</v>
      </c>
      <c r="E7" s="519"/>
      <c r="F7" s="519"/>
      <c r="G7" s="518"/>
      <c r="H7" s="517">
        <v>26566969.585700002</v>
      </c>
      <c r="I7" s="680"/>
    </row>
    <row r="8" spans="1:9">
      <c r="A8" s="524">
        <v>2</v>
      </c>
      <c r="B8" s="510" t="s">
        <v>231</v>
      </c>
      <c r="C8" s="518"/>
      <c r="D8" s="518"/>
      <c r="E8" s="519"/>
      <c r="F8" s="519"/>
      <c r="G8" s="518"/>
      <c r="H8" s="517">
        <v>0</v>
      </c>
      <c r="I8" s="680"/>
    </row>
    <row r="9" spans="1:9">
      <c r="A9" s="524">
        <v>3</v>
      </c>
      <c r="B9" s="510" t="s">
        <v>232</v>
      </c>
      <c r="C9" s="518"/>
      <c r="D9" s="518"/>
      <c r="E9" s="519"/>
      <c r="F9" s="519"/>
      <c r="G9" s="518"/>
      <c r="H9" s="517">
        <v>0</v>
      </c>
      <c r="I9" s="680"/>
    </row>
    <row r="10" spans="1:9">
      <c r="A10" s="524">
        <v>4</v>
      </c>
      <c r="B10" s="510" t="s">
        <v>233</v>
      </c>
      <c r="C10" s="518"/>
      <c r="D10" s="518"/>
      <c r="E10" s="519"/>
      <c r="F10" s="519"/>
      <c r="G10" s="518"/>
      <c r="H10" s="517">
        <v>0</v>
      </c>
      <c r="I10" s="680"/>
    </row>
    <row r="11" spans="1:9">
      <c r="A11" s="524">
        <v>5</v>
      </c>
      <c r="B11" s="510" t="s">
        <v>234</v>
      </c>
      <c r="C11" s="518"/>
      <c r="D11" s="518"/>
      <c r="E11" s="519"/>
      <c r="F11" s="519"/>
      <c r="G11" s="518"/>
      <c r="H11" s="517">
        <v>0</v>
      </c>
      <c r="I11" s="680"/>
    </row>
    <row r="12" spans="1:9">
      <c r="A12" s="524">
        <v>6</v>
      </c>
      <c r="B12" s="510" t="s">
        <v>235</v>
      </c>
      <c r="C12" s="518"/>
      <c r="D12" s="518"/>
      <c r="E12" s="519"/>
      <c r="F12" s="519"/>
      <c r="G12" s="518"/>
      <c r="H12" s="517">
        <v>0</v>
      </c>
      <c r="I12" s="680"/>
    </row>
    <row r="13" spans="1:9">
      <c r="A13" s="524">
        <v>7</v>
      </c>
      <c r="B13" s="510" t="s">
        <v>236</v>
      </c>
      <c r="C13" s="518"/>
      <c r="D13" s="518">
        <v>36505417.529200003</v>
      </c>
      <c r="E13" s="519"/>
      <c r="F13" s="519"/>
      <c r="G13" s="518"/>
      <c r="H13" s="517">
        <v>36505417.529200003</v>
      </c>
      <c r="I13" s="680"/>
    </row>
    <row r="14" spans="1:9">
      <c r="A14" s="524">
        <v>8</v>
      </c>
      <c r="B14" s="512" t="s">
        <v>237</v>
      </c>
      <c r="C14" s="518">
        <v>3832430.5803</v>
      </c>
      <c r="D14" s="518">
        <v>73817014.258699998</v>
      </c>
      <c r="E14" s="519">
        <v>1131391.79</v>
      </c>
      <c r="F14" s="519"/>
      <c r="G14" s="518"/>
      <c r="H14" s="517">
        <v>76518053.048999995</v>
      </c>
      <c r="I14" s="680"/>
    </row>
    <row r="15" spans="1:9">
      <c r="A15" s="524">
        <v>9</v>
      </c>
      <c r="B15" s="510" t="s">
        <v>238</v>
      </c>
      <c r="C15" s="518">
        <v>2413838.9745</v>
      </c>
      <c r="D15" s="518">
        <v>69912678.416800007</v>
      </c>
      <c r="E15" s="519">
        <v>1116892.48</v>
      </c>
      <c r="F15" s="519"/>
      <c r="G15" s="518">
        <v>840.73</v>
      </c>
      <c r="H15" s="517">
        <v>71209624.911300004</v>
      </c>
      <c r="I15" s="680"/>
    </row>
    <row r="16" spans="1:9">
      <c r="A16" s="524">
        <v>10</v>
      </c>
      <c r="B16" s="514" t="s">
        <v>239</v>
      </c>
      <c r="C16" s="518"/>
      <c r="D16" s="518"/>
      <c r="E16" s="519"/>
      <c r="F16" s="519"/>
      <c r="G16" s="518"/>
      <c r="H16" s="517">
        <v>0</v>
      </c>
      <c r="I16" s="680"/>
    </row>
    <row r="17" spans="1:9">
      <c r="A17" s="524">
        <v>11</v>
      </c>
      <c r="B17" s="510" t="s">
        <v>240</v>
      </c>
      <c r="C17" s="518"/>
      <c r="D17" s="518"/>
      <c r="E17" s="519"/>
      <c r="F17" s="519"/>
      <c r="G17" s="518"/>
      <c r="H17" s="517">
        <v>0</v>
      </c>
      <c r="I17" s="680"/>
    </row>
    <row r="18" spans="1:9">
      <c r="A18" s="524">
        <v>12</v>
      </c>
      <c r="B18" s="510" t="s">
        <v>241</v>
      </c>
      <c r="C18" s="518"/>
      <c r="D18" s="518"/>
      <c r="E18" s="519"/>
      <c r="F18" s="519"/>
      <c r="G18" s="518"/>
      <c r="H18" s="517">
        <v>0</v>
      </c>
      <c r="I18" s="680"/>
    </row>
    <row r="19" spans="1:9">
      <c r="A19" s="525">
        <v>13</v>
      </c>
      <c r="B19" s="512" t="s">
        <v>242</v>
      </c>
      <c r="C19" s="518"/>
      <c r="D19" s="518"/>
      <c r="E19" s="519"/>
      <c r="F19" s="519"/>
      <c r="G19" s="518"/>
      <c r="H19" s="517">
        <v>0</v>
      </c>
      <c r="I19" s="680"/>
    </row>
    <row r="20" spans="1:9">
      <c r="A20" s="524">
        <v>14</v>
      </c>
      <c r="B20" s="510" t="s">
        <v>243</v>
      </c>
      <c r="C20" s="518"/>
      <c r="D20" s="518">
        <v>16937373.954999998</v>
      </c>
      <c r="E20" s="519"/>
      <c r="F20" s="519"/>
      <c r="G20" s="518"/>
      <c r="H20" s="517">
        <v>16937373.954999998</v>
      </c>
      <c r="I20" s="680"/>
    </row>
    <row r="21" spans="1:9" s="426" customFormat="1">
      <c r="A21" s="523">
        <v>15</v>
      </c>
      <c r="B21" s="522" t="s">
        <v>8</v>
      </c>
      <c r="C21" s="522">
        <v>6246269.5548</v>
      </c>
      <c r="D21" s="522">
        <v>223739453.74540001</v>
      </c>
      <c r="E21" s="522">
        <v>2248284.27</v>
      </c>
      <c r="F21" s="522">
        <v>0</v>
      </c>
      <c r="G21" s="522">
        <v>840.73</v>
      </c>
      <c r="H21" s="517">
        <v>227737439.0302</v>
      </c>
    </row>
    <row r="22" spans="1:9">
      <c r="A22" s="521">
        <v>16</v>
      </c>
      <c r="B22" s="520" t="s">
        <v>244</v>
      </c>
      <c r="C22" s="675">
        <v>3832430.5803</v>
      </c>
      <c r="D22" s="675">
        <v>110322431.7879</v>
      </c>
      <c r="E22" s="675">
        <v>1131391.79</v>
      </c>
      <c r="F22" s="675">
        <v>0</v>
      </c>
      <c r="G22" s="675">
        <v>0</v>
      </c>
      <c r="H22" s="517">
        <v>113023470.5782</v>
      </c>
    </row>
    <row r="23" spans="1:9">
      <c r="A23" s="521">
        <v>17</v>
      </c>
      <c r="B23" s="520" t="s">
        <v>245</v>
      </c>
      <c r="C23" s="518"/>
      <c r="D23" s="518">
        <v>2593857.41</v>
      </c>
      <c r="E23" s="519"/>
      <c r="F23" s="519"/>
      <c r="G23" s="518"/>
      <c r="H23" s="517">
        <v>2593857.41</v>
      </c>
    </row>
    <row r="25" spans="1:9">
      <c r="E25" s="422"/>
      <c r="F25" s="422"/>
    </row>
    <row r="26" spans="1:9" ht="42.6" customHeight="1">
      <c r="B26" s="441" t="s">
        <v>246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Normal="100" workbookViewId="0">
      <selection activeCell="C7" sqref="C7:H34"/>
    </sheetView>
  </sheetViews>
  <sheetFormatPr defaultColWidth="9.140625" defaultRowHeight="12.75"/>
  <cols>
    <col min="1" max="1" width="11" style="422" bestFit="1" customWidth="1"/>
    <col min="2" max="2" width="60.5703125" style="422" customWidth="1"/>
    <col min="3" max="3" width="24.7109375" style="422" customWidth="1"/>
    <col min="4" max="4" width="29.5703125" style="422" customWidth="1"/>
    <col min="5" max="5" width="22" style="422" customWidth="1"/>
    <col min="6" max="6" width="11" style="422" customWidth="1"/>
    <col min="7" max="7" width="22" style="422" customWidth="1"/>
    <col min="8" max="8" width="26" style="422" customWidth="1"/>
    <col min="9" max="9" width="12" style="422" bestFit="1" customWidth="1"/>
    <col min="10" max="16384" width="9.140625" style="422"/>
  </cols>
  <sheetData>
    <row r="1" spans="1:8" ht="13.5">
      <c r="A1" s="421" t="s">
        <v>0</v>
      </c>
      <c r="B1" s="333" t="str">
        <f>Info!C2</f>
        <v>სს "ზირაათ ბანკი საქართველო"</v>
      </c>
      <c r="C1" s="529"/>
      <c r="D1" s="529"/>
      <c r="E1" s="529"/>
      <c r="F1" s="529"/>
      <c r="G1" s="529"/>
      <c r="H1" s="529"/>
    </row>
    <row r="2" spans="1:8">
      <c r="A2" s="423" t="s">
        <v>1</v>
      </c>
      <c r="B2" s="754">
        <f>'1. key ratios'!B2</f>
        <v>45473</v>
      </c>
      <c r="C2" s="529"/>
      <c r="D2" s="529"/>
      <c r="E2" s="529"/>
      <c r="F2" s="529"/>
      <c r="G2" s="529"/>
      <c r="H2" s="529"/>
    </row>
    <row r="3" spans="1:8">
      <c r="A3" s="424" t="s">
        <v>186</v>
      </c>
      <c r="B3" s="529"/>
      <c r="C3" s="529"/>
      <c r="D3" s="529"/>
      <c r="E3" s="529"/>
      <c r="F3" s="529"/>
      <c r="G3" s="529"/>
      <c r="H3" s="529"/>
    </row>
    <row r="4" spans="1:8">
      <c r="A4" s="529"/>
      <c r="B4" s="529"/>
      <c r="C4" s="528" t="s">
        <v>187</v>
      </c>
      <c r="D4" s="528" t="s">
        <v>188</v>
      </c>
      <c r="E4" s="528" t="s">
        <v>189</v>
      </c>
      <c r="F4" s="528" t="s">
        <v>190</v>
      </c>
      <c r="G4" s="528" t="s">
        <v>191</v>
      </c>
      <c r="H4" s="528" t="s">
        <v>192</v>
      </c>
    </row>
    <row r="5" spans="1:8" ht="41.45" customHeight="1">
      <c r="A5" s="863" t="s">
        <v>193</v>
      </c>
      <c r="B5" s="864"/>
      <c r="C5" s="878" t="s">
        <v>194</v>
      </c>
      <c r="D5" s="879"/>
      <c r="E5" s="875" t="s">
        <v>195</v>
      </c>
      <c r="F5" s="875" t="s">
        <v>196</v>
      </c>
      <c r="G5" s="875" t="s">
        <v>197</v>
      </c>
      <c r="H5" s="526" t="s">
        <v>198</v>
      </c>
    </row>
    <row r="6" spans="1:8" ht="25.5">
      <c r="A6" s="867"/>
      <c r="B6" s="868"/>
      <c r="C6" s="527" t="s">
        <v>199</v>
      </c>
      <c r="D6" s="527" t="s">
        <v>200</v>
      </c>
      <c r="E6" s="876"/>
      <c r="F6" s="876"/>
      <c r="G6" s="876"/>
      <c r="H6" s="526" t="s">
        <v>201</v>
      </c>
    </row>
    <row r="7" spans="1:8">
      <c r="A7" s="518">
        <v>1</v>
      </c>
      <c r="B7" s="533" t="s">
        <v>202</v>
      </c>
      <c r="C7" s="518">
        <v>298388.75199999998</v>
      </c>
      <c r="D7" s="518">
        <v>31609631.264899999</v>
      </c>
      <c r="E7" s="518">
        <v>130404.28</v>
      </c>
      <c r="F7" s="518"/>
      <c r="G7" s="518"/>
      <c r="H7" s="517">
        <v>31777615.736899998</v>
      </c>
    </row>
    <row r="8" spans="1:8">
      <c r="A8" s="518">
        <v>2</v>
      </c>
      <c r="B8" s="533" t="s">
        <v>203</v>
      </c>
      <c r="C8" s="518"/>
      <c r="D8" s="518">
        <v>38032052.151900001</v>
      </c>
      <c r="E8" s="518">
        <v>3416.13</v>
      </c>
      <c r="F8" s="518"/>
      <c r="G8" s="518"/>
      <c r="H8" s="517">
        <v>38028636.021899998</v>
      </c>
    </row>
    <row r="9" spans="1:8">
      <c r="A9" s="518">
        <v>3</v>
      </c>
      <c r="B9" s="533" t="s">
        <v>204</v>
      </c>
      <c r="C9" s="518"/>
      <c r="D9" s="518"/>
      <c r="E9" s="518"/>
      <c r="F9" s="518"/>
      <c r="G9" s="518"/>
      <c r="H9" s="517">
        <v>0</v>
      </c>
    </row>
    <row r="10" spans="1:8">
      <c r="A10" s="518">
        <v>4</v>
      </c>
      <c r="B10" s="533" t="s">
        <v>205</v>
      </c>
      <c r="C10" s="518"/>
      <c r="D10" s="518">
        <v>1718183.5639</v>
      </c>
      <c r="E10" s="518">
        <v>6789.9</v>
      </c>
      <c r="F10" s="518"/>
      <c r="G10" s="518"/>
      <c r="H10" s="517">
        <v>1711393.6639</v>
      </c>
    </row>
    <row r="11" spans="1:8">
      <c r="A11" s="518">
        <v>5</v>
      </c>
      <c r="B11" s="533" t="s">
        <v>206</v>
      </c>
      <c r="C11" s="518">
        <v>708090.52</v>
      </c>
      <c r="D11" s="518">
        <v>4655270.3629999999</v>
      </c>
      <c r="E11" s="518">
        <v>211957.61</v>
      </c>
      <c r="F11" s="518"/>
      <c r="G11" s="518"/>
      <c r="H11" s="517">
        <v>5151403.2729999991</v>
      </c>
    </row>
    <row r="12" spans="1:8">
      <c r="A12" s="518">
        <v>6</v>
      </c>
      <c r="B12" s="533" t="s">
        <v>207</v>
      </c>
      <c r="C12" s="518">
        <v>711123.06279999996</v>
      </c>
      <c r="D12" s="518">
        <v>13112645.9789</v>
      </c>
      <c r="E12" s="518">
        <v>160766.07999999999</v>
      </c>
      <c r="F12" s="518"/>
      <c r="G12" s="518"/>
      <c r="H12" s="517">
        <v>13663002.9617</v>
      </c>
    </row>
    <row r="13" spans="1:8">
      <c r="A13" s="518">
        <v>7</v>
      </c>
      <c r="B13" s="533" t="s">
        <v>208</v>
      </c>
      <c r="C13" s="518"/>
      <c r="D13" s="518">
        <v>13228137.014599999</v>
      </c>
      <c r="E13" s="518">
        <v>118225.93</v>
      </c>
      <c r="F13" s="518"/>
      <c r="G13" s="518"/>
      <c r="H13" s="517">
        <v>13109911.0846</v>
      </c>
    </row>
    <row r="14" spans="1:8">
      <c r="A14" s="518">
        <v>8</v>
      </c>
      <c r="B14" s="533" t="s">
        <v>209</v>
      </c>
      <c r="C14" s="518">
        <v>210563.97</v>
      </c>
      <c r="D14" s="518">
        <v>1306051.4905000001</v>
      </c>
      <c r="E14" s="518">
        <v>71046.850000000006</v>
      </c>
      <c r="F14" s="518"/>
      <c r="G14" s="518"/>
      <c r="H14" s="517">
        <v>1445568.6105</v>
      </c>
    </row>
    <row r="15" spans="1:8">
      <c r="A15" s="518">
        <v>9</v>
      </c>
      <c r="B15" s="533" t="s">
        <v>210</v>
      </c>
      <c r="C15" s="518"/>
      <c r="D15" s="518">
        <v>2406249.673</v>
      </c>
      <c r="E15" s="518">
        <v>5132.16</v>
      </c>
      <c r="F15" s="518"/>
      <c r="G15" s="518"/>
      <c r="H15" s="517">
        <v>2401117.5129999998</v>
      </c>
    </row>
    <row r="16" spans="1:8" ht="25.5">
      <c r="A16" s="518">
        <v>10</v>
      </c>
      <c r="B16" s="533" t="s">
        <v>211</v>
      </c>
      <c r="C16" s="518">
        <v>1575369.7394999999</v>
      </c>
      <c r="D16" s="518">
        <v>1492978.0748000001</v>
      </c>
      <c r="E16" s="518">
        <v>264198.15999999997</v>
      </c>
      <c r="F16" s="518"/>
      <c r="G16" s="518"/>
      <c r="H16" s="517">
        <v>2804149.6542999996</v>
      </c>
    </row>
    <row r="17" spans="1:9">
      <c r="A17" s="518">
        <v>11</v>
      </c>
      <c r="B17" s="533" t="s">
        <v>212</v>
      </c>
      <c r="C17" s="518"/>
      <c r="D17" s="518">
        <v>12284741.776900001</v>
      </c>
      <c r="E17" s="518">
        <v>11278.58</v>
      </c>
      <c r="F17" s="518"/>
      <c r="G17" s="518"/>
      <c r="H17" s="517">
        <v>12273463.196900001</v>
      </c>
    </row>
    <row r="18" spans="1:9">
      <c r="A18" s="518">
        <v>12</v>
      </c>
      <c r="B18" s="533" t="s">
        <v>213</v>
      </c>
      <c r="C18" s="518">
        <v>328503.67680000002</v>
      </c>
      <c r="D18" s="518">
        <v>33150095.182</v>
      </c>
      <c r="E18" s="518">
        <v>243797.26</v>
      </c>
      <c r="F18" s="518"/>
      <c r="G18" s="518"/>
      <c r="H18" s="517">
        <v>33234801.5988</v>
      </c>
    </row>
    <row r="19" spans="1:9">
      <c r="A19" s="518">
        <v>13</v>
      </c>
      <c r="B19" s="533" t="s">
        <v>214</v>
      </c>
      <c r="C19" s="518">
        <v>36122.07</v>
      </c>
      <c r="D19" s="518">
        <v>12095184.676200001</v>
      </c>
      <c r="E19" s="518">
        <v>124540.04</v>
      </c>
      <c r="F19" s="518"/>
      <c r="G19" s="518"/>
      <c r="H19" s="517">
        <v>12006766.706200002</v>
      </c>
    </row>
    <row r="20" spans="1:9">
      <c r="A20" s="518">
        <v>14</v>
      </c>
      <c r="B20" s="533" t="s">
        <v>215</v>
      </c>
      <c r="C20" s="518"/>
      <c r="D20" s="518">
        <v>5503807.21</v>
      </c>
      <c r="E20" s="518">
        <v>85337.38</v>
      </c>
      <c r="F20" s="518"/>
      <c r="G20" s="518"/>
      <c r="H20" s="517">
        <v>5418469.8300000001</v>
      </c>
    </row>
    <row r="21" spans="1:9">
      <c r="A21" s="518">
        <v>15</v>
      </c>
      <c r="B21" s="533" t="s">
        <v>216</v>
      </c>
      <c r="C21" s="518"/>
      <c r="D21" s="518">
        <v>6772556.5368999997</v>
      </c>
      <c r="E21" s="518">
        <v>16659.849999999999</v>
      </c>
      <c r="F21" s="518"/>
      <c r="G21" s="518"/>
      <c r="H21" s="517">
        <v>6755896.6869000001</v>
      </c>
    </row>
    <row r="22" spans="1:9">
      <c r="A22" s="518">
        <v>16</v>
      </c>
      <c r="B22" s="533" t="s">
        <v>217</v>
      </c>
      <c r="C22" s="518"/>
      <c r="D22" s="518"/>
      <c r="E22" s="518"/>
      <c r="F22" s="518"/>
      <c r="G22" s="518"/>
      <c r="H22" s="517">
        <v>0</v>
      </c>
    </row>
    <row r="23" spans="1:9">
      <c r="A23" s="518">
        <v>17</v>
      </c>
      <c r="B23" s="533" t="s">
        <v>218</v>
      </c>
      <c r="C23" s="518">
        <v>1223629.1572</v>
      </c>
      <c r="D23" s="518">
        <v>1067435.2863</v>
      </c>
      <c r="E23" s="518">
        <v>431776.7</v>
      </c>
      <c r="F23" s="518"/>
      <c r="G23" s="518"/>
      <c r="H23" s="517">
        <v>1859287.7435000001</v>
      </c>
    </row>
    <row r="24" spans="1:9">
      <c r="A24" s="518">
        <v>18</v>
      </c>
      <c r="B24" s="533" t="s">
        <v>219</v>
      </c>
      <c r="C24" s="518"/>
      <c r="D24" s="518">
        <v>2905.3496</v>
      </c>
      <c r="E24" s="518"/>
      <c r="F24" s="518"/>
      <c r="G24" s="518"/>
      <c r="H24" s="517">
        <v>2905.3496</v>
      </c>
    </row>
    <row r="25" spans="1:9">
      <c r="A25" s="518">
        <v>19</v>
      </c>
      <c r="B25" s="533" t="s">
        <v>220</v>
      </c>
      <c r="C25" s="518"/>
      <c r="D25" s="518"/>
      <c r="E25" s="518"/>
      <c r="F25" s="518"/>
      <c r="G25" s="518"/>
      <c r="H25" s="517">
        <v>0</v>
      </c>
    </row>
    <row r="26" spans="1:9">
      <c r="A26" s="518">
        <v>20</v>
      </c>
      <c r="B26" s="533" t="s">
        <v>221</v>
      </c>
      <c r="C26" s="518"/>
      <c r="D26" s="518">
        <v>325455.34659999999</v>
      </c>
      <c r="E26" s="518">
        <v>413.23</v>
      </c>
      <c r="F26" s="518"/>
      <c r="G26" s="518"/>
      <c r="H26" s="517">
        <v>325042.11660000001</v>
      </c>
      <c r="I26" s="428"/>
    </row>
    <row r="27" spans="1:9">
      <c r="A27" s="518">
        <v>21</v>
      </c>
      <c r="B27" s="533" t="s">
        <v>222</v>
      </c>
      <c r="C27" s="518"/>
      <c r="D27" s="518">
        <v>140666.16</v>
      </c>
      <c r="E27" s="518">
        <v>187.75</v>
      </c>
      <c r="F27" s="518"/>
      <c r="G27" s="518">
        <v>840.73</v>
      </c>
      <c r="H27" s="517">
        <v>140478.41</v>
      </c>
      <c r="I27" s="428"/>
    </row>
    <row r="28" spans="1:9">
      <c r="A28" s="518">
        <v>22</v>
      </c>
      <c r="B28" s="533" t="s">
        <v>223</v>
      </c>
      <c r="C28" s="518"/>
      <c r="D28" s="518">
        <v>7519.25</v>
      </c>
      <c r="E28" s="518">
        <v>5.73</v>
      </c>
      <c r="F28" s="518"/>
      <c r="G28" s="518"/>
      <c r="H28" s="517">
        <v>7513.52</v>
      </c>
      <c r="I28" s="428"/>
    </row>
    <row r="29" spans="1:9">
      <c r="A29" s="518">
        <v>23</v>
      </c>
      <c r="B29" s="533" t="s">
        <v>224</v>
      </c>
      <c r="C29" s="518">
        <v>1154756.0064999999</v>
      </c>
      <c r="D29" s="518">
        <v>17568734.978999998</v>
      </c>
      <c r="E29" s="518">
        <v>343966.89</v>
      </c>
      <c r="F29" s="518"/>
      <c r="G29" s="518"/>
      <c r="H29" s="517">
        <v>18379524.095499996</v>
      </c>
      <c r="I29" s="428"/>
    </row>
    <row r="30" spans="1:9">
      <c r="A30" s="518">
        <v>24</v>
      </c>
      <c r="B30" s="533" t="s">
        <v>225</v>
      </c>
      <c r="C30" s="518"/>
      <c r="D30" s="518">
        <v>16661.78</v>
      </c>
      <c r="E30" s="518">
        <v>12.75</v>
      </c>
      <c r="F30" s="518"/>
      <c r="G30" s="518"/>
      <c r="H30" s="517">
        <v>16649.03</v>
      </c>
      <c r="I30" s="428"/>
    </row>
    <row r="31" spans="1:9">
      <c r="A31" s="518">
        <v>25</v>
      </c>
      <c r="B31" s="533" t="s">
        <v>226</v>
      </c>
      <c r="C31" s="518"/>
      <c r="D31" s="518">
        <v>10349618.236300001</v>
      </c>
      <c r="E31" s="518">
        <v>18371.009999999998</v>
      </c>
      <c r="F31" s="518"/>
      <c r="G31" s="518"/>
      <c r="H31" s="517">
        <v>10331247.226300001</v>
      </c>
      <c r="I31" s="428"/>
    </row>
    <row r="32" spans="1:9">
      <c r="A32" s="518">
        <v>26</v>
      </c>
      <c r="B32" s="533" t="s">
        <v>227</v>
      </c>
      <c r="C32" s="518"/>
      <c r="D32" s="518"/>
      <c r="E32" s="518"/>
      <c r="F32" s="518"/>
      <c r="G32" s="518"/>
      <c r="H32" s="517">
        <v>0</v>
      </c>
      <c r="I32" s="428"/>
    </row>
    <row r="33" spans="1:9">
      <c r="A33" s="518">
        <v>27</v>
      </c>
      <c r="B33" s="519" t="s">
        <v>15</v>
      </c>
      <c r="C33" s="518"/>
      <c r="D33" s="518">
        <v>16892595.000100002</v>
      </c>
      <c r="E33" s="518"/>
      <c r="F33" s="518"/>
      <c r="G33" s="518"/>
      <c r="H33" s="517">
        <v>16892595.000100002</v>
      </c>
      <c r="I33" s="428"/>
    </row>
    <row r="34" spans="1:9">
      <c r="A34" s="518">
        <v>28</v>
      </c>
      <c r="B34" s="532" t="s">
        <v>8</v>
      </c>
      <c r="C34" s="522">
        <v>6246546.9547999995</v>
      </c>
      <c r="D34" s="522">
        <v>223739176.34539998</v>
      </c>
      <c r="E34" s="522">
        <v>2248284.2699999996</v>
      </c>
      <c r="F34" s="522">
        <v>0</v>
      </c>
      <c r="G34" s="522">
        <v>840.73</v>
      </c>
      <c r="H34" s="517">
        <v>227737439.03019997</v>
      </c>
      <c r="I34" s="680"/>
    </row>
    <row r="35" spans="1:9">
      <c r="A35" s="428"/>
      <c r="B35" s="428"/>
      <c r="C35" s="428"/>
      <c r="D35" s="428"/>
      <c r="E35" s="428"/>
      <c r="F35" s="428"/>
      <c r="G35" s="428"/>
      <c r="H35" s="428"/>
      <c r="I35" s="428"/>
    </row>
    <row r="36" spans="1:9">
      <c r="A36" s="428"/>
      <c r="B36" s="429"/>
      <c r="C36" s="428"/>
      <c r="D36" s="428"/>
      <c r="E36" s="428"/>
      <c r="F36" s="428"/>
      <c r="G36" s="428"/>
      <c r="H36" s="428"/>
      <c r="I36" s="428"/>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8"/>
  <sheetViews>
    <sheetView showGridLines="0" zoomScaleNormal="100" workbookViewId="0">
      <selection activeCell="C6" sqref="C6:C15"/>
    </sheetView>
  </sheetViews>
  <sheetFormatPr defaultColWidth="9.140625" defaultRowHeight="12.75"/>
  <cols>
    <col min="1" max="1" width="11.85546875" style="422" bestFit="1" customWidth="1"/>
    <col min="2" max="2" width="108" style="422" bestFit="1" customWidth="1"/>
    <col min="3" max="3" width="22.28515625" style="422" customWidth="1"/>
    <col min="4" max="4" width="36.140625" style="427" bestFit="1" customWidth="1"/>
    <col min="5" max="5" width="9.140625" style="422" customWidth="1"/>
    <col min="6" max="6" width="13.28515625" style="422" bestFit="1" customWidth="1"/>
    <col min="7" max="16384" width="9.140625" style="422"/>
  </cols>
  <sheetData>
    <row r="1" spans="1:6" ht="13.5">
      <c r="A1" s="421" t="s">
        <v>0</v>
      </c>
      <c r="B1" s="333" t="str">
        <f>Info!C2</f>
        <v>სს "ზირაათ ბანკი საქართველო"</v>
      </c>
      <c r="D1" s="422"/>
    </row>
    <row r="2" spans="1:6">
      <c r="A2" s="423" t="s">
        <v>1</v>
      </c>
      <c r="B2" s="754">
        <f>'1. key ratios'!B2</f>
        <v>45473</v>
      </c>
      <c r="D2" s="422"/>
    </row>
    <row r="3" spans="1:6">
      <c r="A3" s="424" t="s">
        <v>612</v>
      </c>
      <c r="D3" s="422"/>
    </row>
    <row r="5" spans="1:6">
      <c r="A5" s="880" t="s">
        <v>613</v>
      </c>
      <c r="B5" s="880"/>
      <c r="C5" s="543" t="s">
        <v>614</v>
      </c>
      <c r="D5" s="543" t="s">
        <v>615</v>
      </c>
    </row>
    <row r="6" spans="1:6" ht="15">
      <c r="A6" s="542">
        <v>1</v>
      </c>
      <c r="B6" s="535" t="s">
        <v>616</v>
      </c>
      <c r="C6" s="780">
        <v>2441548.5699999998</v>
      </c>
      <c r="D6" s="537"/>
      <c r="F6" s="683"/>
    </row>
    <row r="7" spans="1:6" ht="15">
      <c r="A7" s="539">
        <v>2</v>
      </c>
      <c r="B7" s="535" t="s">
        <v>617</v>
      </c>
      <c r="C7" s="780">
        <v>959270.55820000009</v>
      </c>
      <c r="D7" s="537">
        <v>0</v>
      </c>
      <c r="F7" s="683"/>
    </row>
    <row r="8" spans="1:6" ht="15">
      <c r="A8" s="541">
        <v>2.1</v>
      </c>
      <c r="B8" s="540" t="s">
        <v>618</v>
      </c>
      <c r="C8" s="780">
        <v>329256.08</v>
      </c>
      <c r="D8" s="537"/>
      <c r="F8" s="683"/>
    </row>
    <row r="9" spans="1:6" ht="15">
      <c r="A9" s="541">
        <v>2.2000000000000002</v>
      </c>
      <c r="B9" s="540" t="s">
        <v>619</v>
      </c>
      <c r="C9" s="780">
        <v>630014.47820000001</v>
      </c>
      <c r="D9" s="537"/>
      <c r="F9" s="683"/>
    </row>
    <row r="10" spans="1:6" ht="15">
      <c r="A10" s="542">
        <v>3</v>
      </c>
      <c r="B10" s="535" t="s">
        <v>620</v>
      </c>
      <c r="C10" s="780">
        <v>506950.40330000001</v>
      </c>
      <c r="D10" s="537">
        <v>0</v>
      </c>
      <c r="F10" s="683"/>
    </row>
    <row r="11" spans="1:6" ht="15">
      <c r="A11" s="541">
        <v>3.1</v>
      </c>
      <c r="B11" s="540" t="s">
        <v>621</v>
      </c>
      <c r="C11" s="780"/>
      <c r="D11" s="537"/>
      <c r="F11" s="683"/>
    </row>
    <row r="12" spans="1:6" ht="15">
      <c r="A12" s="541">
        <v>3.2</v>
      </c>
      <c r="B12" s="540" t="s">
        <v>622</v>
      </c>
      <c r="C12" s="780">
        <v>506950.40330000001</v>
      </c>
      <c r="D12" s="537"/>
      <c r="F12" s="683"/>
    </row>
    <row r="13" spans="1:6" ht="15">
      <c r="A13" s="541">
        <v>3.3</v>
      </c>
      <c r="B13" s="540" t="s">
        <v>623</v>
      </c>
      <c r="C13" s="780"/>
      <c r="D13" s="537"/>
      <c r="F13" s="683"/>
    </row>
    <row r="14" spans="1:6" ht="15">
      <c r="A14" s="539">
        <v>4</v>
      </c>
      <c r="B14" s="538" t="s">
        <v>624</v>
      </c>
      <c r="C14" s="780">
        <v>-512350.73489999969</v>
      </c>
      <c r="D14" s="537"/>
      <c r="F14" s="683"/>
    </row>
    <row r="15" spans="1:6">
      <c r="A15" s="536">
        <v>5</v>
      </c>
      <c r="B15" s="535" t="s">
        <v>625</v>
      </c>
      <c r="C15" s="781">
        <v>2381517.9900000007</v>
      </c>
      <c r="D15" s="534">
        <v>0</v>
      </c>
      <c r="F15" s="781"/>
    </row>
    <row r="16" spans="1:6">
      <c r="C16" s="428"/>
      <c r="D16" s="428"/>
    </row>
    <row r="17" spans="3:4">
      <c r="C17" s="428"/>
      <c r="D17" s="428"/>
    </row>
    <row r="18" spans="3:4">
      <c r="C18" s="428"/>
      <c r="D18" s="428"/>
    </row>
    <row r="19" spans="3:4">
      <c r="C19" s="428"/>
      <c r="D19" s="428"/>
    </row>
    <row r="20" spans="3:4">
      <c r="C20" s="428"/>
      <c r="D20" s="428"/>
    </row>
    <row r="21" spans="3:4">
      <c r="C21" s="428"/>
      <c r="D21" s="428"/>
    </row>
    <row r="22" spans="3:4">
      <c r="C22" s="428"/>
      <c r="D22" s="428"/>
    </row>
    <row r="23" spans="3:4">
      <c r="C23" s="428"/>
      <c r="D23" s="428"/>
    </row>
    <row r="24" spans="3:4">
      <c r="C24" s="428"/>
      <c r="D24" s="428"/>
    </row>
    <row r="25" spans="3:4">
      <c r="C25" s="428"/>
      <c r="D25" s="428"/>
    </row>
    <row r="26" spans="3:4">
      <c r="C26" s="428"/>
      <c r="D26" s="428"/>
    </row>
    <row r="27" spans="3:4">
      <c r="C27" s="428"/>
      <c r="D27" s="428"/>
    </row>
    <row r="28" spans="3:4">
      <c r="C28" s="428"/>
      <c r="D28" s="428"/>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8"/>
  <sheetViews>
    <sheetView showGridLines="0" zoomScaleNormal="100" workbookViewId="0">
      <selection activeCell="C7" sqref="C7:C18"/>
    </sheetView>
  </sheetViews>
  <sheetFormatPr defaultColWidth="9.140625" defaultRowHeight="12.75"/>
  <cols>
    <col min="1" max="1" width="11.85546875" style="529" bestFit="1" customWidth="1"/>
    <col min="2" max="2" width="125.85546875" style="529" customWidth="1"/>
    <col min="3" max="3" width="24.42578125" style="529" customWidth="1"/>
    <col min="4" max="4" width="49.28515625" style="529" customWidth="1"/>
    <col min="5" max="5" width="9.140625" style="529" customWidth="1"/>
    <col min="6" max="16384" width="9.140625" style="529"/>
  </cols>
  <sheetData>
    <row r="1" spans="1:4" ht="13.5">
      <c r="A1" s="421" t="s">
        <v>0</v>
      </c>
      <c r="B1" s="333" t="str">
        <f>Info!C2</f>
        <v>სს "ზირაათ ბანკი საქართველო"</v>
      </c>
    </row>
    <row r="2" spans="1:4">
      <c r="A2" s="423" t="s">
        <v>1</v>
      </c>
      <c r="B2" s="754">
        <f>'1. key ratios'!B2</f>
        <v>45473</v>
      </c>
    </row>
    <row r="3" spans="1:4">
      <c r="A3" s="424" t="s">
        <v>626</v>
      </c>
    </row>
    <row r="4" spans="1:4">
      <c r="A4" s="424"/>
    </row>
    <row r="5" spans="1:4" ht="15" customHeight="1">
      <c r="A5" s="881" t="s">
        <v>180</v>
      </c>
      <c r="B5" s="882"/>
      <c r="C5" s="885" t="s">
        <v>627</v>
      </c>
      <c r="D5" s="885" t="s">
        <v>628</v>
      </c>
    </row>
    <row r="6" spans="1:4">
      <c r="A6" s="883"/>
      <c r="B6" s="884"/>
      <c r="C6" s="885"/>
      <c r="D6" s="885"/>
    </row>
    <row r="7" spans="1:4">
      <c r="A7" s="532">
        <v>1</v>
      </c>
      <c r="B7" s="522" t="s">
        <v>478</v>
      </c>
      <c r="C7" s="518">
        <v>6108721.9329000004</v>
      </c>
      <c r="D7" s="544"/>
    </row>
    <row r="8" spans="1:4">
      <c r="A8" s="519">
        <v>2</v>
      </c>
      <c r="B8" s="519" t="s">
        <v>481</v>
      </c>
      <c r="C8" s="518">
        <v>2455542.1575000002</v>
      </c>
      <c r="D8" s="544"/>
    </row>
    <row r="9" spans="1:4">
      <c r="A9" s="519">
        <v>3</v>
      </c>
      <c r="B9" s="547" t="s">
        <v>484</v>
      </c>
      <c r="C9" s="518">
        <v>1132279.1205</v>
      </c>
      <c r="D9" s="544"/>
    </row>
    <row r="10" spans="1:4">
      <c r="A10" s="519">
        <v>4</v>
      </c>
      <c r="B10" s="519" t="s">
        <v>487</v>
      </c>
      <c r="C10" s="518">
        <v>3450273.6561000003</v>
      </c>
      <c r="D10" s="544"/>
    </row>
    <row r="11" spans="1:4">
      <c r="A11" s="519">
        <v>5</v>
      </c>
      <c r="B11" s="546" t="s">
        <v>490</v>
      </c>
      <c r="C11" s="518">
        <v>2362701.7269000001</v>
      </c>
      <c r="D11" s="544"/>
    </row>
    <row r="12" spans="1:4">
      <c r="A12" s="519">
        <v>6</v>
      </c>
      <c r="B12" s="546" t="s">
        <v>493</v>
      </c>
      <c r="C12" s="518">
        <v>1085584.4205</v>
      </c>
      <c r="D12" s="544"/>
    </row>
    <row r="13" spans="1:4">
      <c r="A13" s="519">
        <v>7</v>
      </c>
      <c r="B13" s="546" t="s">
        <v>496</v>
      </c>
      <c r="C13" s="518"/>
      <c r="D13" s="544"/>
    </row>
    <row r="14" spans="1:4">
      <c r="A14" s="519">
        <v>8</v>
      </c>
      <c r="B14" s="546" t="s">
        <v>499</v>
      </c>
      <c r="C14" s="518"/>
      <c r="D14" s="519"/>
    </row>
    <row r="15" spans="1:4">
      <c r="A15" s="519">
        <v>9</v>
      </c>
      <c r="B15" s="546" t="s">
        <v>502</v>
      </c>
      <c r="C15" s="518"/>
      <c r="D15" s="519"/>
    </row>
    <row r="16" spans="1:4">
      <c r="A16" s="519">
        <v>10</v>
      </c>
      <c r="B16" s="546" t="s">
        <v>505</v>
      </c>
      <c r="C16" s="518"/>
      <c r="D16" s="519"/>
    </row>
    <row r="17" spans="1:4" ht="25.5">
      <c r="A17" s="519">
        <v>11</v>
      </c>
      <c r="B17" s="546" t="s">
        <v>508</v>
      </c>
      <c r="C17" s="518">
        <v>1987.5087000000001</v>
      </c>
      <c r="D17" s="544"/>
    </row>
    <row r="18" spans="1:4">
      <c r="A18" s="532">
        <v>12</v>
      </c>
      <c r="B18" s="545" t="s">
        <v>511</v>
      </c>
      <c r="C18" s="522">
        <v>6246269.554800001</v>
      </c>
      <c r="D18" s="544"/>
    </row>
    <row r="21" spans="1:4">
      <c r="B21" s="421"/>
    </row>
    <row r="22" spans="1:4">
      <c r="B22" s="423"/>
    </row>
    <row r="23" spans="1:4">
      <c r="B23" s="424"/>
    </row>
    <row r="24" spans="1:4">
      <c r="D24" s="562"/>
    </row>
    <row r="25" spans="1:4">
      <c r="D25" s="562"/>
    </row>
    <row r="26" spans="1:4">
      <c r="D26" s="562"/>
    </row>
    <row r="27" spans="1:4">
      <c r="D27" s="562"/>
    </row>
    <row r="28" spans="1:4">
      <c r="D28" s="562"/>
    </row>
    <row r="29" spans="1:4">
      <c r="D29" s="562"/>
    </row>
    <row r="30" spans="1:4">
      <c r="D30" s="562"/>
    </row>
    <row r="31" spans="1:4">
      <c r="D31" s="562"/>
    </row>
    <row r="32" spans="1:4">
      <c r="D32" s="562"/>
    </row>
    <row r="33" spans="4:4">
      <c r="D33" s="562"/>
    </row>
    <row r="34" spans="4:4">
      <c r="D34" s="562"/>
    </row>
    <row r="35" spans="4:4">
      <c r="D35" s="562"/>
    </row>
    <row r="36" spans="4:4">
      <c r="D36" s="562"/>
    </row>
    <row r="37" spans="4:4">
      <c r="D37" s="562"/>
    </row>
    <row r="38" spans="4:4">
      <c r="D38" s="562"/>
    </row>
    <row r="39" spans="4:4">
      <c r="D39" s="562"/>
    </row>
    <row r="40" spans="4:4">
      <c r="D40" s="562"/>
    </row>
    <row r="41" spans="4:4">
      <c r="D41" s="562"/>
    </row>
    <row r="42" spans="4:4">
      <c r="D42" s="562"/>
    </row>
    <row r="43" spans="4:4">
      <c r="D43" s="562"/>
    </row>
    <row r="44" spans="4:4">
      <c r="D44" s="562"/>
    </row>
    <row r="45" spans="4:4">
      <c r="D45" s="562"/>
    </row>
    <row r="46" spans="4:4">
      <c r="D46" s="562"/>
    </row>
    <row r="47" spans="4:4">
      <c r="D47" s="562"/>
    </row>
    <row r="48" spans="4:4">
      <c r="D48" s="562"/>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40"/>
  <sheetViews>
    <sheetView showGridLines="0" zoomScaleNormal="100" workbookViewId="0">
      <selection activeCell="C8" sqref="C8:AA28"/>
    </sheetView>
  </sheetViews>
  <sheetFormatPr defaultColWidth="9.140625" defaultRowHeight="12.75"/>
  <cols>
    <col min="1" max="1" width="11.85546875" style="529" bestFit="1" customWidth="1"/>
    <col min="2" max="2" width="51.7109375" style="529" customWidth="1"/>
    <col min="3" max="3" width="15.5703125" style="756" customWidth="1"/>
    <col min="4" max="4" width="14.28515625" style="756" bestFit="1" customWidth="1"/>
    <col min="5" max="5" width="22.28515625" style="529" customWidth="1"/>
    <col min="6" max="6" width="20" style="529" customWidth="1"/>
    <col min="7" max="7" width="18.42578125" style="529" customWidth="1"/>
    <col min="8" max="8" width="12" style="529" bestFit="1" customWidth="1"/>
    <col min="9" max="11" width="22.28515625" style="529" customWidth="1"/>
    <col min="12" max="12" width="12" style="529" bestFit="1" customWidth="1"/>
    <col min="13" max="18" width="22.28515625" style="529" customWidth="1"/>
    <col min="19" max="19" width="23.28515625" style="529" bestFit="1" customWidth="1"/>
    <col min="20" max="20" width="6.140625" style="529" customWidth="1"/>
    <col min="21" max="26" width="22.28515625" style="529" customWidth="1"/>
    <col min="27" max="27" width="23.28515625" style="529" bestFit="1" customWidth="1"/>
    <col min="28" max="28" width="20" style="529" customWidth="1"/>
    <col min="29" max="29" width="9.140625" style="529" customWidth="1"/>
    <col min="30" max="16384" width="9.140625" style="529"/>
  </cols>
  <sheetData>
    <row r="1" spans="1:28" ht="13.5">
      <c r="A1" s="421" t="s">
        <v>0</v>
      </c>
      <c r="B1" s="333" t="str">
        <f>Info!C2</f>
        <v>სს "ზირაათ ბანკი საქართველო"</v>
      </c>
    </row>
    <row r="2" spans="1:28">
      <c r="A2" s="423" t="s">
        <v>1</v>
      </c>
      <c r="B2" s="754">
        <f>'1. key ratios'!B2</f>
        <v>45473</v>
      </c>
      <c r="C2" s="757"/>
    </row>
    <row r="3" spans="1:28">
      <c r="A3" s="424" t="s">
        <v>629</v>
      </c>
    </row>
    <row r="5" spans="1:28" ht="15" customHeight="1">
      <c r="A5" s="886" t="s">
        <v>630</v>
      </c>
      <c r="B5" s="887"/>
      <c r="C5" s="878" t="s">
        <v>631</v>
      </c>
      <c r="D5" s="892"/>
      <c r="E5" s="892"/>
      <c r="F5" s="892"/>
      <c r="G5" s="892"/>
      <c r="H5" s="892"/>
      <c r="I5" s="892"/>
      <c r="J5" s="892"/>
      <c r="K5" s="892"/>
      <c r="L5" s="892"/>
      <c r="M5" s="892"/>
      <c r="N5" s="892"/>
      <c r="O5" s="892"/>
      <c r="P5" s="892"/>
      <c r="Q5" s="892"/>
      <c r="R5" s="892"/>
      <c r="S5" s="892"/>
      <c r="T5" s="561"/>
      <c r="U5" s="561"/>
      <c r="V5" s="561"/>
      <c r="W5" s="561"/>
      <c r="X5" s="561"/>
      <c r="Y5" s="561"/>
      <c r="Z5" s="561"/>
      <c r="AA5" s="560"/>
      <c r="AB5" s="551"/>
    </row>
    <row r="6" spans="1:28">
      <c r="A6" s="888"/>
      <c r="B6" s="889"/>
      <c r="C6" s="893" t="s">
        <v>8</v>
      </c>
      <c r="D6" s="895" t="s">
        <v>632</v>
      </c>
      <c r="E6" s="895"/>
      <c r="F6" s="895"/>
      <c r="G6" s="895"/>
      <c r="H6" s="896" t="s">
        <v>633</v>
      </c>
      <c r="I6" s="897"/>
      <c r="J6" s="897"/>
      <c r="K6" s="898"/>
      <c r="L6" s="559"/>
      <c r="M6" s="899" t="s">
        <v>634</v>
      </c>
      <c r="N6" s="899"/>
      <c r="O6" s="899"/>
      <c r="P6" s="899"/>
      <c r="Q6" s="899"/>
      <c r="R6" s="899"/>
      <c r="S6" s="876"/>
      <c r="T6" s="558"/>
      <c r="U6" s="879" t="s">
        <v>635</v>
      </c>
      <c r="V6" s="879"/>
      <c r="W6" s="879"/>
      <c r="X6" s="879"/>
      <c r="Y6" s="879"/>
      <c r="Z6" s="879"/>
      <c r="AA6" s="877"/>
      <c r="AB6" s="557"/>
    </row>
    <row r="7" spans="1:28" ht="25.5">
      <c r="A7" s="890"/>
      <c r="B7" s="891"/>
      <c r="C7" s="894"/>
      <c r="D7" s="758"/>
      <c r="E7" s="552" t="s">
        <v>636</v>
      </c>
      <c r="F7" s="526" t="s">
        <v>637</v>
      </c>
      <c r="G7" s="526" t="s">
        <v>638</v>
      </c>
      <c r="H7" s="555"/>
      <c r="I7" s="552" t="s">
        <v>636</v>
      </c>
      <c r="J7" s="526" t="s">
        <v>637</v>
      </c>
      <c r="K7" s="526" t="s">
        <v>638</v>
      </c>
      <c r="L7" s="554"/>
      <c r="M7" s="552" t="s">
        <v>636</v>
      </c>
      <c r="N7" s="526" t="s">
        <v>637</v>
      </c>
      <c r="O7" s="526" t="s">
        <v>639</v>
      </c>
      <c r="P7" s="526" t="s">
        <v>640</v>
      </c>
      <c r="Q7" s="526" t="s">
        <v>641</v>
      </c>
      <c r="R7" s="526" t="s">
        <v>642</v>
      </c>
      <c r="S7" s="526" t="s">
        <v>643</v>
      </c>
      <c r="T7" s="553"/>
      <c r="U7" s="552" t="s">
        <v>636</v>
      </c>
      <c r="V7" s="526" t="s">
        <v>637</v>
      </c>
      <c r="W7" s="526" t="s">
        <v>639</v>
      </c>
      <c r="X7" s="526" t="s">
        <v>640</v>
      </c>
      <c r="Y7" s="526" t="s">
        <v>641</v>
      </c>
      <c r="Z7" s="526" t="s">
        <v>642</v>
      </c>
      <c r="AA7" s="526" t="s">
        <v>643</v>
      </c>
      <c r="AB7" s="551"/>
    </row>
    <row r="8" spans="1:28">
      <c r="A8" s="550">
        <v>1</v>
      </c>
      <c r="B8" s="522" t="s">
        <v>614</v>
      </c>
      <c r="C8" s="755">
        <v>149975962.23030001</v>
      </c>
      <c r="D8" s="755">
        <v>117040734.2457</v>
      </c>
      <c r="E8" s="676">
        <v>1039276.6699999999</v>
      </c>
      <c r="F8" s="676">
        <v>0</v>
      </c>
      <c r="G8" s="676">
        <v>0</v>
      </c>
      <c r="H8" s="676">
        <v>26688958.4298</v>
      </c>
      <c r="I8" s="676">
        <v>233978.95</v>
      </c>
      <c r="J8" s="676">
        <v>506380.15640000004</v>
      </c>
      <c r="K8" s="676">
        <v>0</v>
      </c>
      <c r="L8" s="676">
        <v>6246269.5548</v>
      </c>
      <c r="M8" s="676">
        <v>12179.7322</v>
      </c>
      <c r="N8" s="676">
        <v>36769.203099999999</v>
      </c>
      <c r="O8" s="676">
        <v>1736583.3123999999</v>
      </c>
      <c r="P8" s="676">
        <v>391501.06</v>
      </c>
      <c r="Q8" s="676">
        <v>843670.03060000006</v>
      </c>
      <c r="R8" s="676">
        <v>0</v>
      </c>
      <c r="S8" s="676">
        <v>0</v>
      </c>
      <c r="T8" s="676">
        <v>0</v>
      </c>
      <c r="U8" s="676">
        <v>0</v>
      </c>
      <c r="V8" s="676">
        <v>0</v>
      </c>
      <c r="W8" s="676">
        <v>0</v>
      </c>
      <c r="X8" s="676">
        <v>0</v>
      </c>
      <c r="Y8" s="676">
        <v>0</v>
      </c>
      <c r="Z8" s="676">
        <v>0</v>
      </c>
      <c r="AA8" s="676">
        <v>0</v>
      </c>
      <c r="AB8" s="548"/>
    </row>
    <row r="9" spans="1:28">
      <c r="A9" s="518">
        <v>1.1000000000000001</v>
      </c>
      <c r="B9" s="549" t="s">
        <v>521</v>
      </c>
      <c r="C9" s="550"/>
      <c r="D9" s="550"/>
      <c r="E9" s="518"/>
      <c r="F9" s="518"/>
      <c r="G9" s="518"/>
      <c r="H9" s="518"/>
      <c r="I9" s="518"/>
      <c r="J9" s="518"/>
      <c r="K9" s="518"/>
      <c r="L9" s="518"/>
      <c r="M9" s="518"/>
      <c r="N9" s="518"/>
      <c r="O9" s="518"/>
      <c r="P9" s="518"/>
      <c r="Q9" s="518"/>
      <c r="R9" s="518"/>
      <c r="S9" s="518"/>
      <c r="T9" s="518"/>
      <c r="U9" s="518"/>
      <c r="V9" s="518"/>
      <c r="W9" s="518"/>
      <c r="X9" s="518"/>
      <c r="Y9" s="518"/>
      <c r="Z9" s="518"/>
      <c r="AA9" s="518"/>
      <c r="AB9" s="548"/>
    </row>
    <row r="10" spans="1:28">
      <c r="A10" s="518">
        <v>1.2</v>
      </c>
      <c r="B10" s="549" t="s">
        <v>644</v>
      </c>
      <c r="C10" s="550"/>
      <c r="D10" s="550"/>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48"/>
    </row>
    <row r="11" spans="1:28">
      <c r="A11" s="518">
        <v>1.3</v>
      </c>
      <c r="B11" s="549" t="s">
        <v>524</v>
      </c>
      <c r="C11" s="550"/>
      <c r="D11" s="550"/>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48"/>
    </row>
    <row r="12" spans="1:28">
      <c r="A12" s="518">
        <v>1.4</v>
      </c>
      <c r="B12" s="549" t="s">
        <v>526</v>
      </c>
      <c r="C12" s="550"/>
      <c r="D12" s="550"/>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48"/>
    </row>
    <row r="13" spans="1:28">
      <c r="A13" s="518">
        <v>1.5</v>
      </c>
      <c r="B13" s="549" t="s">
        <v>528</v>
      </c>
      <c r="C13" s="550">
        <v>121572701.3697</v>
      </c>
      <c r="D13" s="550">
        <v>91923029.091000006</v>
      </c>
      <c r="E13" s="518">
        <v>723860.34</v>
      </c>
      <c r="F13" s="518"/>
      <c r="G13" s="518"/>
      <c r="H13" s="518">
        <v>24629347.5328</v>
      </c>
      <c r="I13" s="518">
        <v>87481.79</v>
      </c>
      <c r="J13" s="518">
        <v>242114.39</v>
      </c>
      <c r="K13" s="518"/>
      <c r="L13" s="518">
        <v>5020324.7459000004</v>
      </c>
      <c r="M13" s="518"/>
      <c r="N13" s="518"/>
      <c r="O13" s="518">
        <v>1534149.8156999999</v>
      </c>
      <c r="P13" s="518">
        <v>210563.97</v>
      </c>
      <c r="Q13" s="518">
        <v>741071.70380000002</v>
      </c>
      <c r="R13" s="518"/>
      <c r="S13" s="518"/>
      <c r="T13" s="518"/>
      <c r="U13" s="518"/>
      <c r="V13" s="518"/>
      <c r="W13" s="518"/>
      <c r="X13" s="518"/>
      <c r="Y13" s="518"/>
      <c r="Z13" s="518"/>
      <c r="AA13" s="518"/>
      <c r="AB13" s="548"/>
    </row>
    <row r="14" spans="1:28">
      <c r="A14" s="518">
        <v>1.6</v>
      </c>
      <c r="B14" s="549" t="s">
        <v>530</v>
      </c>
      <c r="C14" s="550">
        <v>28403260.860599998</v>
      </c>
      <c r="D14" s="550">
        <v>25117705.1547</v>
      </c>
      <c r="E14" s="518">
        <v>315416.33</v>
      </c>
      <c r="F14" s="518"/>
      <c r="G14" s="518"/>
      <c r="H14" s="518">
        <v>2059610.8970000001</v>
      </c>
      <c r="I14" s="518">
        <v>146497.16</v>
      </c>
      <c r="J14" s="518">
        <v>264265.76640000002</v>
      </c>
      <c r="K14" s="518"/>
      <c r="L14" s="518">
        <v>1225944.8089000001</v>
      </c>
      <c r="M14" s="518">
        <v>12179.7322</v>
      </c>
      <c r="N14" s="518">
        <v>36769.203099999999</v>
      </c>
      <c r="O14" s="518">
        <v>202433.49669999999</v>
      </c>
      <c r="P14" s="518">
        <v>180937.09</v>
      </c>
      <c r="Q14" s="518">
        <v>102598.3268</v>
      </c>
      <c r="R14" s="518"/>
      <c r="S14" s="518"/>
      <c r="T14" s="518"/>
      <c r="U14" s="518"/>
      <c r="V14" s="518"/>
      <c r="W14" s="518"/>
      <c r="X14" s="518"/>
      <c r="Y14" s="518"/>
      <c r="Z14" s="518"/>
      <c r="AA14" s="518"/>
      <c r="AB14" s="548"/>
    </row>
    <row r="15" spans="1:28">
      <c r="A15" s="550">
        <v>2</v>
      </c>
      <c r="B15" s="532" t="s">
        <v>59</v>
      </c>
      <c r="C15" s="755">
        <v>2593857.41</v>
      </c>
      <c r="D15" s="755">
        <v>2593857.41</v>
      </c>
      <c r="E15" s="676">
        <v>0</v>
      </c>
      <c r="F15" s="676">
        <v>0</v>
      </c>
      <c r="G15" s="676">
        <v>0</v>
      </c>
      <c r="H15" s="676">
        <v>0</v>
      </c>
      <c r="I15" s="676">
        <v>0</v>
      </c>
      <c r="J15" s="676">
        <v>0</v>
      </c>
      <c r="K15" s="676">
        <v>0</v>
      </c>
      <c r="L15" s="676">
        <v>0</v>
      </c>
      <c r="M15" s="676">
        <v>0</v>
      </c>
      <c r="N15" s="676">
        <v>0</v>
      </c>
      <c r="O15" s="676">
        <v>0</v>
      </c>
      <c r="P15" s="676">
        <v>0</v>
      </c>
      <c r="Q15" s="676">
        <v>0</v>
      </c>
      <c r="R15" s="676">
        <v>0</v>
      </c>
      <c r="S15" s="676">
        <v>0</v>
      </c>
      <c r="T15" s="676">
        <v>0</v>
      </c>
      <c r="U15" s="676">
        <v>0</v>
      </c>
      <c r="V15" s="676">
        <v>0</v>
      </c>
      <c r="W15" s="676">
        <v>0</v>
      </c>
      <c r="X15" s="676">
        <v>0</v>
      </c>
      <c r="Y15" s="676">
        <v>0</v>
      </c>
      <c r="Z15" s="676">
        <v>0</v>
      </c>
      <c r="AA15" s="676">
        <v>0</v>
      </c>
      <c r="AB15" s="548"/>
    </row>
    <row r="16" spans="1:28">
      <c r="A16" s="518">
        <v>2.1</v>
      </c>
      <c r="B16" s="549" t="s">
        <v>521</v>
      </c>
      <c r="C16" s="550"/>
      <c r="D16" s="550"/>
      <c r="E16" s="518"/>
      <c r="F16" s="518"/>
      <c r="G16" s="518"/>
      <c r="H16" s="519"/>
      <c r="I16" s="518"/>
      <c r="J16" s="518"/>
      <c r="K16" s="518"/>
      <c r="L16" s="519"/>
      <c r="M16" s="518"/>
      <c r="N16" s="518"/>
      <c r="O16" s="518"/>
      <c r="P16" s="518"/>
      <c r="Q16" s="518"/>
      <c r="R16" s="518"/>
      <c r="S16" s="518"/>
      <c r="T16" s="518"/>
      <c r="U16" s="518"/>
      <c r="V16" s="518"/>
      <c r="W16" s="518"/>
      <c r="X16" s="518"/>
      <c r="Y16" s="518"/>
      <c r="Z16" s="518"/>
      <c r="AA16" s="518"/>
      <c r="AB16" s="548"/>
    </row>
    <row r="17" spans="1:28">
      <c r="A17" s="518">
        <v>2.2000000000000002</v>
      </c>
      <c r="B17" s="549" t="s">
        <v>644</v>
      </c>
      <c r="C17" s="550">
        <v>2593857.41</v>
      </c>
      <c r="D17" s="550">
        <v>2593857.41</v>
      </c>
      <c r="E17" s="518"/>
      <c r="F17" s="518"/>
      <c r="G17" s="518"/>
      <c r="H17" s="519"/>
      <c r="I17" s="518"/>
      <c r="J17" s="518"/>
      <c r="K17" s="518"/>
      <c r="L17" s="519"/>
      <c r="M17" s="518"/>
      <c r="N17" s="518"/>
      <c r="O17" s="518"/>
      <c r="P17" s="518"/>
      <c r="Q17" s="518"/>
      <c r="R17" s="518"/>
      <c r="S17" s="518"/>
      <c r="T17" s="518"/>
      <c r="U17" s="518"/>
      <c r="V17" s="518"/>
      <c r="W17" s="518"/>
      <c r="X17" s="518"/>
      <c r="Y17" s="518"/>
      <c r="Z17" s="518"/>
      <c r="AA17" s="518"/>
      <c r="AB17" s="548"/>
    </row>
    <row r="18" spans="1:28">
      <c r="A18" s="518">
        <v>2.2999999999999998</v>
      </c>
      <c r="B18" s="549" t="s">
        <v>524</v>
      </c>
      <c r="C18" s="550"/>
      <c r="D18" s="550"/>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48"/>
    </row>
    <row r="19" spans="1:28">
      <c r="A19" s="518">
        <v>2.4</v>
      </c>
      <c r="B19" s="549" t="s">
        <v>526</v>
      </c>
      <c r="C19" s="550"/>
      <c r="D19" s="550"/>
      <c r="E19" s="518"/>
      <c r="F19" s="518"/>
      <c r="G19" s="518"/>
      <c r="H19" s="518"/>
      <c r="I19" s="518"/>
      <c r="J19" s="518"/>
      <c r="K19" s="518"/>
      <c r="L19" s="518"/>
      <c r="M19" s="518"/>
      <c r="N19" s="518"/>
      <c r="O19" s="518"/>
      <c r="P19" s="518"/>
      <c r="Q19" s="518"/>
      <c r="R19" s="518"/>
      <c r="S19" s="518"/>
      <c r="T19" s="518"/>
      <c r="U19" s="518"/>
      <c r="V19" s="518"/>
      <c r="W19" s="518"/>
      <c r="X19" s="518"/>
      <c r="Y19" s="518"/>
      <c r="Z19" s="518"/>
      <c r="AA19" s="518"/>
      <c r="AB19" s="548"/>
    </row>
    <row r="20" spans="1:28">
      <c r="A20" s="518">
        <v>2.5</v>
      </c>
      <c r="B20" s="549" t="s">
        <v>528</v>
      </c>
      <c r="C20" s="550"/>
      <c r="D20" s="550"/>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48"/>
    </row>
    <row r="21" spans="1:28">
      <c r="A21" s="518">
        <v>2.6</v>
      </c>
      <c r="B21" s="549" t="s">
        <v>530</v>
      </c>
      <c r="C21" s="550"/>
      <c r="D21" s="550"/>
      <c r="E21" s="518"/>
      <c r="F21" s="518"/>
      <c r="G21" s="518"/>
      <c r="H21" s="518"/>
      <c r="I21" s="518"/>
      <c r="J21" s="518"/>
      <c r="K21" s="518"/>
      <c r="L21" s="518"/>
      <c r="M21" s="518"/>
      <c r="N21" s="518"/>
      <c r="O21" s="518"/>
      <c r="P21" s="518"/>
      <c r="Q21" s="518"/>
      <c r="R21" s="518"/>
      <c r="S21" s="519"/>
      <c r="T21" s="518"/>
      <c r="U21" s="518"/>
      <c r="V21" s="518"/>
      <c r="W21" s="518"/>
      <c r="X21" s="518"/>
      <c r="Y21" s="518"/>
      <c r="Z21" s="518"/>
      <c r="AA21" s="518"/>
      <c r="AB21" s="548"/>
    </row>
    <row r="22" spans="1:28">
      <c r="A22" s="550">
        <v>3</v>
      </c>
      <c r="B22" s="522" t="s">
        <v>645</v>
      </c>
      <c r="C22" s="755">
        <v>56381887.372900002</v>
      </c>
      <c r="D22" s="755">
        <v>55175834.675099999</v>
      </c>
      <c r="E22" s="532"/>
      <c r="F22" s="532"/>
      <c r="G22" s="532"/>
      <c r="H22" s="676">
        <v>1056052.6978000002</v>
      </c>
      <c r="I22" s="532"/>
      <c r="J22" s="532"/>
      <c r="K22" s="532"/>
      <c r="L22" s="676">
        <v>150000</v>
      </c>
      <c r="M22" s="532"/>
      <c r="N22" s="532"/>
      <c r="O22" s="532"/>
      <c r="P22" s="532"/>
      <c r="Q22" s="532"/>
      <c r="R22" s="532"/>
      <c r="S22" s="532"/>
      <c r="T22" s="676">
        <v>0</v>
      </c>
      <c r="U22" s="532"/>
      <c r="V22" s="532"/>
      <c r="W22" s="532"/>
      <c r="X22" s="532"/>
      <c r="Y22" s="532"/>
      <c r="Z22" s="532"/>
      <c r="AA22" s="532"/>
      <c r="AB22" s="548"/>
    </row>
    <row r="23" spans="1:28">
      <c r="A23" s="518">
        <v>3.1</v>
      </c>
      <c r="B23" s="549" t="s">
        <v>521</v>
      </c>
      <c r="C23" s="550"/>
      <c r="D23" s="783"/>
      <c r="E23" s="532"/>
      <c r="F23" s="532"/>
      <c r="G23" s="532"/>
      <c r="H23" s="532"/>
      <c r="I23" s="532"/>
      <c r="J23" s="532"/>
      <c r="K23" s="532"/>
      <c r="L23" s="522"/>
      <c r="M23" s="532"/>
      <c r="N23" s="532"/>
      <c r="O23" s="532"/>
      <c r="P23" s="532"/>
      <c r="Q23" s="532"/>
      <c r="R23" s="532"/>
      <c r="S23" s="532"/>
      <c r="T23" s="522"/>
      <c r="U23" s="532"/>
      <c r="V23" s="532"/>
      <c r="W23" s="532"/>
      <c r="X23" s="532"/>
      <c r="Y23" s="532"/>
      <c r="Z23" s="532"/>
      <c r="AA23" s="532"/>
      <c r="AB23" s="548"/>
    </row>
    <row r="24" spans="1:28">
      <c r="A24" s="518">
        <v>3.2</v>
      </c>
      <c r="B24" s="549" t="s">
        <v>644</v>
      </c>
      <c r="C24" s="550"/>
      <c r="D24" s="783"/>
      <c r="E24" s="532"/>
      <c r="F24" s="532"/>
      <c r="G24" s="532"/>
      <c r="H24" s="532"/>
      <c r="I24" s="532"/>
      <c r="J24" s="532"/>
      <c r="K24" s="532"/>
      <c r="L24" s="522"/>
      <c r="M24" s="532"/>
      <c r="N24" s="532"/>
      <c r="O24" s="532"/>
      <c r="P24" s="532"/>
      <c r="Q24" s="532"/>
      <c r="R24" s="532"/>
      <c r="S24" s="532"/>
      <c r="T24" s="522"/>
      <c r="U24" s="532"/>
      <c r="V24" s="532"/>
      <c r="W24" s="532"/>
      <c r="X24" s="532"/>
      <c r="Y24" s="532"/>
      <c r="Z24" s="532"/>
      <c r="AA24" s="532"/>
      <c r="AB24" s="548"/>
    </row>
    <row r="25" spans="1:28">
      <c r="A25" s="518">
        <v>3.3</v>
      </c>
      <c r="B25" s="549" t="s">
        <v>524</v>
      </c>
      <c r="C25" s="550">
        <v>24663886.911600001</v>
      </c>
      <c r="D25" s="783">
        <v>24663886.911600001</v>
      </c>
      <c r="E25" s="532"/>
      <c r="F25" s="532"/>
      <c r="G25" s="532"/>
      <c r="H25" s="532"/>
      <c r="I25" s="532"/>
      <c r="J25" s="532"/>
      <c r="K25" s="532"/>
      <c r="L25" s="522"/>
      <c r="M25" s="532"/>
      <c r="N25" s="532"/>
      <c r="O25" s="532"/>
      <c r="P25" s="532"/>
      <c r="Q25" s="532"/>
      <c r="R25" s="532"/>
      <c r="S25" s="532"/>
      <c r="T25" s="522"/>
      <c r="U25" s="532"/>
      <c r="V25" s="532"/>
      <c r="W25" s="532"/>
      <c r="X25" s="532"/>
      <c r="Y25" s="532"/>
      <c r="Z25" s="532"/>
      <c r="AA25" s="532"/>
      <c r="AB25" s="548"/>
    </row>
    <row r="26" spans="1:28">
      <c r="A26" s="518">
        <v>3.4</v>
      </c>
      <c r="B26" s="549" t="s">
        <v>526</v>
      </c>
      <c r="C26" s="550">
        <v>140505</v>
      </c>
      <c r="D26" s="783">
        <v>140505</v>
      </c>
      <c r="E26" s="532"/>
      <c r="F26" s="784"/>
      <c r="G26" s="532"/>
      <c r="H26" s="532"/>
      <c r="I26" s="532"/>
      <c r="J26" s="532"/>
      <c r="K26" s="532"/>
      <c r="L26" s="522"/>
      <c r="M26" s="532"/>
      <c r="N26" s="532"/>
      <c r="O26" s="532"/>
      <c r="P26" s="532"/>
      <c r="Q26" s="532"/>
      <c r="R26" s="532"/>
      <c r="S26" s="532"/>
      <c r="T26" s="522"/>
      <c r="U26" s="532"/>
      <c r="V26" s="532"/>
      <c r="W26" s="532"/>
      <c r="X26" s="532"/>
      <c r="Y26" s="532"/>
      <c r="Z26" s="532"/>
      <c r="AA26" s="532"/>
      <c r="AB26" s="548"/>
    </row>
    <row r="27" spans="1:28">
      <c r="A27" s="518">
        <v>3.5</v>
      </c>
      <c r="B27" s="549" t="s">
        <v>528</v>
      </c>
      <c r="C27" s="550">
        <v>29898445.4639</v>
      </c>
      <c r="D27" s="783">
        <v>28692476.872400001</v>
      </c>
      <c r="E27" s="532"/>
      <c r="F27" s="532"/>
      <c r="G27" s="532"/>
      <c r="H27" s="532">
        <v>1055968.5915000001</v>
      </c>
      <c r="I27" s="532"/>
      <c r="J27" s="532"/>
      <c r="K27" s="532"/>
      <c r="L27" s="522">
        <v>150000</v>
      </c>
      <c r="M27" s="532"/>
      <c r="N27" s="532"/>
      <c r="O27" s="532"/>
      <c r="P27" s="532"/>
      <c r="Q27" s="532"/>
      <c r="R27" s="532"/>
      <c r="S27" s="532"/>
      <c r="T27" s="522"/>
      <c r="U27" s="532"/>
      <c r="V27" s="532"/>
      <c r="W27" s="532"/>
      <c r="X27" s="532"/>
      <c r="Y27" s="532"/>
      <c r="Z27" s="532"/>
      <c r="AA27" s="532"/>
      <c r="AB27" s="548"/>
    </row>
    <row r="28" spans="1:28">
      <c r="A28" s="518">
        <v>3.6</v>
      </c>
      <c r="B28" s="549" t="s">
        <v>530</v>
      </c>
      <c r="C28" s="550">
        <v>1679049.9974</v>
      </c>
      <c r="D28" s="783">
        <v>1678965.8910999999</v>
      </c>
      <c r="E28" s="532"/>
      <c r="F28" s="532"/>
      <c r="G28" s="532"/>
      <c r="H28" s="532">
        <v>84.106300000000005</v>
      </c>
      <c r="I28" s="532"/>
      <c r="J28" s="532"/>
      <c r="K28" s="532"/>
      <c r="L28" s="522"/>
      <c r="M28" s="532"/>
      <c r="N28" s="532"/>
      <c r="O28" s="532"/>
      <c r="P28" s="532"/>
      <c r="Q28" s="532"/>
      <c r="R28" s="532"/>
      <c r="S28" s="532"/>
      <c r="T28" s="522"/>
      <c r="U28" s="532"/>
      <c r="V28" s="532"/>
      <c r="W28" s="532"/>
      <c r="X28" s="532"/>
      <c r="Y28" s="532"/>
      <c r="Z28" s="532"/>
      <c r="AA28" s="532"/>
      <c r="AB28" s="548"/>
    </row>
    <row r="32" spans="1:28" ht="15">
      <c r="C32" s="683"/>
    </row>
    <row r="33" spans="2:4" ht="15">
      <c r="B33" s="683"/>
      <c r="C33" s="683"/>
    </row>
    <row r="34" spans="2:4" ht="15">
      <c r="B34" s="683"/>
      <c r="C34" s="683"/>
      <c r="D34" s="782"/>
    </row>
    <row r="35" spans="2:4" ht="15">
      <c r="B35" s="683"/>
      <c r="C35" s="683"/>
      <c r="D35" s="782"/>
    </row>
    <row r="36" spans="2:4" ht="15">
      <c r="C36" s="683"/>
      <c r="D36" s="782"/>
    </row>
    <row r="37" spans="2:4" ht="15">
      <c r="C37" s="683"/>
      <c r="D37" s="782"/>
    </row>
    <row r="38" spans="2:4" ht="15">
      <c r="C38" s="683"/>
      <c r="D38" s="782"/>
    </row>
    <row r="39" spans="2:4" ht="15">
      <c r="C39" s="683"/>
      <c r="D39" s="782"/>
    </row>
    <row r="40" spans="2:4">
      <c r="D40" s="782"/>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Normal="100" workbookViewId="0">
      <selection activeCell="C8" sqref="C8:Q22"/>
    </sheetView>
  </sheetViews>
  <sheetFormatPr defaultColWidth="9.140625" defaultRowHeight="12.75"/>
  <cols>
    <col min="1" max="1" width="11.85546875" style="529" bestFit="1" customWidth="1"/>
    <col min="2" max="2" width="90.28515625" style="529" bestFit="1" customWidth="1"/>
    <col min="3" max="3" width="17.28515625" style="756" customWidth="1"/>
    <col min="4" max="4" width="14.42578125" style="529" customWidth="1"/>
    <col min="5" max="7" width="17.140625" style="529" customWidth="1"/>
    <col min="8" max="8" width="12.7109375" style="529" customWidth="1"/>
    <col min="9" max="10" width="17.140625" style="529" customWidth="1"/>
    <col min="11" max="11" width="19.42578125" style="529" customWidth="1"/>
    <col min="12" max="12" width="16.140625" style="529" customWidth="1"/>
    <col min="13" max="13" width="18.85546875" style="529" customWidth="1"/>
    <col min="14" max="14" width="19.5703125" style="529" customWidth="1"/>
    <col min="15" max="15" width="20.140625" style="529" customWidth="1"/>
    <col min="16" max="27" width="22.28515625" style="529" customWidth="1"/>
    <col min="28" max="28" width="9.140625" style="529" customWidth="1"/>
    <col min="29" max="16384" width="9.140625" style="529"/>
  </cols>
  <sheetData>
    <row r="1" spans="1:27" ht="13.5">
      <c r="A1" s="421" t="s">
        <v>0</v>
      </c>
      <c r="B1" s="333" t="str">
        <f>Info!C2</f>
        <v>სს "ზირაათ ბანკი საქართველო"</v>
      </c>
    </row>
    <row r="2" spans="1:27">
      <c r="A2" s="423" t="s">
        <v>1</v>
      </c>
      <c r="B2" s="754">
        <f>'1. key ratios'!B2</f>
        <v>45473</v>
      </c>
    </row>
    <row r="3" spans="1:27">
      <c r="A3" s="424" t="s">
        <v>672</v>
      </c>
      <c r="C3" s="759"/>
    </row>
    <row r="4" spans="1:27">
      <c r="A4" s="424"/>
      <c r="B4" s="531"/>
      <c r="C4" s="759"/>
    </row>
    <row r="5" spans="1:27" s="562" customFormat="1" ht="13.5" customHeight="1">
      <c r="A5" s="904" t="s">
        <v>673</v>
      </c>
      <c r="B5" s="905"/>
      <c r="C5" s="901" t="s">
        <v>598</v>
      </c>
      <c r="D5" s="902"/>
      <c r="E5" s="902"/>
      <c r="F5" s="902"/>
      <c r="G5" s="902"/>
      <c r="H5" s="902"/>
      <c r="I5" s="902"/>
      <c r="J5" s="902"/>
      <c r="K5" s="902"/>
      <c r="L5" s="902"/>
      <c r="M5" s="902"/>
      <c r="N5" s="902"/>
      <c r="O5" s="902"/>
      <c r="P5" s="902"/>
      <c r="Q5" s="902"/>
      <c r="R5" s="902"/>
      <c r="S5" s="902"/>
      <c r="T5" s="902"/>
      <c r="U5" s="902"/>
      <c r="V5" s="902"/>
      <c r="W5" s="902"/>
      <c r="X5" s="902"/>
      <c r="Y5" s="902"/>
      <c r="Z5" s="902"/>
      <c r="AA5" s="903"/>
    </row>
    <row r="6" spans="1:27" s="562" customFormat="1" ht="12" customHeight="1">
      <c r="A6" s="906"/>
      <c r="B6" s="907"/>
      <c r="C6" s="910" t="s">
        <v>8</v>
      </c>
      <c r="D6" s="875" t="s">
        <v>632</v>
      </c>
      <c r="E6" s="875"/>
      <c r="F6" s="875"/>
      <c r="G6" s="875"/>
      <c r="H6" s="896" t="s">
        <v>633</v>
      </c>
      <c r="I6" s="897"/>
      <c r="J6" s="897"/>
      <c r="K6" s="897"/>
      <c r="L6" s="558"/>
      <c r="M6" s="879" t="s">
        <v>634</v>
      </c>
      <c r="N6" s="879"/>
      <c r="O6" s="879"/>
      <c r="P6" s="879"/>
      <c r="Q6" s="879"/>
      <c r="R6" s="879"/>
      <c r="S6" s="877"/>
      <c r="T6" s="558"/>
      <c r="U6" s="879" t="s">
        <v>635</v>
      </c>
      <c r="V6" s="879"/>
      <c r="W6" s="879"/>
      <c r="X6" s="879"/>
      <c r="Y6" s="879"/>
      <c r="Z6" s="879"/>
      <c r="AA6" s="900"/>
    </row>
    <row r="7" spans="1:27" s="562" customFormat="1" ht="38.25">
      <c r="A7" s="908"/>
      <c r="B7" s="909"/>
      <c r="C7" s="911"/>
      <c r="D7" s="556"/>
      <c r="E7" s="552" t="s">
        <v>636</v>
      </c>
      <c r="F7" s="526" t="s">
        <v>637</v>
      </c>
      <c r="G7" s="526" t="s">
        <v>638</v>
      </c>
      <c r="H7" s="589"/>
      <c r="I7" s="552" t="s">
        <v>636</v>
      </c>
      <c r="J7" s="526" t="s">
        <v>637</v>
      </c>
      <c r="K7" s="526" t="s">
        <v>638</v>
      </c>
      <c r="L7" s="553"/>
      <c r="M7" s="552" t="s">
        <v>636</v>
      </c>
      <c r="N7" s="526" t="s">
        <v>674</v>
      </c>
      <c r="O7" s="526" t="s">
        <v>675</v>
      </c>
      <c r="P7" s="526" t="s">
        <v>676</v>
      </c>
      <c r="Q7" s="526" t="s">
        <v>677</v>
      </c>
      <c r="R7" s="526" t="s">
        <v>678</v>
      </c>
      <c r="S7" s="526" t="s">
        <v>643</v>
      </c>
      <c r="T7" s="553"/>
      <c r="U7" s="552" t="s">
        <v>636</v>
      </c>
      <c r="V7" s="526" t="s">
        <v>674</v>
      </c>
      <c r="W7" s="526" t="s">
        <v>675</v>
      </c>
      <c r="X7" s="526" t="s">
        <v>676</v>
      </c>
      <c r="Y7" s="526" t="s">
        <v>677</v>
      </c>
      <c r="Z7" s="526" t="s">
        <v>678</v>
      </c>
      <c r="AA7" s="526" t="s">
        <v>643</v>
      </c>
    </row>
    <row r="8" spans="1:27">
      <c r="A8" s="588">
        <v>1</v>
      </c>
      <c r="B8" s="587" t="s">
        <v>614</v>
      </c>
      <c r="C8" s="760">
        <v>149975962.23030001</v>
      </c>
      <c r="D8" s="518">
        <v>117040734.2457</v>
      </c>
      <c r="E8" s="518">
        <v>1039276.67</v>
      </c>
      <c r="F8" s="518"/>
      <c r="G8" s="518"/>
      <c r="H8" s="518">
        <v>26688958.4298</v>
      </c>
      <c r="I8" s="518">
        <v>233978.95</v>
      </c>
      <c r="J8" s="518">
        <v>506380.15639999998</v>
      </c>
      <c r="K8" s="518"/>
      <c r="L8" s="518">
        <v>6246269.5548</v>
      </c>
      <c r="M8" s="518">
        <v>12179.7322</v>
      </c>
      <c r="N8" s="518">
        <v>36769.203099999999</v>
      </c>
      <c r="O8" s="518">
        <v>1736583.3123999999</v>
      </c>
      <c r="P8" s="518">
        <v>391501.06</v>
      </c>
      <c r="Q8" s="518">
        <v>843670.03060000006</v>
      </c>
      <c r="R8" s="518"/>
      <c r="S8" s="518"/>
      <c r="T8" s="518"/>
      <c r="U8" s="518"/>
      <c r="V8" s="518"/>
      <c r="W8" s="518"/>
      <c r="X8" s="518"/>
      <c r="Y8" s="518"/>
      <c r="Z8" s="518"/>
      <c r="AA8" s="579"/>
    </row>
    <row r="9" spans="1:27">
      <c r="A9" s="585">
        <v>1.1000000000000001</v>
      </c>
      <c r="B9" s="586" t="s">
        <v>534</v>
      </c>
      <c r="C9" s="761">
        <v>128671134.21070001</v>
      </c>
      <c r="D9" s="518">
        <v>95923348.098100007</v>
      </c>
      <c r="E9" s="518">
        <v>1039276.67</v>
      </c>
      <c r="F9" s="518"/>
      <c r="G9" s="518"/>
      <c r="H9" s="518">
        <v>26553653.233100001</v>
      </c>
      <c r="I9" s="518">
        <v>233978.95</v>
      </c>
      <c r="J9" s="518">
        <v>433766.46970000002</v>
      </c>
      <c r="K9" s="518"/>
      <c r="L9" s="518">
        <v>6194132.8794999998</v>
      </c>
      <c r="M9" s="518"/>
      <c r="N9" s="518"/>
      <c r="O9" s="518">
        <v>1733395.5723999999</v>
      </c>
      <c r="P9" s="518">
        <v>391501.06</v>
      </c>
      <c r="Q9" s="518">
        <v>843670.03060000006</v>
      </c>
      <c r="R9" s="518"/>
      <c r="S9" s="518"/>
      <c r="T9" s="518"/>
      <c r="U9" s="518"/>
      <c r="V9" s="518"/>
      <c r="W9" s="518"/>
      <c r="X9" s="518"/>
      <c r="Y9" s="518"/>
      <c r="Z9" s="518"/>
      <c r="AA9" s="579"/>
    </row>
    <row r="10" spans="1:27">
      <c r="A10" s="583" t="s">
        <v>536</v>
      </c>
      <c r="B10" s="584" t="s">
        <v>537</v>
      </c>
      <c r="C10" s="761">
        <v>128671134.21070001</v>
      </c>
      <c r="D10" s="518">
        <v>95923348.098100007</v>
      </c>
      <c r="E10" s="518">
        <v>1039276.67</v>
      </c>
      <c r="F10" s="518"/>
      <c r="G10" s="518"/>
      <c r="H10" s="518">
        <v>26553653.233100001</v>
      </c>
      <c r="I10" s="518">
        <v>233978.95</v>
      </c>
      <c r="J10" s="518">
        <v>433766.46970000002</v>
      </c>
      <c r="K10" s="518"/>
      <c r="L10" s="518">
        <v>6194132.8794999998</v>
      </c>
      <c r="M10" s="518"/>
      <c r="N10" s="518"/>
      <c r="O10" s="518">
        <v>1733395.5723999999</v>
      </c>
      <c r="P10" s="518">
        <v>391501.06</v>
      </c>
      <c r="Q10" s="518">
        <v>843670.03060000006</v>
      </c>
      <c r="R10" s="518"/>
      <c r="S10" s="518"/>
      <c r="T10" s="518"/>
      <c r="U10" s="518"/>
      <c r="V10" s="518"/>
      <c r="W10" s="518"/>
      <c r="X10" s="518"/>
      <c r="Y10" s="518"/>
      <c r="Z10" s="518"/>
      <c r="AA10" s="579"/>
    </row>
    <row r="11" spans="1:27">
      <c r="A11" s="582" t="s">
        <v>539</v>
      </c>
      <c r="B11" s="581" t="s">
        <v>540</v>
      </c>
      <c r="C11" s="762">
        <v>63952649.308899999</v>
      </c>
      <c r="D11" s="518">
        <v>49210973.866999999</v>
      </c>
      <c r="E11" s="518">
        <v>922820.66</v>
      </c>
      <c r="F11" s="518"/>
      <c r="G11" s="518"/>
      <c r="H11" s="518">
        <v>10762191.9353</v>
      </c>
      <c r="I11" s="518">
        <v>87481.79</v>
      </c>
      <c r="J11" s="518">
        <v>433766.46970000002</v>
      </c>
      <c r="K11" s="518"/>
      <c r="L11" s="518">
        <v>3979483.5066</v>
      </c>
      <c r="M11" s="518"/>
      <c r="N11" s="518"/>
      <c r="O11" s="518">
        <v>1733395.5723999999</v>
      </c>
      <c r="P11" s="518">
        <v>92085.87</v>
      </c>
      <c r="Q11" s="518">
        <v>764812.27379999997</v>
      </c>
      <c r="R11" s="518"/>
      <c r="S11" s="518"/>
      <c r="T11" s="518"/>
      <c r="U11" s="518"/>
      <c r="V11" s="518"/>
      <c r="W11" s="518"/>
      <c r="X11" s="518"/>
      <c r="Y11" s="518"/>
      <c r="Z11" s="518"/>
      <c r="AA11" s="579"/>
    </row>
    <row r="12" spans="1:27">
      <c r="A12" s="582" t="s">
        <v>542</v>
      </c>
      <c r="B12" s="581" t="s">
        <v>543</v>
      </c>
      <c r="C12" s="762">
        <v>35855329.934500001</v>
      </c>
      <c r="D12" s="518">
        <v>21594556.8145</v>
      </c>
      <c r="E12" s="518">
        <v>116456.01</v>
      </c>
      <c r="F12" s="518"/>
      <c r="G12" s="518"/>
      <c r="H12" s="518">
        <v>12880477.728700001</v>
      </c>
      <c r="I12" s="518">
        <v>146497.16</v>
      </c>
      <c r="J12" s="518"/>
      <c r="K12" s="518"/>
      <c r="L12" s="518">
        <v>1380295.3913</v>
      </c>
      <c r="M12" s="518"/>
      <c r="N12" s="518"/>
      <c r="O12" s="518"/>
      <c r="P12" s="518">
        <v>180937.09</v>
      </c>
      <c r="Q12" s="518">
        <v>78857.756800000003</v>
      </c>
      <c r="R12" s="518"/>
      <c r="S12" s="518"/>
      <c r="T12" s="518"/>
      <c r="U12" s="518"/>
      <c r="V12" s="518"/>
      <c r="W12" s="518"/>
      <c r="X12" s="518"/>
      <c r="Y12" s="518"/>
      <c r="Z12" s="518"/>
      <c r="AA12" s="579"/>
    </row>
    <row r="13" spans="1:27">
      <c r="A13" s="582" t="s">
        <v>544</v>
      </c>
      <c r="B13" s="581" t="s">
        <v>545</v>
      </c>
      <c r="C13" s="762">
        <v>16949764.422499999</v>
      </c>
      <c r="D13" s="518">
        <v>16339769.4834</v>
      </c>
      <c r="E13" s="518"/>
      <c r="F13" s="518"/>
      <c r="G13" s="518"/>
      <c r="H13" s="518">
        <v>57893.371099999997</v>
      </c>
      <c r="I13" s="518"/>
      <c r="J13" s="518"/>
      <c r="K13" s="518"/>
      <c r="L13" s="518">
        <v>552101.56799999997</v>
      </c>
      <c r="M13" s="518"/>
      <c r="N13" s="518"/>
      <c r="O13" s="518"/>
      <c r="P13" s="518">
        <v>118478.1</v>
      </c>
      <c r="Q13" s="518"/>
      <c r="R13" s="518"/>
      <c r="S13" s="518"/>
      <c r="T13" s="518"/>
      <c r="U13" s="518"/>
      <c r="V13" s="518"/>
      <c r="W13" s="518"/>
      <c r="X13" s="518"/>
      <c r="Y13" s="518"/>
      <c r="Z13" s="518"/>
      <c r="AA13" s="579"/>
    </row>
    <row r="14" spans="1:27">
      <c r="A14" s="582" t="s">
        <v>546</v>
      </c>
      <c r="B14" s="581" t="s">
        <v>547</v>
      </c>
      <c r="C14" s="762">
        <v>11913390.5448</v>
      </c>
      <c r="D14" s="518">
        <v>8778047.9331999999</v>
      </c>
      <c r="E14" s="518"/>
      <c r="F14" s="518"/>
      <c r="G14" s="518"/>
      <c r="H14" s="518">
        <v>2853090.1979999999</v>
      </c>
      <c r="I14" s="518"/>
      <c r="J14" s="518"/>
      <c r="K14" s="518"/>
      <c r="L14" s="518">
        <v>282252.41360000003</v>
      </c>
      <c r="M14" s="518"/>
      <c r="N14" s="518"/>
      <c r="O14" s="518"/>
      <c r="P14" s="518"/>
      <c r="Q14" s="518"/>
      <c r="R14" s="518"/>
      <c r="S14" s="518"/>
      <c r="T14" s="518"/>
      <c r="U14" s="518"/>
      <c r="V14" s="518"/>
      <c r="W14" s="518"/>
      <c r="X14" s="518"/>
      <c r="Y14" s="518"/>
      <c r="Z14" s="518"/>
      <c r="AA14" s="579"/>
    </row>
    <row r="15" spans="1:27">
      <c r="A15" s="580">
        <v>1.2</v>
      </c>
      <c r="B15" s="577" t="s">
        <v>548</v>
      </c>
      <c r="C15" s="762">
        <v>2200215.83</v>
      </c>
      <c r="D15" s="518">
        <v>293971.78999999998</v>
      </c>
      <c r="E15" s="518">
        <v>8588.9500000000007</v>
      </c>
      <c r="F15" s="518"/>
      <c r="G15" s="518"/>
      <c r="H15" s="518">
        <v>352522.98</v>
      </c>
      <c r="I15" s="518">
        <v>4937.4799999999996</v>
      </c>
      <c r="J15" s="518">
        <v>12412.08</v>
      </c>
      <c r="K15" s="518"/>
      <c r="L15" s="518">
        <v>1553721.06</v>
      </c>
      <c r="M15" s="518"/>
      <c r="N15" s="518"/>
      <c r="O15" s="518">
        <v>293795.69</v>
      </c>
      <c r="P15" s="518">
        <v>112723.09</v>
      </c>
      <c r="Q15" s="518">
        <v>437979.63</v>
      </c>
      <c r="R15" s="518"/>
      <c r="S15" s="518"/>
      <c r="T15" s="518"/>
      <c r="U15" s="518"/>
      <c r="V15" s="518"/>
      <c r="W15" s="518"/>
      <c r="X15" s="518"/>
      <c r="Y15" s="518"/>
      <c r="Z15" s="518"/>
      <c r="AA15" s="579"/>
    </row>
    <row r="16" spans="1:27">
      <c r="A16" s="578">
        <v>1.3</v>
      </c>
      <c r="B16" s="577" t="s">
        <v>679</v>
      </c>
      <c r="C16" s="763"/>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5"/>
    </row>
    <row r="17" spans="1:27" s="562" customFormat="1" ht="25.5">
      <c r="A17" s="573" t="s">
        <v>550</v>
      </c>
      <c r="B17" s="574" t="s">
        <v>551</v>
      </c>
      <c r="C17" s="764">
        <v>127823400.57709999</v>
      </c>
      <c r="D17" s="519">
        <v>95403648.229300007</v>
      </c>
      <c r="E17" s="519">
        <v>1039276.67</v>
      </c>
      <c r="F17" s="519"/>
      <c r="G17" s="519"/>
      <c r="H17" s="519">
        <v>26225619.4683</v>
      </c>
      <c r="I17" s="519">
        <v>233978.95</v>
      </c>
      <c r="J17" s="519">
        <v>433766.46970000002</v>
      </c>
      <c r="K17" s="519"/>
      <c r="L17" s="519">
        <v>6194132.8794999998</v>
      </c>
      <c r="M17" s="519"/>
      <c r="N17" s="519"/>
      <c r="O17" s="519">
        <v>1733395.5723999999</v>
      </c>
      <c r="P17" s="519">
        <v>391501.06</v>
      </c>
      <c r="Q17" s="519">
        <v>843670.03060000006</v>
      </c>
      <c r="R17" s="519"/>
      <c r="S17" s="519"/>
      <c r="T17" s="519"/>
      <c r="U17" s="519"/>
      <c r="V17" s="519"/>
      <c r="W17" s="519"/>
      <c r="X17" s="519"/>
      <c r="Y17" s="519"/>
      <c r="Z17" s="519"/>
      <c r="AA17" s="567"/>
    </row>
    <row r="18" spans="1:27" s="562" customFormat="1" ht="25.5">
      <c r="A18" s="570" t="s">
        <v>553</v>
      </c>
      <c r="B18" s="571" t="s">
        <v>554</v>
      </c>
      <c r="C18" s="765">
        <v>127823400.57709999</v>
      </c>
      <c r="D18" s="519">
        <v>95403648.229300007</v>
      </c>
      <c r="E18" s="519">
        <v>1039276.67</v>
      </c>
      <c r="F18" s="519"/>
      <c r="G18" s="519"/>
      <c r="H18" s="519">
        <v>26225619.4683</v>
      </c>
      <c r="I18" s="519">
        <v>233978.95</v>
      </c>
      <c r="J18" s="519">
        <v>433766.46970000002</v>
      </c>
      <c r="K18" s="519"/>
      <c r="L18" s="519">
        <v>6194132.8794999998</v>
      </c>
      <c r="M18" s="519"/>
      <c r="N18" s="519"/>
      <c r="O18" s="519">
        <v>1733395.5723999999</v>
      </c>
      <c r="P18" s="519">
        <v>391501.06</v>
      </c>
      <c r="Q18" s="519">
        <v>843670.03060000006</v>
      </c>
      <c r="R18" s="519"/>
      <c r="S18" s="519"/>
      <c r="T18" s="519"/>
      <c r="U18" s="519"/>
      <c r="V18" s="519"/>
      <c r="W18" s="519"/>
      <c r="X18" s="519"/>
      <c r="Y18" s="519"/>
      <c r="Z18" s="519"/>
      <c r="AA18" s="567"/>
    </row>
    <row r="19" spans="1:27" s="562" customFormat="1">
      <c r="A19" s="573" t="s">
        <v>556</v>
      </c>
      <c r="B19" s="572" t="s">
        <v>557</v>
      </c>
      <c r="C19" s="765">
        <v>173426894.39289999</v>
      </c>
      <c r="D19" s="519">
        <v>126084440.338</v>
      </c>
      <c r="E19" s="519">
        <v>1133843.47</v>
      </c>
      <c r="F19" s="519"/>
      <c r="G19" s="519"/>
      <c r="H19" s="519">
        <v>38207194.360299997</v>
      </c>
      <c r="I19" s="519">
        <v>167807.65</v>
      </c>
      <c r="J19" s="519">
        <v>298426.14889999997</v>
      </c>
      <c r="K19" s="519"/>
      <c r="L19" s="519">
        <v>9135259.6945999991</v>
      </c>
      <c r="M19" s="519"/>
      <c r="N19" s="519"/>
      <c r="O19" s="519">
        <v>1864682.0955999999</v>
      </c>
      <c r="P19" s="519">
        <v>395924.02</v>
      </c>
      <c r="Q19" s="519">
        <v>2686065.2514</v>
      </c>
      <c r="R19" s="519"/>
      <c r="S19" s="519"/>
      <c r="T19" s="519"/>
      <c r="U19" s="519"/>
      <c r="V19" s="519"/>
      <c r="W19" s="519"/>
      <c r="X19" s="519"/>
      <c r="Y19" s="519"/>
      <c r="Z19" s="519"/>
      <c r="AA19" s="567"/>
    </row>
    <row r="20" spans="1:27" s="562" customFormat="1">
      <c r="A20" s="570" t="s">
        <v>559</v>
      </c>
      <c r="B20" s="571" t="s">
        <v>560</v>
      </c>
      <c r="C20" s="765">
        <v>173426894.39289999</v>
      </c>
      <c r="D20" s="519">
        <v>126084440.338</v>
      </c>
      <c r="E20" s="519">
        <v>1133843.47</v>
      </c>
      <c r="F20" s="519"/>
      <c r="G20" s="519"/>
      <c r="H20" s="519">
        <v>38207194.360299997</v>
      </c>
      <c r="I20" s="519">
        <v>167807.65</v>
      </c>
      <c r="J20" s="519">
        <v>298426.14889999997</v>
      </c>
      <c r="K20" s="519"/>
      <c r="L20" s="519">
        <v>9135259.6945999991</v>
      </c>
      <c r="M20" s="519"/>
      <c r="N20" s="519"/>
      <c r="O20" s="519">
        <v>1864682.0955999999</v>
      </c>
      <c r="P20" s="519">
        <v>395924.02</v>
      </c>
      <c r="Q20" s="519">
        <v>2686065.2514</v>
      </c>
      <c r="R20" s="519"/>
      <c r="S20" s="519"/>
      <c r="T20" s="519"/>
      <c r="U20" s="519"/>
      <c r="V20" s="519"/>
      <c r="W20" s="519"/>
      <c r="X20" s="519"/>
      <c r="Y20" s="519"/>
      <c r="Z20" s="519"/>
      <c r="AA20" s="567"/>
    </row>
    <row r="21" spans="1:27" s="562" customFormat="1">
      <c r="A21" s="569">
        <v>1.4</v>
      </c>
      <c r="B21" s="568" t="s">
        <v>562</v>
      </c>
      <c r="C21" s="765"/>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67"/>
    </row>
    <row r="22" spans="1:27" s="562" customFormat="1">
      <c r="A22" s="566">
        <v>1.5</v>
      </c>
      <c r="B22" s="565" t="s">
        <v>564</v>
      </c>
      <c r="C22" s="766"/>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3"/>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Normal="100" workbookViewId="0">
      <selection activeCell="C7" sqref="C7:L33"/>
    </sheetView>
  </sheetViews>
  <sheetFormatPr defaultColWidth="9.140625" defaultRowHeight="12.75"/>
  <cols>
    <col min="1" max="1" width="11.85546875" style="529" bestFit="1" customWidth="1"/>
    <col min="2" max="2" width="61" style="529" customWidth="1"/>
    <col min="3" max="3" width="12.7109375" style="529" customWidth="1"/>
    <col min="4" max="5" width="16.140625" style="529" customWidth="1"/>
    <col min="6" max="6" width="16.140625" style="590" customWidth="1"/>
    <col min="7" max="7" width="25.28515625" style="590" customWidth="1"/>
    <col min="8" max="8" width="11.85546875" style="529" customWidth="1"/>
    <col min="9" max="11" width="16.140625" style="590" customWidth="1"/>
    <col min="12" max="12" width="26.28515625" style="590" customWidth="1"/>
    <col min="13" max="13" width="9.140625" style="529" customWidth="1"/>
    <col min="14" max="16384" width="9.140625" style="529"/>
  </cols>
  <sheetData>
    <row r="1" spans="1:12" ht="13.5">
      <c r="A1" s="421" t="s">
        <v>0</v>
      </c>
      <c r="B1" s="333" t="str">
        <f>Info!C2</f>
        <v>სს "ზირაათ ბანკი საქართველო"</v>
      </c>
      <c r="F1" s="529"/>
      <c r="G1" s="529"/>
      <c r="I1" s="529"/>
      <c r="J1" s="529"/>
      <c r="K1" s="529"/>
      <c r="L1" s="529"/>
    </row>
    <row r="2" spans="1:12">
      <c r="A2" s="423" t="s">
        <v>1</v>
      </c>
      <c r="B2" s="754">
        <f>'1. key ratios'!B2</f>
        <v>45473</v>
      </c>
      <c r="F2" s="529"/>
      <c r="G2" s="529"/>
      <c r="I2" s="529"/>
      <c r="J2" s="529"/>
      <c r="K2" s="529"/>
      <c r="L2" s="529"/>
    </row>
    <row r="3" spans="1:12">
      <c r="A3" s="424" t="s">
        <v>669</v>
      </c>
      <c r="F3" s="529"/>
      <c r="G3" s="529"/>
      <c r="I3" s="529"/>
      <c r="J3" s="529"/>
      <c r="K3" s="529"/>
      <c r="L3" s="529"/>
    </row>
    <row r="4" spans="1:12">
      <c r="F4" s="529"/>
      <c r="G4" s="529"/>
      <c r="I4" s="529"/>
      <c r="J4" s="529"/>
      <c r="K4" s="529"/>
      <c r="L4" s="529"/>
    </row>
    <row r="5" spans="1:12" ht="37.5" customHeight="1">
      <c r="A5" s="863" t="s">
        <v>670</v>
      </c>
      <c r="B5" s="864"/>
      <c r="C5" s="912" t="s">
        <v>194</v>
      </c>
      <c r="D5" s="913"/>
      <c r="E5" s="913"/>
      <c r="F5" s="913"/>
      <c r="G5" s="913"/>
      <c r="H5" s="912" t="s">
        <v>600</v>
      </c>
      <c r="I5" s="914"/>
      <c r="J5" s="914"/>
      <c r="K5" s="914"/>
      <c r="L5" s="915"/>
    </row>
    <row r="6" spans="1:12" ht="39.6" customHeight="1">
      <c r="A6" s="867"/>
      <c r="B6" s="868"/>
      <c r="C6" s="430"/>
      <c r="D6" s="527" t="s">
        <v>632</v>
      </c>
      <c r="E6" s="527" t="s">
        <v>633</v>
      </c>
      <c r="F6" s="527" t="s">
        <v>634</v>
      </c>
      <c r="G6" s="527" t="s">
        <v>635</v>
      </c>
      <c r="H6" s="594"/>
      <c r="I6" s="527" t="s">
        <v>632</v>
      </c>
      <c r="J6" s="527" t="s">
        <v>633</v>
      </c>
      <c r="K6" s="527" t="s">
        <v>634</v>
      </c>
      <c r="L6" s="527" t="s">
        <v>635</v>
      </c>
    </row>
    <row r="7" spans="1:12">
      <c r="A7" s="518">
        <v>1</v>
      </c>
      <c r="B7" s="533" t="s">
        <v>202</v>
      </c>
      <c r="C7" s="677">
        <v>5341050.4312000005</v>
      </c>
      <c r="D7" s="521">
        <v>4778395.9128</v>
      </c>
      <c r="E7" s="521">
        <v>264265.76640000002</v>
      </c>
      <c r="F7" s="521">
        <v>298388.75199999998</v>
      </c>
      <c r="G7" s="593"/>
      <c r="H7" s="677">
        <v>130404.28</v>
      </c>
      <c r="I7" s="521">
        <v>21267.360000000001</v>
      </c>
      <c r="J7" s="521">
        <v>13689.47</v>
      </c>
      <c r="K7" s="521">
        <v>95447.45</v>
      </c>
      <c r="L7" s="593"/>
    </row>
    <row r="8" spans="1:12">
      <c r="A8" s="518">
        <v>2</v>
      </c>
      <c r="B8" s="533" t="s">
        <v>203</v>
      </c>
      <c r="C8" s="677">
        <v>1526634.6226999999</v>
      </c>
      <c r="D8" s="521">
        <v>1520353.8626999999</v>
      </c>
      <c r="E8" s="521">
        <v>6280.76</v>
      </c>
      <c r="F8" s="795"/>
      <c r="G8" s="795"/>
      <c r="H8" s="677">
        <v>3416.13</v>
      </c>
      <c r="I8" s="521">
        <v>3164.01</v>
      </c>
      <c r="J8" s="521">
        <v>252.12</v>
      </c>
      <c r="K8" s="795"/>
      <c r="L8" s="795"/>
    </row>
    <row r="9" spans="1:12">
      <c r="A9" s="518">
        <v>3</v>
      </c>
      <c r="B9" s="533" t="s">
        <v>204</v>
      </c>
      <c r="C9" s="677">
        <v>0</v>
      </c>
      <c r="D9" s="521"/>
      <c r="E9" s="521"/>
      <c r="F9" s="795"/>
      <c r="G9" s="795"/>
      <c r="H9" s="677">
        <v>0</v>
      </c>
      <c r="I9" s="521"/>
      <c r="J9" s="521"/>
      <c r="K9" s="795"/>
      <c r="L9" s="795"/>
    </row>
    <row r="10" spans="1:12">
      <c r="A10" s="518">
        <v>4</v>
      </c>
      <c r="B10" s="533" t="s">
        <v>205</v>
      </c>
      <c r="C10" s="677">
        <v>1718183.5639</v>
      </c>
      <c r="D10" s="521">
        <v>1572452.0338999999</v>
      </c>
      <c r="E10" s="521">
        <v>145731.53</v>
      </c>
      <c r="F10" s="795"/>
      <c r="G10" s="795"/>
      <c r="H10" s="677">
        <v>6789.9</v>
      </c>
      <c r="I10" s="521">
        <v>4618.22</v>
      </c>
      <c r="J10" s="521">
        <v>2171.6799999999998</v>
      </c>
      <c r="K10" s="795"/>
      <c r="L10" s="795"/>
    </row>
    <row r="11" spans="1:12">
      <c r="A11" s="518">
        <v>5</v>
      </c>
      <c r="B11" s="533" t="s">
        <v>206</v>
      </c>
      <c r="C11" s="677">
        <v>5363360.8829999994</v>
      </c>
      <c r="D11" s="521">
        <v>3264389.4517000001</v>
      </c>
      <c r="E11" s="521">
        <v>1390880.9113</v>
      </c>
      <c r="F11" s="795">
        <v>708090.52</v>
      </c>
      <c r="G11" s="795"/>
      <c r="H11" s="677">
        <v>211957.61</v>
      </c>
      <c r="I11" s="521">
        <v>9865.08</v>
      </c>
      <c r="J11" s="521">
        <v>21499.66</v>
      </c>
      <c r="K11" s="795">
        <v>180592.87</v>
      </c>
      <c r="L11" s="795"/>
    </row>
    <row r="12" spans="1:12">
      <c r="A12" s="518">
        <v>6</v>
      </c>
      <c r="B12" s="533" t="s">
        <v>207</v>
      </c>
      <c r="C12" s="677">
        <v>13785798.621499998</v>
      </c>
      <c r="D12" s="521">
        <v>11326215.507099999</v>
      </c>
      <c r="E12" s="521">
        <v>1748460.0515999999</v>
      </c>
      <c r="F12" s="795">
        <v>711123.06279999996</v>
      </c>
      <c r="G12" s="795"/>
      <c r="H12" s="677">
        <v>160766.07999999999</v>
      </c>
      <c r="I12" s="521">
        <v>31985.46</v>
      </c>
      <c r="J12" s="521">
        <v>14741.28</v>
      </c>
      <c r="K12" s="795">
        <v>114039.34</v>
      </c>
      <c r="L12" s="795"/>
    </row>
    <row r="13" spans="1:12">
      <c r="A13" s="518">
        <v>7</v>
      </c>
      <c r="B13" s="533" t="s">
        <v>208</v>
      </c>
      <c r="C13" s="677">
        <v>13228137.014600001</v>
      </c>
      <c r="D13" s="521">
        <v>3641226.8132000002</v>
      </c>
      <c r="E13" s="521">
        <v>9586910.2014000006</v>
      </c>
      <c r="F13" s="795"/>
      <c r="G13" s="795"/>
      <c r="H13" s="677">
        <v>118225.93</v>
      </c>
      <c r="I13" s="521">
        <v>12672.9</v>
      </c>
      <c r="J13" s="521">
        <v>105553.03</v>
      </c>
      <c r="K13" s="795"/>
      <c r="L13" s="795"/>
    </row>
    <row r="14" spans="1:12">
      <c r="A14" s="518">
        <v>8</v>
      </c>
      <c r="B14" s="533" t="s">
        <v>209</v>
      </c>
      <c r="C14" s="677">
        <v>1516615.4604999998</v>
      </c>
      <c r="D14" s="521">
        <v>1159554.3304999999</v>
      </c>
      <c r="E14" s="521">
        <v>146497.16</v>
      </c>
      <c r="F14" s="795">
        <v>210563.97</v>
      </c>
      <c r="G14" s="795"/>
      <c r="H14" s="677">
        <v>71046.850000000006</v>
      </c>
      <c r="I14" s="521">
        <v>7068.4</v>
      </c>
      <c r="J14" s="521">
        <v>3654.37</v>
      </c>
      <c r="K14" s="795">
        <v>60324.08</v>
      </c>
      <c r="L14" s="795"/>
    </row>
    <row r="15" spans="1:12">
      <c r="A15" s="518">
        <v>9</v>
      </c>
      <c r="B15" s="533" t="s">
        <v>210</v>
      </c>
      <c r="C15" s="677">
        <v>2406249.673</v>
      </c>
      <c r="D15" s="521">
        <v>2406249.673</v>
      </c>
      <c r="E15" s="521"/>
      <c r="F15" s="795"/>
      <c r="G15" s="795"/>
      <c r="H15" s="677">
        <v>5132.16</v>
      </c>
      <c r="I15" s="521">
        <v>5132.16</v>
      </c>
      <c r="J15" s="521"/>
      <c r="K15" s="795"/>
      <c r="L15" s="795"/>
    </row>
    <row r="16" spans="1:12" ht="25.5">
      <c r="A16" s="518">
        <v>10</v>
      </c>
      <c r="B16" s="533" t="s">
        <v>211</v>
      </c>
      <c r="C16" s="677">
        <v>3068347.8142999997</v>
      </c>
      <c r="D16" s="521">
        <v>1492978.0748000001</v>
      </c>
      <c r="E16" s="521"/>
      <c r="F16" s="795">
        <v>1575369.7394999999</v>
      </c>
      <c r="G16" s="795"/>
      <c r="H16" s="677">
        <v>264198.16000000003</v>
      </c>
      <c r="I16" s="521">
        <v>10212.56</v>
      </c>
      <c r="J16" s="521"/>
      <c r="K16" s="795">
        <v>253985.6</v>
      </c>
      <c r="L16" s="795"/>
    </row>
    <row r="17" spans="1:12">
      <c r="A17" s="518">
        <v>11</v>
      </c>
      <c r="B17" s="533" t="s">
        <v>212</v>
      </c>
      <c r="C17" s="677">
        <v>12284656.0407</v>
      </c>
      <c r="D17" s="521">
        <v>12284656.0407</v>
      </c>
      <c r="E17" s="521"/>
      <c r="F17" s="795"/>
      <c r="G17" s="795"/>
      <c r="H17" s="677">
        <v>11278.58</v>
      </c>
      <c r="I17" s="521">
        <v>11278.58</v>
      </c>
      <c r="J17" s="521"/>
      <c r="K17" s="795"/>
      <c r="L17" s="795"/>
    </row>
    <row r="18" spans="1:12">
      <c r="A18" s="518">
        <v>12</v>
      </c>
      <c r="B18" s="533" t="s">
        <v>213</v>
      </c>
      <c r="C18" s="677">
        <v>33476609.113400001</v>
      </c>
      <c r="D18" s="521">
        <v>30391430.376400001</v>
      </c>
      <c r="E18" s="521">
        <v>2756675.0602000002</v>
      </c>
      <c r="F18" s="795">
        <v>328503.67680000002</v>
      </c>
      <c r="G18" s="795"/>
      <c r="H18" s="677">
        <v>243797.26</v>
      </c>
      <c r="I18" s="521">
        <v>105913.33</v>
      </c>
      <c r="J18" s="521">
        <v>20381.87</v>
      </c>
      <c r="K18" s="795">
        <v>117502.06</v>
      </c>
      <c r="L18" s="795"/>
    </row>
    <row r="19" spans="1:12">
      <c r="A19" s="518">
        <v>13</v>
      </c>
      <c r="B19" s="533" t="s">
        <v>214</v>
      </c>
      <c r="C19" s="677">
        <v>12130969.9662</v>
      </c>
      <c r="D19" s="521">
        <v>6695646.5722000003</v>
      </c>
      <c r="E19" s="521">
        <v>5399478.7240000004</v>
      </c>
      <c r="F19" s="795">
        <v>35844.67</v>
      </c>
      <c r="G19" s="795"/>
      <c r="H19" s="677">
        <v>124540.04000000001</v>
      </c>
      <c r="I19" s="521">
        <v>18313.25</v>
      </c>
      <c r="J19" s="521">
        <v>86253.16</v>
      </c>
      <c r="K19" s="795">
        <v>19973.63</v>
      </c>
      <c r="L19" s="795"/>
    </row>
    <row r="20" spans="1:12">
      <c r="A20" s="518">
        <v>14</v>
      </c>
      <c r="B20" s="533" t="s">
        <v>215</v>
      </c>
      <c r="C20" s="677">
        <v>5503807.209999999</v>
      </c>
      <c r="D20" s="521">
        <v>1200209.3999999999</v>
      </c>
      <c r="E20" s="521">
        <v>4303597.8099999996</v>
      </c>
      <c r="F20" s="795"/>
      <c r="G20" s="795"/>
      <c r="H20" s="677">
        <v>85337.37999999999</v>
      </c>
      <c r="I20" s="521">
        <v>1518.68</v>
      </c>
      <c r="J20" s="521">
        <v>83818.7</v>
      </c>
      <c r="K20" s="795"/>
      <c r="L20" s="795"/>
    </row>
    <row r="21" spans="1:12">
      <c r="A21" s="518">
        <v>15</v>
      </c>
      <c r="B21" s="533" t="s">
        <v>216</v>
      </c>
      <c r="C21" s="677">
        <v>6772458.6200000001</v>
      </c>
      <c r="D21" s="521">
        <v>6772458.6200000001</v>
      </c>
      <c r="E21" s="521"/>
      <c r="F21" s="795"/>
      <c r="G21" s="795"/>
      <c r="H21" s="677">
        <v>16659.849999999999</v>
      </c>
      <c r="I21" s="521">
        <v>16659.849999999999</v>
      </c>
      <c r="J21" s="521"/>
      <c r="K21" s="795"/>
      <c r="L21" s="795"/>
    </row>
    <row r="22" spans="1:12">
      <c r="A22" s="518">
        <v>16</v>
      </c>
      <c r="B22" s="533" t="s">
        <v>217</v>
      </c>
      <c r="C22" s="677">
        <v>0</v>
      </c>
      <c r="D22" s="521"/>
      <c r="E22" s="521"/>
      <c r="F22" s="795"/>
      <c r="G22" s="795"/>
      <c r="H22" s="677">
        <v>0</v>
      </c>
      <c r="I22" s="521"/>
      <c r="J22" s="521"/>
      <c r="K22" s="795"/>
      <c r="L22" s="795"/>
    </row>
    <row r="23" spans="1:12">
      <c r="A23" s="518">
        <v>17</v>
      </c>
      <c r="B23" s="533" t="s">
        <v>218</v>
      </c>
      <c r="C23" s="677">
        <v>2291064.4435000001</v>
      </c>
      <c r="D23" s="521">
        <v>694794.14139999996</v>
      </c>
      <c r="E23" s="521">
        <v>372641.14490000001</v>
      </c>
      <c r="F23" s="795">
        <v>1223629.1572</v>
      </c>
      <c r="G23" s="795"/>
      <c r="H23" s="677">
        <v>431776.7</v>
      </c>
      <c r="I23" s="521">
        <v>650.28</v>
      </c>
      <c r="J23" s="521">
        <v>3351.83</v>
      </c>
      <c r="K23" s="795">
        <v>427774.59</v>
      </c>
      <c r="L23" s="795"/>
    </row>
    <row r="24" spans="1:12">
      <c r="A24" s="518">
        <v>18</v>
      </c>
      <c r="B24" s="533" t="s">
        <v>219</v>
      </c>
      <c r="C24" s="677">
        <v>0</v>
      </c>
      <c r="D24" s="521"/>
      <c r="E24" s="521"/>
      <c r="F24" s="795"/>
      <c r="G24" s="795"/>
      <c r="H24" s="677">
        <v>0</v>
      </c>
      <c r="I24" s="521"/>
      <c r="J24" s="521"/>
      <c r="K24" s="795"/>
      <c r="L24" s="795"/>
    </row>
    <row r="25" spans="1:12">
      <c r="A25" s="518">
        <v>19</v>
      </c>
      <c r="B25" s="533" t="s">
        <v>220</v>
      </c>
      <c r="C25" s="677">
        <v>0</v>
      </c>
      <c r="D25" s="521"/>
      <c r="E25" s="521"/>
      <c r="F25" s="795"/>
      <c r="G25" s="795"/>
      <c r="H25" s="677">
        <v>0</v>
      </c>
      <c r="I25" s="521"/>
      <c r="J25" s="521"/>
      <c r="K25" s="795"/>
      <c r="L25" s="795"/>
    </row>
    <row r="26" spans="1:12">
      <c r="A26" s="518">
        <v>20</v>
      </c>
      <c r="B26" s="533" t="s">
        <v>221</v>
      </c>
      <c r="C26" s="677">
        <v>325146.90999999997</v>
      </c>
      <c r="D26" s="521">
        <v>325146.90999999997</v>
      </c>
      <c r="E26" s="521"/>
      <c r="F26" s="795"/>
      <c r="G26" s="795"/>
      <c r="H26" s="677">
        <v>413.23</v>
      </c>
      <c r="I26" s="521">
        <v>413.23</v>
      </c>
      <c r="J26" s="521"/>
      <c r="K26" s="795"/>
      <c r="L26" s="795"/>
    </row>
    <row r="27" spans="1:12">
      <c r="A27" s="518">
        <v>21</v>
      </c>
      <c r="B27" s="533" t="s">
        <v>222</v>
      </c>
      <c r="C27" s="677">
        <v>140666.16</v>
      </c>
      <c r="D27" s="521">
        <v>140666.16</v>
      </c>
      <c r="E27" s="521"/>
      <c r="F27" s="795"/>
      <c r="G27" s="795"/>
      <c r="H27" s="677">
        <v>187.75</v>
      </c>
      <c r="I27" s="521">
        <v>187.75</v>
      </c>
      <c r="J27" s="521"/>
      <c r="K27" s="795"/>
      <c r="L27" s="795"/>
    </row>
    <row r="28" spans="1:12">
      <c r="A28" s="518">
        <v>22</v>
      </c>
      <c r="B28" s="533" t="s">
        <v>223</v>
      </c>
      <c r="C28" s="677">
        <v>7519.25</v>
      </c>
      <c r="D28" s="521">
        <v>7519.25</v>
      </c>
      <c r="E28" s="521"/>
      <c r="F28" s="795"/>
      <c r="G28" s="795"/>
      <c r="H28" s="677">
        <v>5.73</v>
      </c>
      <c r="I28" s="521">
        <v>5.73</v>
      </c>
      <c r="J28" s="521"/>
      <c r="K28" s="795"/>
      <c r="L28" s="795"/>
    </row>
    <row r="29" spans="1:12">
      <c r="A29" s="518">
        <v>23</v>
      </c>
      <c r="B29" s="533" t="s">
        <v>224</v>
      </c>
      <c r="C29" s="677">
        <v>18722406.415499996</v>
      </c>
      <c r="D29" s="521">
        <v>17174515.509</v>
      </c>
      <c r="E29" s="521">
        <v>393134.9</v>
      </c>
      <c r="F29" s="795">
        <v>1154756.0064999999</v>
      </c>
      <c r="G29" s="795"/>
      <c r="H29" s="677">
        <v>343966.88999999996</v>
      </c>
      <c r="I29" s="521">
        <v>41036</v>
      </c>
      <c r="J29" s="521">
        <v>2172.17</v>
      </c>
      <c r="K29" s="795">
        <v>300758.71999999997</v>
      </c>
      <c r="L29" s="795"/>
    </row>
    <row r="30" spans="1:12">
      <c r="A30" s="518">
        <v>24</v>
      </c>
      <c r="B30" s="533" t="s">
        <v>225</v>
      </c>
      <c r="C30" s="677">
        <v>16661.78</v>
      </c>
      <c r="D30" s="521">
        <v>16661.78</v>
      </c>
      <c r="E30" s="521"/>
      <c r="F30" s="795"/>
      <c r="G30" s="795"/>
      <c r="H30" s="677">
        <v>12.75</v>
      </c>
      <c r="I30" s="521">
        <v>12.75</v>
      </c>
      <c r="J30" s="521"/>
      <c r="K30" s="795"/>
      <c r="L30" s="795"/>
    </row>
    <row r="31" spans="1:12">
      <c r="A31" s="518">
        <v>25</v>
      </c>
      <c r="B31" s="533" t="s">
        <v>226</v>
      </c>
      <c r="C31" s="677">
        <v>10349618.236300001</v>
      </c>
      <c r="D31" s="521">
        <v>10175213.826300001</v>
      </c>
      <c r="E31" s="521">
        <v>174404.41</v>
      </c>
      <c r="F31" s="795"/>
      <c r="G31" s="795"/>
      <c r="H31" s="677">
        <v>18371.010000000002</v>
      </c>
      <c r="I31" s="521">
        <v>16431.400000000001</v>
      </c>
      <c r="J31" s="521">
        <v>1939.61</v>
      </c>
      <c r="K31" s="795"/>
      <c r="L31" s="795"/>
    </row>
    <row r="32" spans="1:12">
      <c r="A32" s="518">
        <v>26</v>
      </c>
      <c r="B32" s="533" t="s">
        <v>671</v>
      </c>
      <c r="C32" s="677">
        <v>0</v>
      </c>
      <c r="D32" s="521"/>
      <c r="E32" s="521"/>
      <c r="F32" s="795"/>
      <c r="G32" s="795"/>
      <c r="H32" s="677">
        <v>0</v>
      </c>
      <c r="I32" s="521"/>
      <c r="J32" s="521"/>
      <c r="K32" s="795"/>
      <c r="L32" s="795"/>
    </row>
    <row r="33" spans="1:12">
      <c r="A33" s="518">
        <v>27</v>
      </c>
      <c r="B33" s="592" t="s">
        <v>8</v>
      </c>
      <c r="C33" s="677">
        <v>149975962.23029998</v>
      </c>
      <c r="D33" s="796">
        <v>117040734.24569999</v>
      </c>
      <c r="E33" s="796">
        <v>26688958.4298</v>
      </c>
      <c r="F33" s="796">
        <v>6246269.5548</v>
      </c>
      <c r="G33" s="796">
        <v>0</v>
      </c>
      <c r="H33" s="677">
        <v>2248284.27</v>
      </c>
      <c r="I33" s="796">
        <v>318406.98000000004</v>
      </c>
      <c r="J33" s="796">
        <v>359478.95</v>
      </c>
      <c r="K33" s="796">
        <v>1570398.34</v>
      </c>
      <c r="L33" s="796">
        <v>0</v>
      </c>
    </row>
    <row r="34" spans="1:12">
      <c r="A34" s="548"/>
      <c r="B34" s="548"/>
      <c r="C34" s="548"/>
      <c r="D34" s="548"/>
      <c r="E34" s="548"/>
      <c r="H34" s="548"/>
    </row>
    <row r="35" spans="1:12">
      <c r="A35" s="548"/>
      <c r="B35" s="591"/>
      <c r="C35" s="591"/>
      <c r="D35" s="548"/>
      <c r="E35" s="548"/>
      <c r="H35" s="548"/>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Normal="100" workbookViewId="0">
      <selection activeCell="C6" sqref="C6:K11"/>
    </sheetView>
  </sheetViews>
  <sheetFormatPr defaultColWidth="8.7109375" defaultRowHeight="12"/>
  <cols>
    <col min="1" max="1" width="11.85546875" style="431" bestFit="1" customWidth="1"/>
    <col min="2" max="2" width="90.7109375" style="431" customWidth="1"/>
    <col min="3" max="3" width="19.5703125" style="431" bestFit="1" customWidth="1"/>
    <col min="4" max="4" width="19.7109375" style="431" customWidth="1"/>
    <col min="5" max="5" width="24.5703125" style="431" bestFit="1" customWidth="1"/>
    <col min="6" max="6" width="21.7109375" style="431" customWidth="1"/>
    <col min="7" max="7" width="19.5703125" style="431" bestFit="1" customWidth="1"/>
    <col min="8" max="8" width="20.7109375" style="431" customWidth="1"/>
    <col min="9" max="9" width="19.85546875" style="431" customWidth="1"/>
    <col min="10" max="10" width="19.5703125" style="431" bestFit="1" customWidth="1"/>
    <col min="11" max="11" width="22.85546875" style="431" bestFit="1" customWidth="1"/>
    <col min="12" max="12" width="8.7109375" style="431" customWidth="1"/>
    <col min="13" max="16384" width="8.7109375" style="431"/>
  </cols>
  <sheetData>
    <row r="1" spans="1:11" s="422" customFormat="1" ht="13.5">
      <c r="A1" s="421" t="s">
        <v>0</v>
      </c>
      <c r="B1" s="333" t="str">
        <f>Info!C2</f>
        <v>სს "ზირაათ ბანკი საქართველო"</v>
      </c>
      <c r="C1" s="529"/>
      <c r="D1" s="529"/>
      <c r="E1" s="529"/>
      <c r="F1" s="529"/>
      <c r="G1" s="529"/>
      <c r="H1" s="529"/>
      <c r="I1" s="529"/>
      <c r="J1" s="529"/>
      <c r="K1" s="529"/>
    </row>
    <row r="2" spans="1:11" s="422" customFormat="1" ht="12.75">
      <c r="A2" s="423" t="s">
        <v>1</v>
      </c>
      <c r="B2" s="754">
        <f>'1. key ratios'!B2</f>
        <v>45473</v>
      </c>
      <c r="C2" s="529"/>
      <c r="D2" s="529"/>
      <c r="E2" s="529"/>
      <c r="F2" s="529"/>
      <c r="G2" s="529"/>
      <c r="H2" s="529"/>
      <c r="I2" s="529"/>
      <c r="J2" s="529"/>
      <c r="K2" s="529"/>
    </row>
    <row r="3" spans="1:11" s="422" customFormat="1" ht="12.75">
      <c r="A3" s="424" t="s">
        <v>650</v>
      </c>
      <c r="B3" s="529"/>
      <c r="C3" s="529"/>
      <c r="D3" s="529"/>
      <c r="E3" s="529"/>
      <c r="F3" s="529"/>
      <c r="G3" s="529"/>
      <c r="H3" s="529"/>
      <c r="I3" s="529"/>
      <c r="J3" s="529"/>
      <c r="K3" s="529"/>
    </row>
    <row r="4" spans="1:11">
      <c r="A4" s="599"/>
      <c r="B4" s="599"/>
      <c r="C4" s="598" t="s">
        <v>187</v>
      </c>
      <c r="D4" s="598" t="s">
        <v>188</v>
      </c>
      <c r="E4" s="598" t="s">
        <v>189</v>
      </c>
      <c r="F4" s="598" t="s">
        <v>190</v>
      </c>
      <c r="G4" s="598" t="s">
        <v>191</v>
      </c>
      <c r="H4" s="598" t="s">
        <v>192</v>
      </c>
      <c r="I4" s="598" t="s">
        <v>651</v>
      </c>
      <c r="J4" s="598" t="s">
        <v>652</v>
      </c>
      <c r="K4" s="598" t="s">
        <v>653</v>
      </c>
    </row>
    <row r="5" spans="1:11" ht="104.1" customHeight="1">
      <c r="A5" s="916" t="s">
        <v>654</v>
      </c>
      <c r="B5" s="917"/>
      <c r="C5" s="597" t="s">
        <v>655</v>
      </c>
      <c r="D5" s="597" t="s">
        <v>656</v>
      </c>
      <c r="E5" s="597" t="s">
        <v>657</v>
      </c>
      <c r="F5" s="597" t="s">
        <v>658</v>
      </c>
      <c r="G5" s="597" t="s">
        <v>659</v>
      </c>
      <c r="H5" s="597" t="s">
        <v>660</v>
      </c>
      <c r="I5" s="597" t="s">
        <v>661</v>
      </c>
      <c r="J5" s="597" t="s">
        <v>662</v>
      </c>
      <c r="K5" s="597" t="s">
        <v>663</v>
      </c>
    </row>
    <row r="6" spans="1:11" ht="12.75">
      <c r="A6" s="518">
        <v>1</v>
      </c>
      <c r="B6" s="518" t="s">
        <v>664</v>
      </c>
      <c r="C6" s="518">
        <v>817250.92940000002</v>
      </c>
      <c r="D6" s="518"/>
      <c r="E6" s="518"/>
      <c r="F6" s="518"/>
      <c r="G6" s="518">
        <v>127823400.57709999</v>
      </c>
      <c r="H6" s="518"/>
      <c r="I6" s="518"/>
      <c r="J6" s="518">
        <v>17530030.342300002</v>
      </c>
      <c r="K6" s="518">
        <v>3805280.3815000001</v>
      </c>
    </row>
    <row r="7" spans="1:11" ht="12.75">
      <c r="A7" s="518">
        <v>2</v>
      </c>
      <c r="B7" s="519" t="s">
        <v>665</v>
      </c>
      <c r="C7" s="518"/>
      <c r="D7" s="518"/>
      <c r="E7" s="518"/>
      <c r="F7" s="518"/>
      <c r="G7" s="518"/>
      <c r="H7" s="518"/>
      <c r="I7" s="518"/>
      <c r="J7" s="518"/>
      <c r="K7" s="518"/>
    </row>
    <row r="8" spans="1:11" ht="12.75">
      <c r="A8" s="518">
        <v>3</v>
      </c>
      <c r="B8" s="519" t="s">
        <v>645</v>
      </c>
      <c r="C8" s="518">
        <v>5513754.2838000003</v>
      </c>
      <c r="D8" s="518"/>
      <c r="E8" s="518">
        <v>24645502.1459</v>
      </c>
      <c r="F8" s="518"/>
      <c r="G8" s="518">
        <v>10756470.103399999</v>
      </c>
      <c r="H8" s="518"/>
      <c r="I8" s="518"/>
      <c r="J8" s="518">
        <v>11737014.914100001</v>
      </c>
      <c r="K8" s="518">
        <v>3729145.9257</v>
      </c>
    </row>
    <row r="9" spans="1:11" ht="12.75">
      <c r="A9" s="518">
        <v>4</v>
      </c>
      <c r="B9" s="549" t="s">
        <v>666</v>
      </c>
      <c r="C9" s="596"/>
      <c r="D9" s="596"/>
      <c r="E9" s="596"/>
      <c r="F9" s="596"/>
      <c r="G9" s="596">
        <v>6194132.8794999998</v>
      </c>
      <c r="H9" s="596"/>
      <c r="I9" s="596"/>
      <c r="J9" s="596">
        <v>28562.811900000001</v>
      </c>
      <c r="K9" s="596">
        <v>23573.863399999998</v>
      </c>
    </row>
    <row r="10" spans="1:11" ht="12.75">
      <c r="A10" s="518">
        <v>5</v>
      </c>
      <c r="B10" s="539" t="s">
        <v>667</v>
      </c>
      <c r="C10" s="596"/>
      <c r="D10" s="596"/>
      <c r="E10" s="596"/>
      <c r="F10" s="596"/>
      <c r="G10" s="596"/>
      <c r="H10" s="596"/>
      <c r="I10" s="596"/>
      <c r="J10" s="596"/>
      <c r="K10" s="596"/>
    </row>
    <row r="11" spans="1:11" ht="12.75">
      <c r="A11" s="518">
        <v>6</v>
      </c>
      <c r="B11" s="539" t="s">
        <v>668</v>
      </c>
      <c r="C11" s="596"/>
      <c r="D11" s="596"/>
      <c r="E11" s="596"/>
      <c r="F11" s="596"/>
      <c r="G11" s="596"/>
      <c r="H11" s="596"/>
      <c r="I11" s="596"/>
      <c r="J11" s="596"/>
      <c r="K11" s="596"/>
    </row>
    <row r="13" spans="1:11" ht="15">
      <c r="B13" s="59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Normal="100" workbookViewId="0">
      <selection activeCell="A5" sqref="A5:B6"/>
    </sheetView>
  </sheetViews>
  <sheetFormatPr defaultColWidth="8.7109375" defaultRowHeight="15"/>
  <cols>
    <col min="1" max="1" width="10" style="600" bestFit="1" customWidth="1"/>
    <col min="2" max="2" width="71.7109375" style="600" customWidth="1"/>
    <col min="3" max="3" width="10.5703125" style="600" bestFit="1" customWidth="1"/>
    <col min="4" max="5" width="15.140625" style="600" bestFit="1" customWidth="1"/>
    <col min="6" max="6" width="15.5703125" style="600" customWidth="1"/>
    <col min="7" max="7" width="25.85546875" style="600" customWidth="1"/>
    <col min="8" max="8" width="10.5703125" style="600" bestFit="1" customWidth="1"/>
    <col min="9" max="10" width="15.140625" style="600" bestFit="1" customWidth="1"/>
    <col min="11" max="11" width="15.5703125" style="600" customWidth="1"/>
    <col min="12" max="12" width="25.85546875" style="600" customWidth="1"/>
    <col min="13" max="13" width="10.5703125" style="600" bestFit="1" customWidth="1"/>
    <col min="14" max="15" width="15.140625" style="600" bestFit="1" customWidth="1"/>
    <col min="16" max="16" width="15.5703125" style="600" customWidth="1"/>
    <col min="17" max="17" width="25.85546875" style="600" customWidth="1"/>
    <col min="18" max="18" width="10.7109375" style="600" customWidth="1"/>
    <col min="19" max="19" width="29.5703125" style="600" customWidth="1"/>
    <col min="20" max="20" width="28.28515625" style="600" customWidth="1"/>
    <col min="21" max="21" width="27.42578125" style="600" customWidth="1"/>
    <col min="22" max="22" width="24.28515625" style="600" customWidth="1"/>
    <col min="23" max="23" width="8.7109375" style="600" customWidth="1"/>
    <col min="24" max="16384" width="8.7109375" style="600"/>
  </cols>
  <sheetData>
    <row r="1" spans="1:22">
      <c r="A1" s="421" t="s">
        <v>0</v>
      </c>
      <c r="B1" s="333" t="str">
        <f>Info!C2</f>
        <v>სს "ზირაათ ბანკი საქართველო"</v>
      </c>
    </row>
    <row r="2" spans="1:22">
      <c r="A2" s="423" t="s">
        <v>1</v>
      </c>
      <c r="B2" s="754">
        <f>'1. key ratios'!B2</f>
        <v>45473</v>
      </c>
    </row>
    <row r="3" spans="1:22">
      <c r="A3" s="424" t="s">
        <v>646</v>
      </c>
      <c r="B3" s="529"/>
    </row>
    <row r="4" spans="1:22">
      <c r="A4" s="424"/>
      <c r="B4" s="529"/>
    </row>
    <row r="5" spans="1:22" ht="24.75" customHeight="1">
      <c r="A5" s="918" t="s">
        <v>647</v>
      </c>
      <c r="B5" s="918"/>
      <c r="C5" s="920" t="s">
        <v>596</v>
      </c>
      <c r="D5" s="920"/>
      <c r="E5" s="920"/>
      <c r="F5" s="920"/>
      <c r="G5" s="920"/>
      <c r="H5" s="920" t="s">
        <v>194</v>
      </c>
      <c r="I5" s="920"/>
      <c r="J5" s="920"/>
      <c r="K5" s="920"/>
      <c r="L5" s="920"/>
      <c r="M5" s="920" t="s">
        <v>600</v>
      </c>
      <c r="N5" s="920"/>
      <c r="O5" s="920"/>
      <c r="P5" s="920"/>
      <c r="Q5" s="920"/>
      <c r="R5" s="919" t="s">
        <v>602</v>
      </c>
      <c r="S5" s="919" t="s">
        <v>604</v>
      </c>
      <c r="T5" s="919" t="s">
        <v>606</v>
      </c>
      <c r="U5" s="919" t="s">
        <v>608</v>
      </c>
      <c r="V5" s="919" t="s">
        <v>610</v>
      </c>
    </row>
    <row r="6" spans="1:22" ht="45.75" customHeight="1">
      <c r="A6" s="918"/>
      <c r="B6" s="918"/>
      <c r="C6" s="611"/>
      <c r="D6" s="527" t="s">
        <v>632</v>
      </c>
      <c r="E6" s="527" t="s">
        <v>633</v>
      </c>
      <c r="F6" s="527" t="s">
        <v>634</v>
      </c>
      <c r="G6" s="527" t="s">
        <v>635</v>
      </c>
      <c r="H6" s="611"/>
      <c r="I6" s="527" t="s">
        <v>632</v>
      </c>
      <c r="J6" s="527" t="s">
        <v>633</v>
      </c>
      <c r="K6" s="527" t="s">
        <v>634</v>
      </c>
      <c r="L6" s="527" t="s">
        <v>635</v>
      </c>
      <c r="M6" s="611"/>
      <c r="N6" s="527" t="s">
        <v>632</v>
      </c>
      <c r="O6" s="527" t="s">
        <v>633</v>
      </c>
      <c r="P6" s="527" t="s">
        <v>634</v>
      </c>
      <c r="Q6" s="527" t="s">
        <v>635</v>
      </c>
      <c r="R6" s="919"/>
      <c r="S6" s="919"/>
      <c r="T6" s="919"/>
      <c r="U6" s="919"/>
      <c r="V6" s="919"/>
    </row>
    <row r="7" spans="1:22">
      <c r="A7" s="609">
        <v>1</v>
      </c>
      <c r="B7" s="610" t="s">
        <v>570</v>
      </c>
      <c r="C7" s="678">
        <v>0</v>
      </c>
      <c r="D7" s="596"/>
      <c r="E7" s="596"/>
      <c r="F7" s="596"/>
      <c r="G7" s="596"/>
      <c r="H7" s="678">
        <v>0</v>
      </c>
      <c r="I7" s="596"/>
      <c r="J7" s="596"/>
      <c r="K7" s="596"/>
      <c r="L7" s="596"/>
      <c r="M7" s="678">
        <v>0</v>
      </c>
      <c r="N7" s="596"/>
      <c r="O7" s="596"/>
      <c r="P7" s="596"/>
      <c r="Q7" s="596"/>
      <c r="R7" s="596"/>
      <c r="S7" s="596"/>
      <c r="T7" s="596"/>
      <c r="U7" s="596"/>
      <c r="V7" s="596"/>
    </row>
    <row r="8" spans="1:22">
      <c r="A8" s="609">
        <v>2</v>
      </c>
      <c r="B8" s="608" t="s">
        <v>572</v>
      </c>
      <c r="C8" s="678">
        <v>7425850.5122999996</v>
      </c>
      <c r="D8" s="596">
        <v>6879545.8289999999</v>
      </c>
      <c r="E8" s="596">
        <v>424720.72810000001</v>
      </c>
      <c r="F8" s="596">
        <v>121583.9552</v>
      </c>
      <c r="G8" s="596"/>
      <c r="H8" s="678">
        <v>7475406.6682000002</v>
      </c>
      <c r="I8" s="596">
        <v>6918842.6162</v>
      </c>
      <c r="J8" s="596">
        <v>430492.74670000002</v>
      </c>
      <c r="K8" s="596">
        <v>126071.30530000001</v>
      </c>
      <c r="L8" s="596"/>
      <c r="M8" s="678">
        <v>70109.88</v>
      </c>
      <c r="N8" s="596">
        <v>20728.63</v>
      </c>
      <c r="O8" s="596">
        <v>9054.0499999999993</v>
      </c>
      <c r="P8" s="596">
        <v>40327.199999999997</v>
      </c>
      <c r="Q8" s="596"/>
      <c r="R8" s="596">
        <v>183</v>
      </c>
      <c r="S8" s="596">
        <v>0.1108116</v>
      </c>
      <c r="T8" s="596">
        <v>0.12921669999999999</v>
      </c>
      <c r="U8" s="596">
        <v>0.10505680000000001</v>
      </c>
      <c r="V8" s="596">
        <v>39.057963600000001</v>
      </c>
    </row>
    <row r="9" spans="1:22">
      <c r="A9" s="609">
        <v>3</v>
      </c>
      <c r="B9" s="608" t="s">
        <v>574</v>
      </c>
      <c r="C9" s="678">
        <v>0</v>
      </c>
      <c r="D9" s="596"/>
      <c r="E9" s="596"/>
      <c r="F9" s="596"/>
      <c r="G9" s="596"/>
      <c r="H9" s="678">
        <v>0</v>
      </c>
      <c r="I9" s="596"/>
      <c r="J9" s="596"/>
      <c r="K9" s="596"/>
      <c r="L9" s="596"/>
      <c r="M9" s="678">
        <v>0</v>
      </c>
      <c r="N9" s="596"/>
      <c r="O9" s="596"/>
      <c r="P9" s="596"/>
      <c r="Q9" s="596"/>
      <c r="R9" s="596"/>
      <c r="S9" s="596"/>
      <c r="T9" s="596"/>
      <c r="U9" s="596"/>
      <c r="V9" s="596"/>
    </row>
    <row r="10" spans="1:22">
      <c r="A10" s="609">
        <v>4</v>
      </c>
      <c r="B10" s="608" t="s">
        <v>576</v>
      </c>
      <c r="C10" s="678">
        <v>0</v>
      </c>
      <c r="D10" s="596"/>
      <c r="E10" s="596"/>
      <c r="F10" s="596"/>
      <c r="G10" s="596"/>
      <c r="H10" s="678">
        <v>0</v>
      </c>
      <c r="I10" s="596"/>
      <c r="J10" s="596"/>
      <c r="K10" s="596"/>
      <c r="L10" s="596"/>
      <c r="M10" s="678">
        <v>0</v>
      </c>
      <c r="N10" s="596"/>
      <c r="O10" s="596"/>
      <c r="P10" s="596"/>
      <c r="Q10" s="596"/>
      <c r="R10" s="596"/>
      <c r="S10" s="596"/>
      <c r="T10" s="596"/>
      <c r="U10" s="596"/>
      <c r="V10" s="596"/>
    </row>
    <row r="11" spans="1:22">
      <c r="A11" s="609">
        <v>5</v>
      </c>
      <c r="B11" s="608" t="s">
        <v>578</v>
      </c>
      <c r="C11" s="678">
        <v>0</v>
      </c>
      <c r="D11" s="596"/>
      <c r="E11" s="596"/>
      <c r="F11" s="596"/>
      <c r="G11" s="596"/>
      <c r="H11" s="678">
        <v>0</v>
      </c>
      <c r="I11" s="596"/>
      <c r="J11" s="596"/>
      <c r="K11" s="596"/>
      <c r="L11" s="596"/>
      <c r="M11" s="678">
        <v>0</v>
      </c>
      <c r="N11" s="596"/>
      <c r="O11" s="596"/>
      <c r="P11" s="596"/>
      <c r="Q11" s="596"/>
      <c r="R11" s="596"/>
      <c r="S11" s="596"/>
      <c r="T11" s="596"/>
      <c r="U11" s="596"/>
      <c r="V11" s="596"/>
    </row>
    <row r="12" spans="1:22">
      <c r="A12" s="609">
        <v>6</v>
      </c>
      <c r="B12" s="608" t="s">
        <v>580</v>
      </c>
      <c r="C12" s="678">
        <v>0</v>
      </c>
      <c r="D12" s="596"/>
      <c r="E12" s="596"/>
      <c r="F12" s="596"/>
      <c r="G12" s="596"/>
      <c r="H12" s="678">
        <v>0</v>
      </c>
      <c r="I12" s="596"/>
      <c r="J12" s="596"/>
      <c r="K12" s="596"/>
      <c r="L12" s="596"/>
      <c r="M12" s="678">
        <v>0</v>
      </c>
      <c r="N12" s="596"/>
      <c r="O12" s="596"/>
      <c r="P12" s="596"/>
      <c r="Q12" s="596"/>
      <c r="R12" s="596"/>
      <c r="S12" s="596"/>
      <c r="T12" s="596"/>
      <c r="U12" s="596"/>
      <c r="V12" s="596"/>
    </row>
    <row r="13" spans="1:22">
      <c r="A13" s="609">
        <v>7</v>
      </c>
      <c r="B13" s="608" t="s">
        <v>582</v>
      </c>
      <c r="C13" s="678">
        <v>9521909.2896999996</v>
      </c>
      <c r="D13" s="678">
        <v>8298724.7554000001</v>
      </c>
      <c r="E13" s="678">
        <v>717128.45299999998</v>
      </c>
      <c r="F13" s="678">
        <v>506056.08129999996</v>
      </c>
      <c r="G13" s="678">
        <v>0</v>
      </c>
      <c r="H13" s="678">
        <v>9658791.4989</v>
      </c>
      <c r="I13" s="678">
        <v>8365702.6196999997</v>
      </c>
      <c r="J13" s="678">
        <v>728225.78279999993</v>
      </c>
      <c r="K13" s="678">
        <v>564863.09640000004</v>
      </c>
      <c r="L13" s="678">
        <v>0</v>
      </c>
      <c r="M13" s="678">
        <v>241458.40000000002</v>
      </c>
      <c r="N13" s="678">
        <v>46195.93</v>
      </c>
      <c r="O13" s="678">
        <v>20054.68</v>
      </c>
      <c r="P13" s="678">
        <v>175207.79</v>
      </c>
      <c r="Q13" s="678">
        <v>0</v>
      </c>
      <c r="R13" s="678">
        <v>77</v>
      </c>
      <c r="S13" s="596">
        <v>0.1080309</v>
      </c>
      <c r="T13" s="596">
        <v>0.120708</v>
      </c>
      <c r="U13" s="596">
        <v>0.1036514</v>
      </c>
      <c r="V13" s="596">
        <v>87.156135500000005</v>
      </c>
    </row>
    <row r="14" spans="1:22">
      <c r="A14" s="602">
        <v>7.1</v>
      </c>
      <c r="B14" s="601" t="s">
        <v>584</v>
      </c>
      <c r="C14" s="678">
        <v>8241253.6205000002</v>
      </c>
      <c r="D14" s="596">
        <v>7541208.0700000003</v>
      </c>
      <c r="E14" s="596">
        <v>384767.83260000002</v>
      </c>
      <c r="F14" s="596">
        <v>315277.71789999999</v>
      </c>
      <c r="G14" s="596"/>
      <c r="H14" s="678">
        <v>8361952.0686000008</v>
      </c>
      <c r="I14" s="596">
        <v>7605492.5558000002</v>
      </c>
      <c r="J14" s="596">
        <v>390842.17310000001</v>
      </c>
      <c r="K14" s="596">
        <v>365617.33970000001</v>
      </c>
      <c r="L14" s="596"/>
      <c r="M14" s="678">
        <v>166194.63</v>
      </c>
      <c r="N14" s="596">
        <v>45022.36</v>
      </c>
      <c r="O14" s="596">
        <v>9698.4500000000007</v>
      </c>
      <c r="P14" s="596">
        <v>111473.82</v>
      </c>
      <c r="Q14" s="596"/>
      <c r="R14" s="596">
        <v>69</v>
      </c>
      <c r="S14" s="596">
        <v>0.1068731</v>
      </c>
      <c r="T14" s="596">
        <v>0.119906</v>
      </c>
      <c r="U14" s="596">
        <v>0.1043583</v>
      </c>
      <c r="V14" s="596">
        <v>85.660558300000005</v>
      </c>
    </row>
    <row r="15" spans="1:22" ht="25.5">
      <c r="A15" s="602">
        <v>7.2</v>
      </c>
      <c r="B15" s="601" t="s">
        <v>586</v>
      </c>
      <c r="C15" s="678">
        <v>1280655.6691999999</v>
      </c>
      <c r="D15" s="596">
        <v>757516.68539999996</v>
      </c>
      <c r="E15" s="596">
        <v>332360.62040000001</v>
      </c>
      <c r="F15" s="596">
        <v>190778.3634</v>
      </c>
      <c r="G15" s="596"/>
      <c r="H15" s="678">
        <v>1296839.4302999999</v>
      </c>
      <c r="I15" s="596">
        <v>760210.06389999995</v>
      </c>
      <c r="J15" s="596">
        <v>337383.60969999997</v>
      </c>
      <c r="K15" s="596">
        <v>199245.7567</v>
      </c>
      <c r="L15" s="596"/>
      <c r="M15" s="678">
        <v>75263.77</v>
      </c>
      <c r="N15" s="596">
        <v>1173.57</v>
      </c>
      <c r="O15" s="596">
        <v>10356.23</v>
      </c>
      <c r="P15" s="596">
        <v>63733.97</v>
      </c>
      <c r="Q15" s="596"/>
      <c r="R15" s="596">
        <v>8</v>
      </c>
      <c r="S15" s="596">
        <v>0.12</v>
      </c>
      <c r="T15" s="596">
        <v>0.129</v>
      </c>
      <c r="U15" s="596">
        <v>9.9093299999999995E-2</v>
      </c>
      <c r="V15" s="596">
        <v>96.799538200000001</v>
      </c>
    </row>
    <row r="16" spans="1:22">
      <c r="A16" s="602">
        <v>7.3</v>
      </c>
      <c r="B16" s="601" t="s">
        <v>588</v>
      </c>
      <c r="C16" s="678">
        <v>0</v>
      </c>
      <c r="D16" s="596"/>
      <c r="E16" s="596"/>
      <c r="F16" s="596"/>
      <c r="G16" s="596"/>
      <c r="H16" s="678">
        <v>0</v>
      </c>
      <c r="I16" s="596"/>
      <c r="J16" s="596"/>
      <c r="K16" s="596"/>
      <c r="L16" s="596"/>
      <c r="M16" s="678">
        <v>0</v>
      </c>
      <c r="N16" s="596"/>
      <c r="O16" s="596"/>
      <c r="P16" s="596"/>
      <c r="Q16" s="596"/>
      <c r="R16" s="596"/>
      <c r="S16" s="596"/>
      <c r="T16" s="596"/>
      <c r="U16" s="596"/>
      <c r="V16" s="596"/>
    </row>
    <row r="17" spans="1:22">
      <c r="A17" s="609">
        <v>8</v>
      </c>
      <c r="B17" s="608" t="s">
        <v>590</v>
      </c>
      <c r="C17" s="678">
        <v>0</v>
      </c>
      <c r="D17" s="596"/>
      <c r="E17" s="596"/>
      <c r="F17" s="596"/>
      <c r="G17" s="596"/>
      <c r="H17" s="678">
        <v>0</v>
      </c>
      <c r="I17" s="596"/>
      <c r="J17" s="596"/>
      <c r="K17" s="596"/>
      <c r="L17" s="596"/>
      <c r="M17" s="678">
        <v>0</v>
      </c>
      <c r="N17" s="596"/>
      <c r="O17" s="596"/>
      <c r="P17" s="596"/>
      <c r="Q17" s="596"/>
      <c r="R17" s="596"/>
      <c r="S17" s="596"/>
      <c r="T17" s="596"/>
      <c r="U17" s="596"/>
      <c r="V17" s="596"/>
    </row>
    <row r="18" spans="1:22">
      <c r="A18" s="607">
        <v>9</v>
      </c>
      <c r="B18" s="606" t="s">
        <v>592</v>
      </c>
      <c r="C18" s="678">
        <v>0</v>
      </c>
      <c r="D18" s="605"/>
      <c r="E18" s="605"/>
      <c r="F18" s="605"/>
      <c r="G18" s="605"/>
      <c r="H18" s="678">
        <v>0</v>
      </c>
      <c r="I18" s="605"/>
      <c r="J18" s="605"/>
      <c r="K18" s="605"/>
      <c r="L18" s="605"/>
      <c r="M18" s="678">
        <v>0</v>
      </c>
      <c r="N18" s="605"/>
      <c r="O18" s="605"/>
      <c r="P18" s="605"/>
      <c r="Q18" s="605"/>
      <c r="R18" s="605"/>
      <c r="S18" s="605"/>
      <c r="T18" s="605"/>
      <c r="U18" s="605"/>
      <c r="V18" s="605"/>
    </row>
    <row r="19" spans="1:22">
      <c r="A19" s="604">
        <v>10</v>
      </c>
      <c r="B19" s="603" t="s">
        <v>648</v>
      </c>
      <c r="C19" s="678">
        <v>16947759.802000001</v>
      </c>
      <c r="D19" s="678">
        <v>15178270.5844</v>
      </c>
      <c r="E19" s="678">
        <v>1141849.1811000002</v>
      </c>
      <c r="F19" s="678">
        <v>627640.03650000005</v>
      </c>
      <c r="G19" s="678">
        <v>0</v>
      </c>
      <c r="H19" s="678">
        <v>17134198.167100001</v>
      </c>
      <c r="I19" s="678">
        <v>15284545.2359</v>
      </c>
      <c r="J19" s="678">
        <v>1158718.5294999999</v>
      </c>
      <c r="K19" s="678">
        <v>690934.40170000005</v>
      </c>
      <c r="L19" s="678">
        <v>0</v>
      </c>
      <c r="M19" s="678">
        <v>311568.28000000003</v>
      </c>
      <c r="N19" s="678">
        <v>66924.560000000012</v>
      </c>
      <c r="O19" s="678">
        <v>29108.73</v>
      </c>
      <c r="P19" s="678">
        <v>215534.99000000002</v>
      </c>
      <c r="Q19" s="678">
        <v>0</v>
      </c>
      <c r="R19" s="678">
        <v>260</v>
      </c>
      <c r="S19" s="596">
        <v>0.1099446</v>
      </c>
      <c r="T19" s="596">
        <v>0.12656390000000001</v>
      </c>
      <c r="U19" s="596">
        <v>0.1042645</v>
      </c>
      <c r="V19" s="596">
        <v>66.171588099999994</v>
      </c>
    </row>
    <row r="20" spans="1:22" ht="25.5">
      <c r="A20" s="602">
        <v>10.1</v>
      </c>
      <c r="B20" s="601" t="s">
        <v>649</v>
      </c>
      <c r="C20" s="596"/>
      <c r="D20" s="596"/>
      <c r="E20" s="596"/>
      <c r="F20" s="596"/>
      <c r="G20" s="596"/>
      <c r="H20" s="596"/>
      <c r="I20" s="596"/>
      <c r="J20" s="596"/>
      <c r="K20" s="596"/>
      <c r="L20" s="596"/>
      <c r="M20" s="596"/>
      <c r="N20" s="596"/>
      <c r="O20" s="596"/>
      <c r="P20" s="596"/>
      <c r="Q20" s="596"/>
      <c r="R20" s="596"/>
      <c r="S20" s="596"/>
      <c r="T20" s="596"/>
      <c r="U20" s="596"/>
      <c r="V20" s="59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0"/>
  <sheetViews>
    <sheetView topLeftCell="A37" zoomScale="90" zoomScaleNormal="90" workbookViewId="0">
      <selection activeCell="C55" sqref="C55:H69"/>
    </sheetView>
  </sheetViews>
  <sheetFormatPr defaultRowHeight="15"/>
  <cols>
    <col min="1" max="1" width="8.7109375" style="494" customWidth="1"/>
    <col min="2" max="2" width="69.28515625" style="471" customWidth="1"/>
    <col min="3" max="3" width="13.5703125" style="128" customWidth="1"/>
    <col min="4" max="4" width="14.42578125" style="128" customWidth="1"/>
    <col min="5" max="8" width="13.14062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3">
        <f>'1. key ratios'!B2</f>
        <v>45473</v>
      </c>
      <c r="C2" s="30"/>
      <c r="D2" s="249"/>
      <c r="E2" s="249"/>
      <c r="F2" s="249"/>
      <c r="G2" s="249"/>
    </row>
    <row r="3" spans="1:8" ht="15.75">
      <c r="A3" s="18"/>
      <c r="B3" s="17"/>
      <c r="C3" s="30"/>
      <c r="D3" s="249"/>
      <c r="E3" s="249"/>
      <c r="F3" s="249"/>
      <c r="G3" s="249"/>
    </row>
    <row r="4" spans="1:8" ht="21" customHeight="1">
      <c r="A4" s="808" t="s">
        <v>2</v>
      </c>
      <c r="B4" s="809" t="s">
        <v>49</v>
      </c>
      <c r="C4" s="811" t="s">
        <v>4</v>
      </c>
      <c r="D4" s="812"/>
      <c r="E4" s="813"/>
      <c r="F4" s="811" t="s">
        <v>5</v>
      </c>
      <c r="G4" s="812"/>
      <c r="H4" s="814"/>
    </row>
    <row r="5" spans="1:8" ht="21" customHeight="1">
      <c r="A5" s="808"/>
      <c r="B5" s="810"/>
      <c r="C5" s="682" t="s">
        <v>6</v>
      </c>
      <c r="D5" s="682" t="s">
        <v>7</v>
      </c>
      <c r="E5" s="682" t="s">
        <v>8</v>
      </c>
      <c r="F5" s="682" t="s">
        <v>6</v>
      </c>
      <c r="G5" s="682" t="s">
        <v>7</v>
      </c>
      <c r="H5" s="682" t="s">
        <v>8</v>
      </c>
    </row>
    <row r="6" spans="1:8" ht="26.45" customHeight="1">
      <c r="A6" s="808"/>
      <c r="B6" s="443" t="s">
        <v>50</v>
      </c>
      <c r="C6" s="815"/>
      <c r="D6" s="816"/>
      <c r="E6" s="816"/>
      <c r="F6" s="816"/>
      <c r="G6" s="816"/>
      <c r="H6" s="817"/>
    </row>
    <row r="7" spans="1:8" ht="23.1" customHeight="1">
      <c r="A7" s="485">
        <v>1</v>
      </c>
      <c r="B7" s="444" t="s">
        <v>51</v>
      </c>
      <c r="C7" s="767">
        <v>22354246.880000003</v>
      </c>
      <c r="D7" s="767">
        <v>47390355.034699999</v>
      </c>
      <c r="E7" s="768">
        <v>69744601.914700001</v>
      </c>
      <c r="F7" s="767">
        <v>32880699.190000001</v>
      </c>
      <c r="G7" s="767">
        <v>44418422.429399997</v>
      </c>
      <c r="H7" s="768">
        <v>77299121.619399995</v>
      </c>
    </row>
    <row r="8" spans="1:8">
      <c r="A8" s="485">
        <v>1.1000000000000001</v>
      </c>
      <c r="B8" s="445" t="s">
        <v>52</v>
      </c>
      <c r="C8" s="767">
        <v>2992796.83</v>
      </c>
      <c r="D8" s="767">
        <v>6273275.3798000002</v>
      </c>
      <c r="E8" s="768">
        <v>9266072.2098000012</v>
      </c>
      <c r="F8" s="767">
        <v>2966483.49</v>
      </c>
      <c r="G8" s="767">
        <v>6616956.1562000001</v>
      </c>
      <c r="H8" s="768">
        <v>9583439.6462000012</v>
      </c>
    </row>
    <row r="9" spans="1:8">
      <c r="A9" s="485">
        <v>1.2</v>
      </c>
      <c r="B9" s="445" t="s">
        <v>53</v>
      </c>
      <c r="C9" s="767">
        <v>1316401.17</v>
      </c>
      <c r="D9" s="767">
        <v>22656711.0057</v>
      </c>
      <c r="E9" s="768">
        <v>23973112.175700001</v>
      </c>
      <c r="F9" s="767">
        <v>29886311.859999999</v>
      </c>
      <c r="G9" s="767">
        <v>26061015.307999998</v>
      </c>
      <c r="H9" s="768">
        <v>55947327.167999998</v>
      </c>
    </row>
    <row r="10" spans="1:8">
      <c r="A10" s="485">
        <v>1.3</v>
      </c>
      <c r="B10" s="445" t="s">
        <v>54</v>
      </c>
      <c r="C10" s="767">
        <v>18045048.880000003</v>
      </c>
      <c r="D10" s="767">
        <v>18460368.6492</v>
      </c>
      <c r="E10" s="768">
        <v>36505417.529200003</v>
      </c>
      <c r="F10" s="767">
        <v>27903.84</v>
      </c>
      <c r="G10" s="767">
        <v>11740450.9652</v>
      </c>
      <c r="H10" s="768">
        <v>11768354.805199999</v>
      </c>
    </row>
    <row r="11" spans="1:8">
      <c r="A11" s="485">
        <v>2</v>
      </c>
      <c r="B11" s="446" t="s">
        <v>10</v>
      </c>
      <c r="C11" s="767"/>
      <c r="D11" s="767"/>
      <c r="E11" s="768">
        <v>0</v>
      </c>
      <c r="F11" s="767"/>
      <c r="G11" s="767"/>
      <c r="H11" s="768">
        <v>0</v>
      </c>
    </row>
    <row r="12" spans="1:8">
      <c r="A12" s="485">
        <v>2.1</v>
      </c>
      <c r="B12" s="447" t="s">
        <v>55</v>
      </c>
      <c r="C12" s="767"/>
      <c r="D12" s="767"/>
      <c r="E12" s="768">
        <v>0</v>
      </c>
      <c r="F12" s="767"/>
      <c r="G12" s="767"/>
      <c r="H12" s="768">
        <v>0</v>
      </c>
    </row>
    <row r="13" spans="1:8" ht="26.45" customHeight="1">
      <c r="A13" s="485">
        <v>3</v>
      </c>
      <c r="B13" s="448" t="s">
        <v>56</v>
      </c>
      <c r="C13" s="767"/>
      <c r="D13" s="767"/>
      <c r="E13" s="768">
        <v>0</v>
      </c>
      <c r="F13" s="767"/>
      <c r="G13" s="767"/>
      <c r="H13" s="768">
        <v>0</v>
      </c>
    </row>
    <row r="14" spans="1:8" ht="26.45" customHeight="1">
      <c r="A14" s="485">
        <v>4</v>
      </c>
      <c r="B14" s="449" t="s">
        <v>57</v>
      </c>
      <c r="C14" s="767"/>
      <c r="D14" s="767"/>
      <c r="E14" s="768">
        <v>0</v>
      </c>
      <c r="F14" s="767"/>
      <c r="G14" s="767"/>
      <c r="H14" s="768">
        <v>0</v>
      </c>
    </row>
    <row r="15" spans="1:8" ht="24.6" customHeight="1">
      <c r="A15" s="485">
        <v>5</v>
      </c>
      <c r="B15" s="449" t="s">
        <v>13</v>
      </c>
      <c r="C15" s="769"/>
      <c r="D15" s="769"/>
      <c r="E15" s="770">
        <v>0</v>
      </c>
      <c r="F15" s="769">
        <v>0</v>
      </c>
      <c r="G15" s="769">
        <v>0</v>
      </c>
      <c r="H15" s="770">
        <v>0</v>
      </c>
    </row>
    <row r="16" spans="1:8">
      <c r="A16" s="485">
        <v>5.0999999999999996</v>
      </c>
      <c r="B16" s="450" t="s">
        <v>58</v>
      </c>
      <c r="C16" s="767"/>
      <c r="D16" s="767"/>
      <c r="E16" s="768">
        <v>0</v>
      </c>
      <c r="F16" s="767"/>
      <c r="G16" s="767"/>
      <c r="H16" s="768">
        <v>0</v>
      </c>
    </row>
    <row r="17" spans="1:8">
      <c r="A17" s="485">
        <v>5.2</v>
      </c>
      <c r="B17" s="450" t="s">
        <v>59</v>
      </c>
      <c r="C17" s="767"/>
      <c r="D17" s="767"/>
      <c r="E17" s="768">
        <v>0</v>
      </c>
      <c r="F17" s="767"/>
      <c r="G17" s="767"/>
      <c r="H17" s="768">
        <v>0</v>
      </c>
    </row>
    <row r="18" spans="1:8">
      <c r="A18" s="485">
        <v>5.3</v>
      </c>
      <c r="B18" s="450" t="s">
        <v>60</v>
      </c>
      <c r="C18" s="767"/>
      <c r="D18" s="767"/>
      <c r="E18" s="768">
        <v>0</v>
      </c>
      <c r="F18" s="767"/>
      <c r="G18" s="767"/>
      <c r="H18" s="768">
        <v>0</v>
      </c>
    </row>
    <row r="19" spans="1:8">
      <c r="A19" s="485">
        <v>6</v>
      </c>
      <c r="B19" s="448" t="s">
        <v>14</v>
      </c>
      <c r="C19" s="767">
        <v>86560477.448799998</v>
      </c>
      <c r="D19" s="767">
        <v>63761057.957599998</v>
      </c>
      <c r="E19" s="768">
        <v>150321535.4064</v>
      </c>
      <c r="F19" s="767">
        <v>70981670.040000007</v>
      </c>
      <c r="G19" s="767">
        <v>46493870.421099998</v>
      </c>
      <c r="H19" s="768">
        <v>117475540.46110001</v>
      </c>
    </row>
    <row r="20" spans="1:8">
      <c r="A20" s="485">
        <v>6.1</v>
      </c>
      <c r="B20" s="450" t="s">
        <v>59</v>
      </c>
      <c r="C20" s="767">
        <v>2593857.41</v>
      </c>
      <c r="D20" s="767"/>
      <c r="E20" s="768">
        <v>2593857.41</v>
      </c>
      <c r="F20" s="767">
        <v>8034731.6600000001</v>
      </c>
      <c r="G20" s="767"/>
      <c r="H20" s="768">
        <v>8034731.6600000001</v>
      </c>
    </row>
    <row r="21" spans="1:8">
      <c r="A21" s="485">
        <v>6.2</v>
      </c>
      <c r="B21" s="450" t="s">
        <v>60</v>
      </c>
      <c r="C21" s="767">
        <v>83966620.038800001</v>
      </c>
      <c r="D21" s="767">
        <v>63761057.957599998</v>
      </c>
      <c r="E21" s="768">
        <v>147727677.9964</v>
      </c>
      <c r="F21" s="767">
        <v>62946938.380000003</v>
      </c>
      <c r="G21" s="767">
        <v>46493870.421099998</v>
      </c>
      <c r="H21" s="768">
        <v>109440808.8011</v>
      </c>
    </row>
    <row r="22" spans="1:8">
      <c r="A22" s="485">
        <v>7</v>
      </c>
      <c r="B22" s="451" t="s">
        <v>61</v>
      </c>
      <c r="C22" s="767"/>
      <c r="D22" s="767"/>
      <c r="E22" s="768">
        <v>0</v>
      </c>
      <c r="F22" s="767"/>
      <c r="G22" s="767"/>
      <c r="H22" s="768">
        <v>0</v>
      </c>
    </row>
    <row r="23" spans="1:8" ht="21">
      <c r="A23" s="485">
        <v>8</v>
      </c>
      <c r="B23" s="452" t="s">
        <v>62</v>
      </c>
      <c r="C23" s="767"/>
      <c r="D23" s="767"/>
      <c r="E23" s="768">
        <v>0</v>
      </c>
      <c r="F23" s="767"/>
      <c r="G23" s="767"/>
      <c r="H23" s="768">
        <v>0</v>
      </c>
    </row>
    <row r="24" spans="1:8">
      <c r="A24" s="485">
        <v>9</v>
      </c>
      <c r="B24" s="449" t="s">
        <v>63</v>
      </c>
      <c r="C24" s="767">
        <v>4222747.57</v>
      </c>
      <c r="D24" s="767">
        <v>0</v>
      </c>
      <c r="E24" s="768">
        <v>4222747.57</v>
      </c>
      <c r="F24" s="767">
        <v>5139325.96</v>
      </c>
      <c r="G24" s="767">
        <v>0</v>
      </c>
      <c r="H24" s="768">
        <v>5139325.96</v>
      </c>
    </row>
    <row r="25" spans="1:8">
      <c r="A25" s="485">
        <v>9.1</v>
      </c>
      <c r="B25" s="453" t="s">
        <v>64</v>
      </c>
      <c r="C25" s="767">
        <v>4222747.57</v>
      </c>
      <c r="D25" s="767"/>
      <c r="E25" s="768">
        <v>4222747.57</v>
      </c>
      <c r="F25" s="767">
        <v>5139325.96</v>
      </c>
      <c r="G25" s="767"/>
      <c r="H25" s="768">
        <v>5139325.96</v>
      </c>
    </row>
    <row r="26" spans="1:8">
      <c r="A26" s="485">
        <v>9.1999999999999993</v>
      </c>
      <c r="B26" s="453" t="s">
        <v>65</v>
      </c>
      <c r="C26" s="767"/>
      <c r="D26" s="767"/>
      <c r="E26" s="768">
        <v>0</v>
      </c>
      <c r="F26" s="767"/>
      <c r="G26" s="767"/>
      <c r="H26" s="768">
        <v>0</v>
      </c>
    </row>
    <row r="27" spans="1:8">
      <c r="A27" s="485">
        <v>10</v>
      </c>
      <c r="B27" s="449" t="s">
        <v>66</v>
      </c>
      <c r="C27" s="767">
        <v>803324.24</v>
      </c>
      <c r="D27" s="767">
        <v>0</v>
      </c>
      <c r="E27" s="768">
        <v>803324.24</v>
      </c>
      <c r="F27" s="767">
        <v>907908.38</v>
      </c>
      <c r="G27" s="767">
        <v>0</v>
      </c>
      <c r="H27" s="768">
        <v>907908.38</v>
      </c>
    </row>
    <row r="28" spans="1:8">
      <c r="A28" s="485">
        <v>10.1</v>
      </c>
      <c r="B28" s="453" t="s">
        <v>67</v>
      </c>
      <c r="C28" s="767"/>
      <c r="D28" s="767"/>
      <c r="E28" s="768">
        <v>0</v>
      </c>
      <c r="F28" s="767"/>
      <c r="G28" s="767"/>
      <c r="H28" s="768">
        <v>0</v>
      </c>
    </row>
    <row r="29" spans="1:8">
      <c r="A29" s="485">
        <v>10.199999999999999</v>
      </c>
      <c r="B29" s="453" t="s">
        <v>68</v>
      </c>
      <c r="C29" s="767">
        <v>803324.24</v>
      </c>
      <c r="D29" s="767"/>
      <c r="E29" s="768">
        <v>803324.24</v>
      </c>
      <c r="F29" s="767">
        <v>907908.38</v>
      </c>
      <c r="G29" s="767"/>
      <c r="H29" s="768">
        <v>907908.38</v>
      </c>
    </row>
    <row r="30" spans="1:8">
      <c r="A30" s="485">
        <v>11</v>
      </c>
      <c r="B30" s="449" t="s">
        <v>69</v>
      </c>
      <c r="C30" s="767">
        <v>442954.5</v>
      </c>
      <c r="D30" s="767">
        <v>0</v>
      </c>
      <c r="E30" s="768">
        <v>442954.5</v>
      </c>
      <c r="F30" s="767">
        <v>264697.5</v>
      </c>
      <c r="G30" s="767">
        <v>0</v>
      </c>
      <c r="H30" s="768">
        <v>264697.5</v>
      </c>
    </row>
    <row r="31" spans="1:8">
      <c r="A31" s="485">
        <v>11.1</v>
      </c>
      <c r="B31" s="453" t="s">
        <v>70</v>
      </c>
      <c r="C31" s="767">
        <v>442954.5</v>
      </c>
      <c r="D31" s="767">
        <v>0</v>
      </c>
      <c r="E31" s="768">
        <v>442954.5</v>
      </c>
      <c r="F31" s="767">
        <v>264697.5</v>
      </c>
      <c r="G31" s="767">
        <v>0</v>
      </c>
      <c r="H31" s="768">
        <v>264697.5</v>
      </c>
    </row>
    <row r="32" spans="1:8">
      <c r="A32" s="485">
        <v>11.2</v>
      </c>
      <c r="B32" s="453" t="s">
        <v>71</v>
      </c>
      <c r="C32" s="767">
        <v>0</v>
      </c>
      <c r="D32" s="767">
        <v>0</v>
      </c>
      <c r="E32" s="768">
        <v>0</v>
      </c>
      <c r="F32" s="767">
        <v>0</v>
      </c>
      <c r="G32" s="767">
        <v>0</v>
      </c>
      <c r="H32" s="768">
        <v>0</v>
      </c>
    </row>
    <row r="33" spans="1:8">
      <c r="A33" s="485">
        <v>13</v>
      </c>
      <c r="B33" s="449" t="s">
        <v>15</v>
      </c>
      <c r="C33" s="767">
        <v>930001.52</v>
      </c>
      <c r="D33" s="767">
        <v>1272273.9151999999</v>
      </c>
      <c r="E33" s="768">
        <v>2202275.4352000002</v>
      </c>
      <c r="F33" s="767">
        <v>1305832.22</v>
      </c>
      <c r="G33" s="767">
        <v>2153353.6872</v>
      </c>
      <c r="H33" s="768">
        <v>3459185.9072000002</v>
      </c>
    </row>
    <row r="34" spans="1:8">
      <c r="A34" s="485">
        <v>13.1</v>
      </c>
      <c r="B34" s="454" t="s">
        <v>72</v>
      </c>
      <c r="C34" s="767">
        <v>302210</v>
      </c>
      <c r="D34" s="767"/>
      <c r="E34" s="768">
        <v>302210</v>
      </c>
      <c r="F34" s="767">
        <v>67640</v>
      </c>
      <c r="G34" s="767"/>
      <c r="H34" s="768">
        <v>67640</v>
      </c>
    </row>
    <row r="35" spans="1:8">
      <c r="A35" s="485">
        <v>13.2</v>
      </c>
      <c r="B35" s="454" t="s">
        <v>73</v>
      </c>
      <c r="C35" s="767">
        <v>0</v>
      </c>
      <c r="D35" s="767">
        <v>0</v>
      </c>
      <c r="E35" s="768">
        <v>0</v>
      </c>
      <c r="F35" s="767"/>
      <c r="G35" s="767"/>
      <c r="H35" s="768">
        <v>0</v>
      </c>
    </row>
    <row r="36" spans="1:8">
      <c r="A36" s="485">
        <v>14</v>
      </c>
      <c r="B36" s="455" t="s">
        <v>74</v>
      </c>
      <c r="C36" s="767">
        <v>115313752.15879998</v>
      </c>
      <c r="D36" s="767">
        <v>112423686.9075</v>
      </c>
      <c r="E36" s="768">
        <v>227737439.06629997</v>
      </c>
      <c r="F36" s="767">
        <v>111480133.28999999</v>
      </c>
      <c r="G36" s="767">
        <v>93065646.537699983</v>
      </c>
      <c r="H36" s="768">
        <v>204545779.82769996</v>
      </c>
    </row>
    <row r="37" spans="1:8" ht="22.5" customHeight="1">
      <c r="A37" s="485"/>
      <c r="B37" s="456" t="s">
        <v>75</v>
      </c>
      <c r="C37" s="805"/>
      <c r="D37" s="806"/>
      <c r="E37" s="806"/>
      <c r="F37" s="806"/>
      <c r="G37" s="806"/>
      <c r="H37" s="807"/>
    </row>
    <row r="38" spans="1:8">
      <c r="A38" s="485">
        <v>15</v>
      </c>
      <c r="B38" s="457" t="s">
        <v>76</v>
      </c>
      <c r="C38" s="767"/>
      <c r="D38" s="767"/>
      <c r="E38" s="768">
        <v>0</v>
      </c>
      <c r="F38" s="767"/>
      <c r="G38" s="767"/>
      <c r="H38" s="768">
        <v>0</v>
      </c>
    </row>
    <row r="39" spans="1:8">
      <c r="A39" s="485">
        <v>15.1</v>
      </c>
      <c r="B39" s="458" t="s">
        <v>55</v>
      </c>
      <c r="C39" s="767"/>
      <c r="D39" s="767"/>
      <c r="E39" s="768">
        <v>0</v>
      </c>
      <c r="F39" s="767"/>
      <c r="G39" s="767"/>
      <c r="H39" s="768">
        <v>0</v>
      </c>
    </row>
    <row r="40" spans="1:8" ht="24" customHeight="1">
      <c r="A40" s="485">
        <v>16</v>
      </c>
      <c r="B40" s="451" t="s">
        <v>77</v>
      </c>
      <c r="C40" s="767"/>
      <c r="D40" s="767"/>
      <c r="E40" s="768">
        <v>0</v>
      </c>
      <c r="F40" s="767"/>
      <c r="G40" s="767"/>
      <c r="H40" s="768">
        <v>0</v>
      </c>
    </row>
    <row r="41" spans="1:8" ht="21">
      <c r="A41" s="485">
        <v>17</v>
      </c>
      <c r="B41" s="451" t="s">
        <v>78</v>
      </c>
      <c r="C41" s="767">
        <v>33448067.879999999</v>
      </c>
      <c r="D41" s="767">
        <v>109698839.97539999</v>
      </c>
      <c r="E41" s="768">
        <v>143146907.8554</v>
      </c>
      <c r="F41" s="767">
        <v>35289409.580000006</v>
      </c>
      <c r="G41" s="767">
        <v>93473601.070900008</v>
      </c>
      <c r="H41" s="768">
        <v>128763010.65090001</v>
      </c>
    </row>
    <row r="42" spans="1:8">
      <c r="A42" s="485">
        <v>17.100000000000001</v>
      </c>
      <c r="B42" s="459" t="s">
        <v>79</v>
      </c>
      <c r="C42" s="767">
        <v>33315451.239999998</v>
      </c>
      <c r="D42" s="767">
        <v>99500806.58829999</v>
      </c>
      <c r="E42" s="768">
        <v>132816257.82829998</v>
      </c>
      <c r="F42" s="767">
        <v>34901888.550000004</v>
      </c>
      <c r="G42" s="767">
        <v>92916225.368900001</v>
      </c>
      <c r="H42" s="768">
        <v>127818113.91890001</v>
      </c>
    </row>
    <row r="43" spans="1:8">
      <c r="A43" s="485">
        <v>17.2</v>
      </c>
      <c r="B43" s="460" t="s">
        <v>80</v>
      </c>
      <c r="C43" s="767">
        <v>0</v>
      </c>
      <c r="D43" s="767">
        <v>9898603.9965000004</v>
      </c>
      <c r="E43" s="768">
        <v>9898603.9965000004</v>
      </c>
      <c r="F43" s="767">
        <v>0</v>
      </c>
      <c r="G43" s="767">
        <v>210449.85310000001</v>
      </c>
      <c r="H43" s="768">
        <v>210449.85310000001</v>
      </c>
    </row>
    <row r="44" spans="1:8">
      <c r="A44" s="485">
        <v>17.3</v>
      </c>
      <c r="B44" s="459" t="s">
        <v>81</v>
      </c>
      <c r="C44" s="767">
        <v>0</v>
      </c>
      <c r="D44" s="767"/>
      <c r="E44" s="768">
        <v>0</v>
      </c>
      <c r="F44" s="767"/>
      <c r="G44" s="767"/>
      <c r="H44" s="768">
        <v>0</v>
      </c>
    </row>
    <row r="45" spans="1:8">
      <c r="A45" s="485">
        <v>17.399999999999999</v>
      </c>
      <c r="B45" s="459" t="s">
        <v>82</v>
      </c>
      <c r="C45" s="767">
        <v>132616.64000000001</v>
      </c>
      <c r="D45" s="767">
        <v>299429.39059999998</v>
      </c>
      <c r="E45" s="768">
        <v>432046.0306</v>
      </c>
      <c r="F45" s="767">
        <v>387521.03</v>
      </c>
      <c r="G45" s="767">
        <v>346925.84889999998</v>
      </c>
      <c r="H45" s="768">
        <v>734446.87890000001</v>
      </c>
    </row>
    <row r="46" spans="1:8">
      <c r="A46" s="485">
        <v>18</v>
      </c>
      <c r="B46" s="461" t="s">
        <v>83</v>
      </c>
      <c r="C46" s="767">
        <v>31365.759999999998</v>
      </c>
      <c r="D46" s="767">
        <v>101867.96</v>
      </c>
      <c r="E46" s="768">
        <v>133233.72</v>
      </c>
      <c r="F46" s="767">
        <v>34454.380000000005</v>
      </c>
      <c r="G46" s="767">
        <v>17212.380000000005</v>
      </c>
      <c r="H46" s="768">
        <v>51666.760000000009</v>
      </c>
    </row>
    <row r="47" spans="1:8">
      <c r="A47" s="485">
        <v>19</v>
      </c>
      <c r="B47" s="461" t="s">
        <v>84</v>
      </c>
      <c r="C47" s="767">
        <v>667057</v>
      </c>
      <c r="D47" s="767">
        <v>0</v>
      </c>
      <c r="E47" s="768">
        <v>667057</v>
      </c>
      <c r="F47" s="767">
        <v>547855</v>
      </c>
      <c r="G47" s="767">
        <v>0</v>
      </c>
      <c r="H47" s="768">
        <v>547855</v>
      </c>
    </row>
    <row r="48" spans="1:8">
      <c r="A48" s="485">
        <v>19.100000000000001</v>
      </c>
      <c r="B48" s="462" t="s">
        <v>85</v>
      </c>
      <c r="C48" s="767">
        <v>629825</v>
      </c>
      <c r="D48" s="767">
        <v>0</v>
      </c>
      <c r="E48" s="768">
        <v>629825</v>
      </c>
      <c r="F48" s="767">
        <v>477109</v>
      </c>
      <c r="G48" s="767"/>
      <c r="H48" s="768">
        <v>477109</v>
      </c>
    </row>
    <row r="49" spans="1:8">
      <c r="A49" s="485">
        <v>19.2</v>
      </c>
      <c r="B49" s="463" t="s">
        <v>86</v>
      </c>
      <c r="C49" s="767">
        <v>37232</v>
      </c>
      <c r="D49" s="767">
        <v>0</v>
      </c>
      <c r="E49" s="768">
        <v>37232</v>
      </c>
      <c r="F49" s="767">
        <v>70746</v>
      </c>
      <c r="G49" s="767"/>
      <c r="H49" s="768">
        <v>70746</v>
      </c>
    </row>
    <row r="50" spans="1:8">
      <c r="A50" s="485">
        <v>20</v>
      </c>
      <c r="B50" s="464" t="s">
        <v>87</v>
      </c>
      <c r="C50" s="767">
        <v>0</v>
      </c>
      <c r="D50" s="767">
        <v>0</v>
      </c>
      <c r="E50" s="768">
        <v>0</v>
      </c>
      <c r="F50" s="767"/>
      <c r="G50" s="767"/>
      <c r="H50" s="768">
        <v>0</v>
      </c>
    </row>
    <row r="51" spans="1:8">
      <c r="A51" s="485">
        <v>21</v>
      </c>
      <c r="B51" s="465" t="s">
        <v>88</v>
      </c>
      <c r="C51" s="767">
        <v>1196910.58</v>
      </c>
      <c r="D51" s="767">
        <v>2599031.2400000002</v>
      </c>
      <c r="E51" s="768">
        <v>3795941.8200000003</v>
      </c>
      <c r="F51" s="767">
        <v>676103</v>
      </c>
      <c r="G51" s="767">
        <v>2550945.4800000004</v>
      </c>
      <c r="H51" s="768">
        <v>3227048.4800000004</v>
      </c>
    </row>
    <row r="52" spans="1:8">
      <c r="A52" s="485">
        <v>21.1</v>
      </c>
      <c r="B52" s="460" t="s">
        <v>89</v>
      </c>
      <c r="C52" s="767"/>
      <c r="D52" s="767"/>
      <c r="E52" s="768">
        <v>0</v>
      </c>
      <c r="F52" s="767"/>
      <c r="G52" s="767"/>
      <c r="H52" s="768">
        <v>0</v>
      </c>
    </row>
    <row r="53" spans="1:8">
      <c r="A53" s="485">
        <v>22</v>
      </c>
      <c r="B53" s="464" t="s">
        <v>90</v>
      </c>
      <c r="C53" s="767">
        <v>35343401.219999999</v>
      </c>
      <c r="D53" s="767">
        <v>112399739.17539997</v>
      </c>
      <c r="E53" s="768">
        <v>147743140.39539999</v>
      </c>
      <c r="F53" s="767">
        <v>36547821.960000008</v>
      </c>
      <c r="G53" s="767">
        <v>96041758.930900007</v>
      </c>
      <c r="H53" s="768">
        <v>132589580.89090002</v>
      </c>
    </row>
    <row r="54" spans="1:8" ht="24" customHeight="1">
      <c r="A54" s="485"/>
      <c r="B54" s="466" t="s">
        <v>91</v>
      </c>
      <c r="C54" s="805"/>
      <c r="D54" s="806"/>
      <c r="E54" s="806"/>
      <c r="F54" s="806"/>
      <c r="G54" s="806"/>
      <c r="H54" s="807"/>
    </row>
    <row r="55" spans="1:8">
      <c r="A55" s="485">
        <v>23</v>
      </c>
      <c r="B55" s="464" t="s">
        <v>92</v>
      </c>
      <c r="C55" s="767">
        <v>50000000</v>
      </c>
      <c r="D55" s="767"/>
      <c r="E55" s="768">
        <v>50000000</v>
      </c>
      <c r="F55" s="767">
        <v>50000000</v>
      </c>
      <c r="G55" s="767"/>
      <c r="H55" s="768">
        <v>50000000</v>
      </c>
    </row>
    <row r="56" spans="1:8">
      <c r="A56" s="485">
        <v>24</v>
      </c>
      <c r="B56" s="464" t="s">
        <v>93</v>
      </c>
      <c r="C56" s="767">
        <v>0</v>
      </c>
      <c r="D56" s="767"/>
      <c r="E56" s="768">
        <v>0</v>
      </c>
      <c r="F56" s="767">
        <v>0</v>
      </c>
      <c r="G56" s="767"/>
      <c r="H56" s="768">
        <v>0</v>
      </c>
    </row>
    <row r="57" spans="1:8">
      <c r="A57" s="485">
        <v>25</v>
      </c>
      <c r="B57" s="467" t="s">
        <v>94</v>
      </c>
      <c r="C57" s="767">
        <v>0</v>
      </c>
      <c r="D57" s="767"/>
      <c r="E57" s="768">
        <v>0</v>
      </c>
      <c r="F57" s="767">
        <v>0</v>
      </c>
      <c r="G57" s="767"/>
      <c r="H57" s="768">
        <v>0</v>
      </c>
    </row>
    <row r="58" spans="1:8">
      <c r="A58" s="485">
        <v>26</v>
      </c>
      <c r="B58" s="461" t="s">
        <v>95</v>
      </c>
      <c r="C58" s="767">
        <v>0</v>
      </c>
      <c r="D58" s="767"/>
      <c r="E58" s="768">
        <v>0</v>
      </c>
      <c r="F58" s="767">
        <v>0</v>
      </c>
      <c r="G58" s="767"/>
      <c r="H58" s="768">
        <v>0</v>
      </c>
    </row>
    <row r="59" spans="1:8" ht="21">
      <c r="A59" s="485">
        <v>27</v>
      </c>
      <c r="B59" s="461" t="s">
        <v>96</v>
      </c>
      <c r="C59" s="767"/>
      <c r="D59" s="767"/>
      <c r="E59" s="768">
        <v>0</v>
      </c>
      <c r="F59" s="767"/>
      <c r="G59" s="767"/>
      <c r="H59" s="768">
        <v>0</v>
      </c>
    </row>
    <row r="60" spans="1:8">
      <c r="A60" s="485">
        <v>27.1</v>
      </c>
      <c r="B60" s="468" t="s">
        <v>97</v>
      </c>
      <c r="C60" s="767"/>
      <c r="D60" s="767"/>
      <c r="E60" s="768">
        <v>0</v>
      </c>
      <c r="F60" s="767"/>
      <c r="G60" s="767"/>
      <c r="H60" s="768">
        <v>0</v>
      </c>
    </row>
    <row r="61" spans="1:8">
      <c r="A61" s="485">
        <v>27.2</v>
      </c>
      <c r="B61" s="459" t="s">
        <v>98</v>
      </c>
      <c r="C61" s="767"/>
      <c r="D61" s="767"/>
      <c r="E61" s="768">
        <v>0</v>
      </c>
      <c r="F61" s="767"/>
      <c r="G61" s="767"/>
      <c r="H61" s="768">
        <v>0</v>
      </c>
    </row>
    <row r="62" spans="1:8">
      <c r="A62" s="485">
        <v>28</v>
      </c>
      <c r="B62" s="465" t="s">
        <v>99</v>
      </c>
      <c r="C62" s="767"/>
      <c r="D62" s="767"/>
      <c r="E62" s="768">
        <v>0</v>
      </c>
      <c r="F62" s="767"/>
      <c r="G62" s="767"/>
      <c r="H62" s="768">
        <v>0</v>
      </c>
    </row>
    <row r="63" spans="1:8">
      <c r="A63" s="485">
        <v>29</v>
      </c>
      <c r="B63" s="461" t="s">
        <v>100</v>
      </c>
      <c r="C63" s="767">
        <v>0</v>
      </c>
      <c r="D63" s="767">
        <v>0</v>
      </c>
      <c r="E63" s="768">
        <v>0</v>
      </c>
      <c r="F63" s="767"/>
      <c r="G63" s="767"/>
      <c r="H63" s="768">
        <v>0</v>
      </c>
    </row>
    <row r="64" spans="1:8">
      <c r="A64" s="485">
        <v>29.1</v>
      </c>
      <c r="B64" s="450" t="s">
        <v>101</v>
      </c>
      <c r="C64" s="767"/>
      <c r="D64" s="767"/>
      <c r="E64" s="768">
        <v>0</v>
      </c>
      <c r="F64" s="767"/>
      <c r="G64" s="767"/>
      <c r="H64" s="768">
        <v>0</v>
      </c>
    </row>
    <row r="65" spans="1:8" ht="24.95" customHeight="1">
      <c r="A65" s="485">
        <v>29.2</v>
      </c>
      <c r="B65" s="468" t="s">
        <v>102</v>
      </c>
      <c r="C65" s="767"/>
      <c r="D65" s="767"/>
      <c r="E65" s="768">
        <v>0</v>
      </c>
      <c r="F65" s="767"/>
      <c r="G65" s="767"/>
      <c r="H65" s="768">
        <v>0</v>
      </c>
    </row>
    <row r="66" spans="1:8" ht="22.5" customHeight="1">
      <c r="A66" s="485">
        <v>29.3</v>
      </c>
      <c r="B66" s="453" t="s">
        <v>103</v>
      </c>
      <c r="C66" s="767"/>
      <c r="D66" s="767"/>
      <c r="E66" s="768">
        <v>0</v>
      </c>
      <c r="F66" s="767"/>
      <c r="G66" s="767"/>
      <c r="H66" s="768">
        <v>0</v>
      </c>
    </row>
    <row r="67" spans="1:8">
      <c r="A67" s="485">
        <v>30</v>
      </c>
      <c r="B67" s="449" t="s">
        <v>104</v>
      </c>
      <c r="C67" s="767">
        <v>29994298.670900017</v>
      </c>
      <c r="D67" s="767"/>
      <c r="E67" s="768">
        <v>29994298.670900017</v>
      </c>
      <c r="F67" s="767">
        <v>21956198.936799988</v>
      </c>
      <c r="G67" s="767"/>
      <c r="H67" s="768">
        <v>21956198.936799988</v>
      </c>
    </row>
    <row r="68" spans="1:8">
      <c r="A68" s="485">
        <v>31</v>
      </c>
      <c r="B68" s="469" t="s">
        <v>105</v>
      </c>
      <c r="C68" s="767">
        <v>79994298.670900017</v>
      </c>
      <c r="D68" s="767">
        <v>0</v>
      </c>
      <c r="E68" s="768">
        <v>79994298.670900017</v>
      </c>
      <c r="F68" s="767">
        <v>71956198.936799988</v>
      </c>
      <c r="G68" s="767">
        <v>0</v>
      </c>
      <c r="H68" s="768">
        <v>71956198.936799988</v>
      </c>
    </row>
    <row r="69" spans="1:8">
      <c r="A69" s="485">
        <v>32</v>
      </c>
      <c r="B69" s="470" t="s">
        <v>106</v>
      </c>
      <c r="C69" s="767">
        <v>115337699.89090002</v>
      </c>
      <c r="D69" s="767">
        <v>112399739.17539997</v>
      </c>
      <c r="E69" s="768">
        <v>227737439.06629997</v>
      </c>
      <c r="F69" s="767">
        <v>108504020.8968</v>
      </c>
      <c r="G69" s="767">
        <v>96041758.930900007</v>
      </c>
      <c r="H69" s="768">
        <v>204545779.82770002</v>
      </c>
    </row>
    <row r="70" spans="1:8">
      <c r="E70" s="683"/>
      <c r="H70" s="68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zoomScale="130" zoomScaleNormal="130" workbookViewId="0">
      <selection activeCell="B38" sqref="B38:C38"/>
    </sheetView>
  </sheetViews>
  <sheetFormatPr defaultColWidth="43.5703125" defaultRowHeight="11.25"/>
  <cols>
    <col min="1" max="1" width="8" style="166" customWidth="1"/>
    <col min="2" max="2" width="66.140625" style="167" customWidth="1"/>
    <col min="3" max="3" width="131.42578125" style="168" customWidth="1"/>
    <col min="4" max="5" width="10.28515625" style="159" customWidth="1"/>
    <col min="6" max="6" width="67.5703125" style="159" customWidth="1"/>
    <col min="7" max="7" width="43.5703125" style="159" customWidth="1"/>
    <col min="8" max="16384" width="43.5703125" style="159"/>
  </cols>
  <sheetData>
    <row r="1" spans="1:3">
      <c r="A1" s="970" t="s">
        <v>288</v>
      </c>
      <c r="B1" s="971"/>
      <c r="C1" s="972"/>
    </row>
    <row r="2" spans="1:3" ht="26.25" customHeight="1">
      <c r="A2" s="432"/>
      <c r="B2" s="973" t="s">
        <v>289</v>
      </c>
      <c r="C2" s="973"/>
    </row>
    <row r="3" spans="1:3" s="164" customFormat="1">
      <c r="A3" s="163"/>
      <c r="B3" s="973" t="s">
        <v>290</v>
      </c>
      <c r="C3" s="973"/>
    </row>
    <row r="4" spans="1:3" ht="12" customHeight="1">
      <c r="A4" s="954" t="s">
        <v>291</v>
      </c>
      <c r="B4" s="955"/>
      <c r="C4" s="956"/>
    </row>
    <row r="5" spans="1:3">
      <c r="A5" s="160"/>
      <c r="B5" s="957" t="s">
        <v>292</v>
      </c>
      <c r="C5" s="958"/>
    </row>
    <row r="6" spans="1:3">
      <c r="A6" s="432"/>
      <c r="B6" s="938" t="s">
        <v>293</v>
      </c>
      <c r="C6" s="939"/>
    </row>
    <row r="7" spans="1:3">
      <c r="A7" s="432"/>
      <c r="B7" s="938" t="s">
        <v>294</v>
      </c>
      <c r="C7" s="939"/>
    </row>
    <row r="8" spans="1:3">
      <c r="A8" s="432"/>
      <c r="B8" s="938" t="s">
        <v>295</v>
      </c>
      <c r="C8" s="939"/>
    </row>
    <row r="9" spans="1:3">
      <c r="A9" s="432"/>
      <c r="B9" s="978" t="s">
        <v>296</v>
      </c>
      <c r="C9" s="979"/>
    </row>
    <row r="10" spans="1:3">
      <c r="A10" s="432"/>
      <c r="B10" s="974" t="s">
        <v>297</v>
      </c>
      <c r="C10" s="975" t="s">
        <v>297</v>
      </c>
    </row>
    <row r="11" spans="1:3">
      <c r="A11" s="432"/>
      <c r="B11" s="974" t="s">
        <v>298</v>
      </c>
      <c r="C11" s="975" t="s">
        <v>298</v>
      </c>
    </row>
    <row r="12" spans="1:3">
      <c r="A12" s="432"/>
      <c r="B12" s="974" t="s">
        <v>299</v>
      </c>
      <c r="C12" s="975" t="s">
        <v>299</v>
      </c>
    </row>
    <row r="13" spans="1:3">
      <c r="A13" s="432"/>
      <c r="B13" s="974" t="s">
        <v>300</v>
      </c>
      <c r="C13" s="975" t="s">
        <v>300</v>
      </c>
    </row>
    <row r="14" spans="1:3">
      <c r="A14" s="432"/>
      <c r="B14" s="974" t="s">
        <v>301</v>
      </c>
      <c r="C14" s="975" t="s">
        <v>301</v>
      </c>
    </row>
    <row r="15" spans="1:3" ht="21.75" customHeight="1">
      <c r="A15" s="432"/>
      <c r="B15" s="974" t="s">
        <v>302</v>
      </c>
      <c r="C15" s="975" t="s">
        <v>302</v>
      </c>
    </row>
    <row r="16" spans="1:3">
      <c r="A16" s="432"/>
      <c r="B16" s="974" t="s">
        <v>303</v>
      </c>
      <c r="C16" s="975" t="s">
        <v>304</v>
      </c>
    </row>
    <row r="17" spans="1:6">
      <c r="A17" s="432"/>
      <c r="B17" s="974" t="s">
        <v>305</v>
      </c>
      <c r="C17" s="975" t="s">
        <v>306</v>
      </c>
    </row>
    <row r="18" spans="1:6">
      <c r="A18" s="432"/>
      <c r="B18" s="974" t="s">
        <v>307</v>
      </c>
      <c r="C18" s="975" t="s">
        <v>308</v>
      </c>
    </row>
    <row r="19" spans="1:6">
      <c r="A19" s="432"/>
      <c r="B19" s="974" t="s">
        <v>309</v>
      </c>
      <c r="C19" s="975" t="s">
        <v>309</v>
      </c>
    </row>
    <row r="20" spans="1:6">
      <c r="A20" s="432"/>
      <c r="B20" s="976" t="s">
        <v>310</v>
      </c>
      <c r="C20" s="977" t="s">
        <v>311</v>
      </c>
    </row>
    <row r="21" spans="1:6">
      <c r="A21" s="432"/>
      <c r="B21" s="974" t="s">
        <v>312</v>
      </c>
      <c r="C21" s="975" t="s">
        <v>313</v>
      </c>
    </row>
    <row r="22" spans="1:6" ht="23.25" customHeight="1">
      <c r="A22" s="432"/>
      <c r="B22" s="974" t="s">
        <v>314</v>
      </c>
      <c r="C22" s="975" t="s">
        <v>315</v>
      </c>
      <c r="F22" s="674"/>
    </row>
    <row r="23" spans="1:6">
      <c r="A23" s="432"/>
      <c r="B23" s="974" t="s">
        <v>316</v>
      </c>
      <c r="C23" s="975" t="s">
        <v>316</v>
      </c>
    </row>
    <row r="24" spans="1:6">
      <c r="A24" s="432"/>
      <c r="B24" s="974" t="s">
        <v>317</v>
      </c>
      <c r="C24" s="975" t="s">
        <v>318</v>
      </c>
    </row>
    <row r="25" spans="1:6">
      <c r="A25" s="161"/>
      <c r="B25" s="964" t="s">
        <v>319</v>
      </c>
      <c r="C25" s="965"/>
    </row>
    <row r="26" spans="1:6">
      <c r="A26" s="954" t="s">
        <v>320</v>
      </c>
      <c r="B26" s="955"/>
      <c r="C26" s="956"/>
    </row>
    <row r="27" spans="1:6">
      <c r="A27" s="162"/>
      <c r="B27" s="966" t="s">
        <v>321</v>
      </c>
      <c r="C27" s="967"/>
    </row>
    <row r="28" spans="1:6">
      <c r="A28" s="954" t="s">
        <v>322</v>
      </c>
      <c r="B28" s="955"/>
      <c r="C28" s="956"/>
    </row>
    <row r="29" spans="1:6">
      <c r="A29" s="160"/>
      <c r="B29" s="968" t="s">
        <v>323</v>
      </c>
      <c r="C29" s="969" t="s">
        <v>324</v>
      </c>
    </row>
    <row r="30" spans="1:6">
      <c r="A30" s="432"/>
      <c r="B30" s="959" t="s">
        <v>325</v>
      </c>
      <c r="C30" s="960" t="s">
        <v>326</v>
      </c>
    </row>
    <row r="31" spans="1:6">
      <c r="A31" s="432"/>
      <c r="B31" s="959" t="s">
        <v>327</v>
      </c>
      <c r="C31" s="960" t="s">
        <v>328</v>
      </c>
    </row>
    <row r="32" spans="1:6">
      <c r="A32" s="432"/>
      <c r="B32" s="959" t="s">
        <v>329</v>
      </c>
      <c r="C32" s="960" t="s">
        <v>330</v>
      </c>
    </row>
    <row r="33" spans="1:3">
      <c r="A33" s="432"/>
      <c r="B33" s="959" t="s">
        <v>331</v>
      </c>
      <c r="C33" s="960" t="s">
        <v>332</v>
      </c>
    </row>
    <row r="34" spans="1:3">
      <c r="A34" s="432"/>
      <c r="B34" s="959" t="s">
        <v>333</v>
      </c>
      <c r="C34" s="960" t="s">
        <v>334</v>
      </c>
    </row>
    <row r="35" spans="1:3">
      <c r="A35" s="432"/>
      <c r="B35" s="959" t="s">
        <v>335</v>
      </c>
      <c r="C35" s="960" t="s">
        <v>336</v>
      </c>
    </row>
    <row r="36" spans="1:3">
      <c r="A36" s="432"/>
      <c r="B36" s="961" t="s">
        <v>337</v>
      </c>
      <c r="C36" s="962"/>
    </row>
    <row r="37" spans="1:3" ht="24.75" customHeight="1">
      <c r="A37" s="432"/>
      <c r="B37" s="959" t="s">
        <v>338</v>
      </c>
      <c r="C37" s="960" t="s">
        <v>339</v>
      </c>
    </row>
    <row r="38" spans="1:3" ht="23.25" customHeight="1">
      <c r="A38" s="432"/>
      <c r="B38" s="959" t="s">
        <v>340</v>
      </c>
      <c r="C38" s="960" t="s">
        <v>341</v>
      </c>
    </row>
    <row r="39" spans="1:3" ht="23.25" customHeight="1">
      <c r="A39" s="496"/>
      <c r="B39" s="961" t="s">
        <v>342</v>
      </c>
      <c r="C39" s="963"/>
    </row>
    <row r="40" spans="1:3" ht="12" customHeight="1">
      <c r="A40" s="432"/>
      <c r="B40" s="959" t="s">
        <v>343</v>
      </c>
      <c r="C40" s="960"/>
    </row>
    <row r="41" spans="1:3">
      <c r="A41" s="954" t="s">
        <v>344</v>
      </c>
      <c r="B41" s="955"/>
      <c r="C41" s="956"/>
    </row>
    <row r="42" spans="1:3">
      <c r="A42" s="160"/>
      <c r="B42" s="957" t="s">
        <v>345</v>
      </c>
      <c r="C42" s="958" t="s">
        <v>346</v>
      </c>
    </row>
    <row r="43" spans="1:3">
      <c r="A43" s="432"/>
      <c r="B43" s="938" t="s">
        <v>347</v>
      </c>
      <c r="C43" s="939"/>
    </row>
    <row r="44" spans="1:3" ht="23.25" customHeight="1">
      <c r="A44" s="161"/>
      <c r="B44" s="952" t="s">
        <v>348</v>
      </c>
      <c r="C44" s="953" t="s">
        <v>349</v>
      </c>
    </row>
    <row r="45" spans="1:3">
      <c r="A45" s="954" t="s">
        <v>350</v>
      </c>
      <c r="B45" s="955"/>
      <c r="C45" s="956"/>
    </row>
    <row r="46" spans="1:3" ht="26.25" customHeight="1">
      <c r="A46" s="432"/>
      <c r="B46" s="938" t="s">
        <v>351</v>
      </c>
      <c r="C46" s="939"/>
    </row>
    <row r="47" spans="1:3">
      <c r="A47" s="954" t="s">
        <v>352</v>
      </c>
      <c r="B47" s="955"/>
      <c r="C47" s="956"/>
    </row>
    <row r="48" spans="1:3">
      <c r="A48" s="160"/>
      <c r="B48" s="957" t="s">
        <v>353</v>
      </c>
      <c r="C48" s="958" t="s">
        <v>353</v>
      </c>
    </row>
    <row r="49" spans="1:3">
      <c r="A49" s="432"/>
      <c r="B49" s="938" t="s">
        <v>354</v>
      </c>
      <c r="C49" s="939" t="s">
        <v>354</v>
      </c>
    </row>
    <row r="50" spans="1:3">
      <c r="A50" s="432"/>
      <c r="B50" s="938" t="s">
        <v>355</v>
      </c>
      <c r="C50" s="939" t="s">
        <v>355</v>
      </c>
    </row>
    <row r="51" spans="1:3">
      <c r="A51" s="432"/>
      <c r="B51" s="938" t="s">
        <v>356</v>
      </c>
      <c r="C51" s="939" t="s">
        <v>357</v>
      </c>
    </row>
    <row r="52" spans="1:3" ht="33.6" customHeight="1">
      <c r="A52" s="432"/>
      <c r="B52" s="938" t="s">
        <v>358</v>
      </c>
      <c r="C52" s="939" t="s">
        <v>358</v>
      </c>
    </row>
    <row r="53" spans="1:3">
      <c r="A53" s="432"/>
      <c r="B53" s="938" t="s">
        <v>359</v>
      </c>
      <c r="C53" s="939" t="s">
        <v>360</v>
      </c>
    </row>
    <row r="54" spans="1:3">
      <c r="A54" s="954" t="s">
        <v>361</v>
      </c>
      <c r="B54" s="955"/>
      <c r="C54" s="956"/>
    </row>
    <row r="55" spans="1:3">
      <c r="A55" s="160"/>
      <c r="B55" s="957" t="s">
        <v>353</v>
      </c>
      <c r="C55" s="958" t="s">
        <v>353</v>
      </c>
    </row>
    <row r="56" spans="1:3">
      <c r="A56" s="432"/>
      <c r="B56" s="938" t="s">
        <v>362</v>
      </c>
      <c r="C56" s="939" t="s">
        <v>362</v>
      </c>
    </row>
    <row r="57" spans="1:3">
      <c r="A57" s="432"/>
      <c r="B57" s="938" t="s">
        <v>363</v>
      </c>
      <c r="C57" s="939" t="s">
        <v>364</v>
      </c>
    </row>
    <row r="58" spans="1:3">
      <c r="A58" s="432"/>
      <c r="B58" s="938" t="s">
        <v>365</v>
      </c>
      <c r="C58" s="939" t="s">
        <v>365</v>
      </c>
    </row>
    <row r="59" spans="1:3">
      <c r="A59" s="432"/>
      <c r="B59" s="938" t="s">
        <v>366</v>
      </c>
      <c r="C59" s="939" t="s">
        <v>366</v>
      </c>
    </row>
    <row r="60" spans="1:3">
      <c r="A60" s="432"/>
      <c r="B60" s="938" t="s">
        <v>367</v>
      </c>
      <c r="C60" s="939" t="s">
        <v>367</v>
      </c>
    </row>
    <row r="61" spans="1:3">
      <c r="A61" s="432"/>
      <c r="B61" s="938" t="s">
        <v>368</v>
      </c>
      <c r="C61" s="939" t="s">
        <v>369</v>
      </c>
    </row>
    <row r="62" spans="1:3">
      <c r="A62" s="432"/>
      <c r="B62" s="938" t="s">
        <v>370</v>
      </c>
      <c r="C62" s="939" t="s">
        <v>370</v>
      </c>
    </row>
    <row r="63" spans="1:3">
      <c r="A63" s="161"/>
      <c r="B63" s="952" t="s">
        <v>371</v>
      </c>
      <c r="C63" s="953" t="s">
        <v>371</v>
      </c>
    </row>
    <row r="64" spans="1:3">
      <c r="A64" s="935" t="s">
        <v>372</v>
      </c>
      <c r="B64" s="936"/>
      <c r="C64" s="937"/>
    </row>
    <row r="65" spans="1:3">
      <c r="A65" s="161"/>
      <c r="B65" s="952" t="s">
        <v>373</v>
      </c>
      <c r="C65" s="953" t="s">
        <v>373</v>
      </c>
    </row>
    <row r="66" spans="1:3">
      <c r="A66" s="954" t="s">
        <v>374</v>
      </c>
      <c r="B66" s="955"/>
      <c r="C66" s="956"/>
    </row>
    <row r="67" spans="1:3">
      <c r="A67" s="160"/>
      <c r="B67" s="957" t="s">
        <v>375</v>
      </c>
      <c r="C67" s="958" t="s">
        <v>375</v>
      </c>
    </row>
    <row r="68" spans="1:3">
      <c r="A68" s="432"/>
      <c r="B68" s="938" t="s">
        <v>376</v>
      </c>
      <c r="C68" s="939" t="s">
        <v>377</v>
      </c>
    </row>
    <row r="69" spans="1:3">
      <c r="A69" s="432"/>
      <c r="B69" s="938" t="s">
        <v>378</v>
      </c>
      <c r="C69" s="939" t="s">
        <v>378</v>
      </c>
    </row>
    <row r="70" spans="1:3" ht="54.95" customHeight="1">
      <c r="A70" s="432"/>
      <c r="B70" s="950" t="s">
        <v>379</v>
      </c>
      <c r="C70" s="951" t="s">
        <v>380</v>
      </c>
    </row>
    <row r="71" spans="1:3" ht="33.75" customHeight="1">
      <c r="A71" s="432"/>
      <c r="B71" s="950" t="s">
        <v>381</v>
      </c>
      <c r="C71" s="951" t="s">
        <v>382</v>
      </c>
    </row>
    <row r="72" spans="1:3" ht="15.75" customHeight="1">
      <c r="A72" s="432"/>
      <c r="B72" s="950" t="s">
        <v>383</v>
      </c>
      <c r="C72" s="951" t="s">
        <v>384</v>
      </c>
    </row>
    <row r="73" spans="1:3">
      <c r="A73" s="432"/>
      <c r="B73" s="938" t="s">
        <v>385</v>
      </c>
      <c r="C73" s="939" t="s">
        <v>385</v>
      </c>
    </row>
    <row r="74" spans="1:3">
      <c r="A74" s="161"/>
      <c r="B74" s="952" t="s">
        <v>386</v>
      </c>
      <c r="C74" s="953" t="s">
        <v>386</v>
      </c>
    </row>
    <row r="75" spans="1:3">
      <c r="A75" s="935" t="s">
        <v>387</v>
      </c>
      <c r="B75" s="936"/>
      <c r="C75" s="937"/>
    </row>
    <row r="76" spans="1:3">
      <c r="A76" s="432"/>
      <c r="B76" s="938" t="s">
        <v>373</v>
      </c>
      <c r="C76" s="939"/>
    </row>
    <row r="77" spans="1:3">
      <c r="A77" s="432"/>
      <c r="B77" s="938" t="s">
        <v>388</v>
      </c>
      <c r="C77" s="939"/>
    </row>
    <row r="78" spans="1:3">
      <c r="A78" s="432"/>
      <c r="B78" s="938" t="s">
        <v>389</v>
      </c>
      <c r="C78" s="939"/>
    </row>
    <row r="79" spans="1:3">
      <c r="A79" s="935" t="s">
        <v>390</v>
      </c>
      <c r="B79" s="936"/>
      <c r="C79" s="937"/>
    </row>
    <row r="80" spans="1:3">
      <c r="A80" s="432"/>
      <c r="B80" s="938" t="s">
        <v>373</v>
      </c>
      <c r="C80" s="939"/>
    </row>
    <row r="81" spans="1:3">
      <c r="A81" s="432"/>
      <c r="B81" s="938" t="s">
        <v>391</v>
      </c>
      <c r="C81" s="939"/>
    </row>
    <row r="82" spans="1:3" ht="79.5" customHeight="1">
      <c r="A82" s="432"/>
      <c r="B82" s="938" t="s">
        <v>392</v>
      </c>
      <c r="C82" s="939"/>
    </row>
    <row r="83" spans="1:3" ht="53.25" customHeight="1">
      <c r="A83" s="432"/>
      <c r="B83" s="938" t="s">
        <v>393</v>
      </c>
      <c r="C83" s="939"/>
    </row>
    <row r="84" spans="1:3">
      <c r="A84" s="432"/>
      <c r="B84" s="938" t="s">
        <v>394</v>
      </c>
      <c r="C84" s="939"/>
    </row>
    <row r="85" spans="1:3">
      <c r="A85" s="432"/>
      <c r="B85" s="938" t="s">
        <v>395</v>
      </c>
      <c r="C85" s="939"/>
    </row>
    <row r="86" spans="1:3">
      <c r="A86" s="432"/>
      <c r="B86" s="938" t="s">
        <v>396</v>
      </c>
      <c r="C86" s="939"/>
    </row>
    <row r="87" spans="1:3">
      <c r="A87" s="935" t="s">
        <v>397</v>
      </c>
      <c r="B87" s="936"/>
      <c r="C87" s="937"/>
    </row>
    <row r="88" spans="1:3">
      <c r="A88" s="432"/>
      <c r="B88" s="938" t="s">
        <v>373</v>
      </c>
      <c r="C88" s="939"/>
    </row>
    <row r="89" spans="1:3">
      <c r="A89" s="432"/>
      <c r="B89" s="938" t="s">
        <v>398</v>
      </c>
      <c r="C89" s="939"/>
    </row>
    <row r="90" spans="1:3" ht="12" customHeight="1">
      <c r="A90" s="432"/>
      <c r="B90" s="938" t="s">
        <v>399</v>
      </c>
      <c r="C90" s="939"/>
    </row>
    <row r="91" spans="1:3">
      <c r="A91" s="432"/>
      <c r="B91" s="938" t="s">
        <v>400</v>
      </c>
      <c r="C91" s="939"/>
    </row>
    <row r="92" spans="1:3" ht="24.75" customHeight="1">
      <c r="A92" s="432"/>
      <c r="B92" s="946" t="s">
        <v>401</v>
      </c>
      <c r="C92" s="947"/>
    </row>
    <row r="93" spans="1:3" ht="24" customHeight="1">
      <c r="A93" s="432"/>
      <c r="B93" s="946" t="s">
        <v>402</v>
      </c>
      <c r="C93" s="947"/>
    </row>
    <row r="94" spans="1:3" ht="13.5" customHeight="1">
      <c r="A94" s="432"/>
      <c r="B94" s="948" t="s">
        <v>403</v>
      </c>
      <c r="C94" s="949"/>
    </row>
    <row r="95" spans="1:3">
      <c r="A95" s="943" t="s">
        <v>404</v>
      </c>
      <c r="B95" s="944"/>
      <c r="C95" s="945"/>
    </row>
    <row r="96" spans="1:3">
      <c r="A96" s="934" t="s">
        <v>405</v>
      </c>
      <c r="B96" s="934"/>
      <c r="C96" s="934"/>
    </row>
    <row r="97" spans="1:3">
      <c r="A97" s="251">
        <v>2</v>
      </c>
      <c r="B97" s="418" t="s">
        <v>406</v>
      </c>
      <c r="C97" s="418" t="s">
        <v>407</v>
      </c>
    </row>
    <row r="98" spans="1:3">
      <c r="A98" s="165">
        <v>3</v>
      </c>
      <c r="B98" s="419" t="s">
        <v>408</v>
      </c>
      <c r="C98" s="420" t="s">
        <v>409</v>
      </c>
    </row>
    <row r="99" spans="1:3">
      <c r="A99" s="165">
        <v>4</v>
      </c>
      <c r="B99" s="419" t="s">
        <v>410</v>
      </c>
      <c r="C99" s="420" t="s">
        <v>411</v>
      </c>
    </row>
    <row r="100" spans="1:3" ht="22.5">
      <c r="A100" s="165">
        <v>5</v>
      </c>
      <c r="B100" s="419" t="s">
        <v>412</v>
      </c>
      <c r="C100" s="420" t="s">
        <v>413</v>
      </c>
    </row>
    <row r="101" spans="1:3" ht="12" customHeight="1">
      <c r="A101" s="165">
        <v>6</v>
      </c>
      <c r="B101" s="419" t="s">
        <v>414</v>
      </c>
      <c r="C101" s="420" t="s">
        <v>415</v>
      </c>
    </row>
    <row r="102" spans="1:3" ht="12" customHeight="1">
      <c r="A102" s="165">
        <v>7</v>
      </c>
      <c r="B102" s="419" t="s">
        <v>416</v>
      </c>
      <c r="C102" s="420" t="s">
        <v>417</v>
      </c>
    </row>
    <row r="103" spans="1:3">
      <c r="A103" s="165">
        <v>8</v>
      </c>
      <c r="B103" s="419" t="s">
        <v>418</v>
      </c>
      <c r="C103" s="420" t="s">
        <v>419</v>
      </c>
    </row>
    <row r="104" spans="1:3">
      <c r="A104" s="935" t="s">
        <v>420</v>
      </c>
      <c r="B104" s="936"/>
      <c r="C104" s="937"/>
    </row>
    <row r="105" spans="1:3" ht="12" customHeight="1">
      <c r="A105" s="432"/>
      <c r="B105" s="938" t="s">
        <v>373</v>
      </c>
      <c r="C105" s="939"/>
    </row>
    <row r="106" spans="1:3">
      <c r="A106" s="935" t="s">
        <v>421</v>
      </c>
      <c r="B106" s="936"/>
      <c r="C106" s="937"/>
    </row>
    <row r="107" spans="1:3" ht="12" customHeight="1">
      <c r="A107" s="432"/>
      <c r="B107" s="938" t="s">
        <v>422</v>
      </c>
      <c r="C107" s="939"/>
    </row>
    <row r="108" spans="1:3">
      <c r="A108" s="432"/>
      <c r="B108" s="938" t="s">
        <v>423</v>
      </c>
      <c r="C108" s="939"/>
    </row>
    <row r="109" spans="1:3">
      <c r="A109" s="432"/>
      <c r="B109" s="938" t="s">
        <v>424</v>
      </c>
      <c r="C109" s="939"/>
    </row>
    <row r="110" spans="1:3">
      <c r="A110" s="932" t="s">
        <v>425</v>
      </c>
      <c r="B110" s="932"/>
      <c r="C110" s="932"/>
    </row>
    <row r="111" spans="1:3">
      <c r="A111" s="940" t="s">
        <v>288</v>
      </c>
      <c r="B111" s="940"/>
      <c r="C111" s="940"/>
    </row>
    <row r="112" spans="1:3">
      <c r="A112" s="644">
        <v>1</v>
      </c>
      <c r="B112" s="925" t="s">
        <v>426</v>
      </c>
      <c r="C112" s="926"/>
    </row>
    <row r="113" spans="1:3">
      <c r="A113" s="644">
        <v>2</v>
      </c>
      <c r="B113" s="941" t="s">
        <v>427</v>
      </c>
      <c r="C113" s="942"/>
    </row>
    <row r="114" spans="1:3">
      <c r="A114" s="644">
        <v>3</v>
      </c>
      <c r="B114" s="925" t="s">
        <v>428</v>
      </c>
      <c r="C114" s="926"/>
    </row>
    <row r="115" spans="1:3">
      <c r="A115" s="644">
        <v>4</v>
      </c>
      <c r="B115" s="925" t="s">
        <v>429</v>
      </c>
      <c r="C115" s="926"/>
    </row>
    <row r="116" spans="1:3">
      <c r="A116" s="644">
        <v>5</v>
      </c>
      <c r="B116" s="648" t="s">
        <v>430</v>
      </c>
      <c r="C116" s="647"/>
    </row>
    <row r="117" spans="1:3">
      <c r="A117" s="644">
        <v>6</v>
      </c>
      <c r="B117" s="925" t="s">
        <v>431</v>
      </c>
      <c r="C117" s="926"/>
    </row>
    <row r="118" spans="1:3" ht="48.6" customHeight="1">
      <c r="A118" s="644">
        <v>7</v>
      </c>
      <c r="B118" s="925" t="s">
        <v>432</v>
      </c>
      <c r="C118" s="926"/>
    </row>
    <row r="119" spans="1:3">
      <c r="A119" s="618">
        <v>8</v>
      </c>
      <c r="B119" s="615" t="s">
        <v>433</v>
      </c>
      <c r="C119" s="641" t="s">
        <v>434</v>
      </c>
    </row>
    <row r="120" spans="1:3" ht="22.5">
      <c r="A120" s="644">
        <v>9.01</v>
      </c>
      <c r="B120" s="615" t="s">
        <v>202</v>
      </c>
      <c r="C120" s="628" t="s">
        <v>435</v>
      </c>
    </row>
    <row r="121" spans="1:3" ht="33.75">
      <c r="A121" s="644">
        <v>9.02</v>
      </c>
      <c r="B121" s="615" t="s">
        <v>203</v>
      </c>
      <c r="C121" s="628" t="s">
        <v>436</v>
      </c>
    </row>
    <row r="122" spans="1:3">
      <c r="A122" s="644">
        <v>9.0299999999999994</v>
      </c>
      <c r="B122" s="631" t="s">
        <v>204</v>
      </c>
      <c r="C122" s="631" t="s">
        <v>437</v>
      </c>
    </row>
    <row r="123" spans="1:3">
      <c r="A123" s="644">
        <v>9.0399999999999991</v>
      </c>
      <c r="B123" s="615" t="s">
        <v>205</v>
      </c>
      <c r="C123" s="631" t="s">
        <v>438</v>
      </c>
    </row>
    <row r="124" spans="1:3">
      <c r="A124" s="644">
        <v>9.0500000000000007</v>
      </c>
      <c r="B124" s="615" t="s">
        <v>206</v>
      </c>
      <c r="C124" s="631" t="s">
        <v>439</v>
      </c>
    </row>
    <row r="125" spans="1:3" ht="22.5">
      <c r="A125" s="644">
        <v>9.06</v>
      </c>
      <c r="B125" s="615" t="s">
        <v>207</v>
      </c>
      <c r="C125" s="631" t="s">
        <v>440</v>
      </c>
    </row>
    <row r="126" spans="1:3">
      <c r="A126" s="644">
        <v>9.07</v>
      </c>
      <c r="B126" s="646" t="s">
        <v>208</v>
      </c>
      <c r="C126" s="631" t="s">
        <v>441</v>
      </c>
    </row>
    <row r="127" spans="1:3" ht="22.5">
      <c r="A127" s="644">
        <v>9.08</v>
      </c>
      <c r="B127" s="615" t="s">
        <v>209</v>
      </c>
      <c r="C127" s="631" t="s">
        <v>442</v>
      </c>
    </row>
    <row r="128" spans="1:3" ht="22.5">
      <c r="A128" s="644">
        <v>9.09</v>
      </c>
      <c r="B128" s="615" t="s">
        <v>210</v>
      </c>
      <c r="C128" s="631" t="s">
        <v>443</v>
      </c>
    </row>
    <row r="129" spans="1:3">
      <c r="A129" s="645">
        <v>9.1</v>
      </c>
      <c r="B129" s="615" t="s">
        <v>211</v>
      </c>
      <c r="C129" s="631" t="s">
        <v>444</v>
      </c>
    </row>
    <row r="130" spans="1:3">
      <c r="A130" s="644">
        <v>9.11</v>
      </c>
      <c r="B130" s="615" t="s">
        <v>212</v>
      </c>
      <c r="C130" s="631" t="s">
        <v>445</v>
      </c>
    </row>
    <row r="131" spans="1:3">
      <c r="A131" s="644">
        <v>9.1199999999999992</v>
      </c>
      <c r="B131" s="615" t="s">
        <v>213</v>
      </c>
      <c r="C131" s="631" t="s">
        <v>446</v>
      </c>
    </row>
    <row r="132" spans="1:3">
      <c r="A132" s="644">
        <v>9.1300000000000008</v>
      </c>
      <c r="B132" s="615" t="s">
        <v>214</v>
      </c>
      <c r="C132" s="631" t="s">
        <v>447</v>
      </c>
    </row>
    <row r="133" spans="1:3">
      <c r="A133" s="644">
        <v>9.14</v>
      </c>
      <c r="B133" s="615" t="s">
        <v>215</v>
      </c>
      <c r="C133" s="631" t="s">
        <v>448</v>
      </c>
    </row>
    <row r="134" spans="1:3">
      <c r="A134" s="644">
        <v>9.15</v>
      </c>
      <c r="B134" s="615" t="s">
        <v>216</v>
      </c>
      <c r="C134" s="631" t="s">
        <v>449</v>
      </c>
    </row>
    <row r="135" spans="1:3" ht="22.5">
      <c r="A135" s="644">
        <v>9.16</v>
      </c>
      <c r="B135" s="615" t="s">
        <v>217</v>
      </c>
      <c r="C135" s="631" t="s">
        <v>450</v>
      </c>
    </row>
    <row r="136" spans="1:3">
      <c r="A136" s="644">
        <v>9.17</v>
      </c>
      <c r="B136" s="631" t="s">
        <v>218</v>
      </c>
      <c r="C136" s="631" t="s">
        <v>451</v>
      </c>
    </row>
    <row r="137" spans="1:3" ht="22.5">
      <c r="A137" s="644">
        <v>9.18</v>
      </c>
      <c r="B137" s="615" t="s">
        <v>219</v>
      </c>
      <c r="C137" s="631" t="s">
        <v>452</v>
      </c>
    </row>
    <row r="138" spans="1:3">
      <c r="A138" s="644">
        <v>9.19</v>
      </c>
      <c r="B138" s="615" t="s">
        <v>220</v>
      </c>
      <c r="C138" s="631" t="s">
        <v>453</v>
      </c>
    </row>
    <row r="139" spans="1:3">
      <c r="A139" s="645">
        <v>9.1999999999999993</v>
      </c>
      <c r="B139" s="615" t="s">
        <v>221</v>
      </c>
      <c r="C139" s="631" t="s">
        <v>454</v>
      </c>
    </row>
    <row r="140" spans="1:3">
      <c r="A140" s="644">
        <v>9.2100000000000009</v>
      </c>
      <c r="B140" s="615" t="s">
        <v>222</v>
      </c>
      <c r="C140" s="631" t="s">
        <v>455</v>
      </c>
    </row>
    <row r="141" spans="1:3">
      <c r="A141" s="644">
        <v>9.2200000000000006</v>
      </c>
      <c r="B141" s="615" t="s">
        <v>223</v>
      </c>
      <c r="C141" s="631" t="s">
        <v>456</v>
      </c>
    </row>
    <row r="142" spans="1:3" ht="22.5">
      <c r="A142" s="644">
        <v>9.23</v>
      </c>
      <c r="B142" s="615" t="s">
        <v>224</v>
      </c>
      <c r="C142" s="631" t="s">
        <v>457</v>
      </c>
    </row>
    <row r="143" spans="1:3" ht="22.5">
      <c r="A143" s="644">
        <v>9.24</v>
      </c>
      <c r="B143" s="615" t="s">
        <v>225</v>
      </c>
      <c r="C143" s="631" t="s">
        <v>458</v>
      </c>
    </row>
    <row r="144" spans="1:3">
      <c r="A144" s="644">
        <v>9.2500000000000107</v>
      </c>
      <c r="B144" s="615" t="s">
        <v>226</v>
      </c>
      <c r="C144" s="631" t="s">
        <v>459</v>
      </c>
    </row>
    <row r="145" spans="1:3" ht="22.5">
      <c r="A145" s="644">
        <v>9.2600000000000193</v>
      </c>
      <c r="B145" s="615" t="s">
        <v>460</v>
      </c>
      <c r="C145" s="643" t="s">
        <v>461</v>
      </c>
    </row>
    <row r="146" spans="1:3" s="433" customFormat="1" ht="22.5">
      <c r="A146" s="644">
        <v>9.2700000000000298</v>
      </c>
      <c r="B146" s="615" t="s">
        <v>15</v>
      </c>
      <c r="C146" s="643" t="s">
        <v>462</v>
      </c>
    </row>
    <row r="147" spans="1:3" s="433" customFormat="1">
      <c r="A147" s="619"/>
      <c r="B147" s="921" t="s">
        <v>463</v>
      </c>
      <c r="C147" s="922"/>
    </row>
    <row r="148" spans="1:3" s="433" customFormat="1">
      <c r="A148" s="618">
        <v>1</v>
      </c>
      <c r="B148" s="923" t="s">
        <v>464</v>
      </c>
      <c r="C148" s="924"/>
    </row>
    <row r="149" spans="1:3" s="433" customFormat="1">
      <c r="A149" s="618">
        <v>2</v>
      </c>
      <c r="B149" s="923" t="s">
        <v>465</v>
      </c>
      <c r="C149" s="924"/>
    </row>
    <row r="150" spans="1:3" s="433" customFormat="1">
      <c r="A150" s="618">
        <v>3</v>
      </c>
      <c r="B150" s="923" t="s">
        <v>466</v>
      </c>
      <c r="C150" s="924"/>
    </row>
    <row r="151" spans="1:3" s="433" customFormat="1">
      <c r="A151" s="619"/>
      <c r="B151" s="921" t="s">
        <v>467</v>
      </c>
      <c r="C151" s="922"/>
    </row>
    <row r="152" spans="1:3" s="433" customFormat="1">
      <c r="A152" s="618">
        <v>1</v>
      </c>
      <c r="B152" s="927" t="s">
        <v>468</v>
      </c>
      <c r="C152" s="928"/>
    </row>
    <row r="153" spans="1:3" s="433" customFormat="1">
      <c r="A153" s="618">
        <v>2</v>
      </c>
      <c r="B153" s="615" t="s">
        <v>195</v>
      </c>
      <c r="C153" s="641" t="s">
        <v>469</v>
      </c>
    </row>
    <row r="154" spans="1:3" ht="22.5">
      <c r="A154" s="618">
        <v>3</v>
      </c>
      <c r="B154" s="615" t="s">
        <v>196</v>
      </c>
      <c r="C154" s="641" t="s">
        <v>470</v>
      </c>
    </row>
    <row r="155" spans="1:3">
      <c r="A155" s="618">
        <v>4</v>
      </c>
      <c r="B155" s="615" t="s">
        <v>197</v>
      </c>
      <c r="C155" s="615" t="s">
        <v>471</v>
      </c>
    </row>
    <row r="156" spans="1:3" ht="24.95" customHeight="1">
      <c r="A156" s="619"/>
      <c r="B156" s="921" t="s">
        <v>472</v>
      </c>
      <c r="C156" s="922"/>
    </row>
    <row r="157" spans="1:3" ht="33.75">
      <c r="A157" s="618"/>
      <c r="B157" s="615" t="s">
        <v>473</v>
      </c>
      <c r="C157" s="620" t="s">
        <v>474</v>
      </c>
    </row>
    <row r="158" spans="1:3">
      <c r="A158" s="619"/>
      <c r="B158" s="921" t="s">
        <v>475</v>
      </c>
      <c r="C158" s="922"/>
    </row>
    <row r="159" spans="1:3" ht="39" customHeight="1">
      <c r="A159" s="619"/>
      <c r="B159" s="923" t="s">
        <v>476</v>
      </c>
      <c r="C159" s="924"/>
    </row>
    <row r="160" spans="1:3">
      <c r="A160" s="619" t="s">
        <v>477</v>
      </c>
      <c r="B160" s="642" t="s">
        <v>478</v>
      </c>
      <c r="C160" s="633" t="s">
        <v>479</v>
      </c>
    </row>
    <row r="161" spans="1:3">
      <c r="A161" s="619" t="s">
        <v>480</v>
      </c>
      <c r="B161" s="639" t="s">
        <v>481</v>
      </c>
      <c r="C161" s="641" t="s">
        <v>482</v>
      </c>
    </row>
    <row r="162" spans="1:3" ht="22.5">
      <c r="A162" s="619" t="s">
        <v>483</v>
      </c>
      <c r="B162" s="633" t="s">
        <v>484</v>
      </c>
      <c r="C162" s="641" t="s">
        <v>485</v>
      </c>
    </row>
    <row r="163" spans="1:3">
      <c r="A163" s="619" t="s">
        <v>486</v>
      </c>
      <c r="B163" s="639" t="s">
        <v>487</v>
      </c>
      <c r="C163" s="640" t="s">
        <v>488</v>
      </c>
    </row>
    <row r="164" spans="1:3" ht="22.5">
      <c r="A164" s="619" t="s">
        <v>489</v>
      </c>
      <c r="B164" s="639" t="s">
        <v>490</v>
      </c>
      <c r="C164" s="638" t="s">
        <v>491</v>
      </c>
    </row>
    <row r="165" spans="1:3" ht="22.5">
      <c r="A165" s="619" t="s">
        <v>492</v>
      </c>
      <c r="B165" s="639" t="s">
        <v>493</v>
      </c>
      <c r="C165" s="638" t="s">
        <v>494</v>
      </c>
    </row>
    <row r="166" spans="1:3" ht="22.5">
      <c r="A166" s="619" t="s">
        <v>495</v>
      </c>
      <c r="B166" s="636" t="s">
        <v>496</v>
      </c>
      <c r="C166" s="637" t="s">
        <v>497</v>
      </c>
    </row>
    <row r="167" spans="1:3" ht="22.5">
      <c r="A167" s="619" t="s">
        <v>498</v>
      </c>
      <c r="B167" s="636" t="s">
        <v>499</v>
      </c>
      <c r="C167" s="638" t="s">
        <v>500</v>
      </c>
    </row>
    <row r="168" spans="1:3" ht="26.45" customHeight="1">
      <c r="A168" s="619" t="s">
        <v>501</v>
      </c>
      <c r="B168" s="636" t="s">
        <v>502</v>
      </c>
      <c r="C168" s="637" t="s">
        <v>503</v>
      </c>
    </row>
    <row r="169" spans="1:3" ht="22.5">
      <c r="A169" s="619" t="s">
        <v>504</v>
      </c>
      <c r="B169" s="613" t="s">
        <v>505</v>
      </c>
      <c r="C169" s="637" t="s">
        <v>506</v>
      </c>
    </row>
    <row r="170" spans="1:3" ht="22.5">
      <c r="A170" s="619" t="s">
        <v>507</v>
      </c>
      <c r="B170" s="636" t="s">
        <v>508</v>
      </c>
      <c r="C170" s="635" t="s">
        <v>509</v>
      </c>
    </row>
    <row r="171" spans="1:3">
      <c r="A171" s="619" t="s">
        <v>510</v>
      </c>
      <c r="B171" s="634" t="s">
        <v>511</v>
      </c>
      <c r="C171" s="633" t="s">
        <v>512</v>
      </c>
    </row>
    <row r="172" spans="1:3" ht="22.5">
      <c r="A172" s="619"/>
      <c r="B172" s="632" t="s">
        <v>513</v>
      </c>
      <c r="C172" s="631" t="s">
        <v>514</v>
      </c>
    </row>
    <row r="173" spans="1:3" ht="22.5">
      <c r="A173" s="619"/>
      <c r="B173" s="632" t="s">
        <v>515</v>
      </c>
      <c r="C173" s="631" t="s">
        <v>516</v>
      </c>
    </row>
    <row r="174" spans="1:3" ht="22.5">
      <c r="A174" s="619"/>
      <c r="B174" s="632" t="s">
        <v>517</v>
      </c>
      <c r="C174" s="631" t="s">
        <v>518</v>
      </c>
    </row>
    <row r="175" spans="1:3">
      <c r="A175" s="619"/>
      <c r="B175" s="921" t="s">
        <v>519</v>
      </c>
      <c r="C175" s="922"/>
    </row>
    <row r="176" spans="1:3">
      <c r="A176" s="619"/>
      <c r="B176" s="923" t="s">
        <v>520</v>
      </c>
      <c r="C176" s="924"/>
    </row>
    <row r="177" spans="1:3">
      <c r="A177" s="618">
        <v>1</v>
      </c>
      <c r="B177" s="631" t="s">
        <v>521</v>
      </c>
      <c r="C177" s="631" t="s">
        <v>521</v>
      </c>
    </row>
    <row r="178" spans="1:3" ht="33.75">
      <c r="A178" s="618">
        <v>2</v>
      </c>
      <c r="B178" s="631" t="s">
        <v>522</v>
      </c>
      <c r="C178" s="631" t="s">
        <v>523</v>
      </c>
    </row>
    <row r="179" spans="1:3">
      <c r="A179" s="618">
        <v>3</v>
      </c>
      <c r="B179" s="631" t="s">
        <v>524</v>
      </c>
      <c r="C179" s="631" t="s">
        <v>525</v>
      </c>
    </row>
    <row r="180" spans="1:3" ht="22.5">
      <c r="A180" s="618">
        <v>4</v>
      </c>
      <c r="B180" s="631" t="s">
        <v>526</v>
      </c>
      <c r="C180" s="631" t="s">
        <v>527</v>
      </c>
    </row>
    <row r="181" spans="1:3" ht="22.5">
      <c r="A181" s="618">
        <v>5</v>
      </c>
      <c r="B181" s="631" t="s">
        <v>528</v>
      </c>
      <c r="C181" s="631" t="s">
        <v>529</v>
      </c>
    </row>
    <row r="182" spans="1:3" ht="45">
      <c r="A182" s="618">
        <v>6</v>
      </c>
      <c r="B182" s="631" t="s">
        <v>530</v>
      </c>
      <c r="C182" s="631" t="s">
        <v>531</v>
      </c>
    </row>
    <row r="183" spans="1:3">
      <c r="A183" s="619"/>
      <c r="B183" s="921" t="s">
        <v>532</v>
      </c>
      <c r="C183" s="922"/>
    </row>
    <row r="184" spans="1:3">
      <c r="A184" s="619"/>
      <c r="B184" s="930" t="s">
        <v>533</v>
      </c>
      <c r="C184" s="927"/>
    </row>
    <row r="185" spans="1:3" ht="22.5">
      <c r="A185" s="619">
        <v>1.1000000000000001</v>
      </c>
      <c r="B185" s="630" t="s">
        <v>534</v>
      </c>
      <c r="C185" s="628" t="s">
        <v>535</v>
      </c>
    </row>
    <row r="186" spans="1:3" ht="50.1" customHeight="1">
      <c r="A186" s="619" t="s">
        <v>536</v>
      </c>
      <c r="B186" s="614" t="s">
        <v>537</v>
      </c>
      <c r="C186" s="628" t="s">
        <v>538</v>
      </c>
    </row>
    <row r="187" spans="1:3">
      <c r="A187" s="619" t="s">
        <v>539</v>
      </c>
      <c r="B187" s="629" t="s">
        <v>540</v>
      </c>
      <c r="C187" s="931" t="s">
        <v>541</v>
      </c>
    </row>
    <row r="188" spans="1:3">
      <c r="A188" s="619" t="s">
        <v>542</v>
      </c>
      <c r="B188" s="629" t="s">
        <v>543</v>
      </c>
      <c r="C188" s="931"/>
    </row>
    <row r="189" spans="1:3">
      <c r="A189" s="619" t="s">
        <v>544</v>
      </c>
      <c r="B189" s="629" t="s">
        <v>545</v>
      </c>
      <c r="C189" s="931"/>
    </row>
    <row r="190" spans="1:3">
      <c r="A190" s="619" t="s">
        <v>546</v>
      </c>
      <c r="B190" s="629" t="s">
        <v>547</v>
      </c>
      <c r="C190" s="931"/>
    </row>
    <row r="191" spans="1:3" ht="25.5" customHeight="1">
      <c r="A191" s="619">
        <v>1.2</v>
      </c>
      <c r="B191" s="627" t="s">
        <v>548</v>
      </c>
      <c r="C191" s="612" t="s">
        <v>549</v>
      </c>
    </row>
    <row r="192" spans="1:3" ht="22.5">
      <c r="A192" s="619" t="s">
        <v>550</v>
      </c>
      <c r="B192" s="622" t="s">
        <v>551</v>
      </c>
      <c r="C192" s="625" t="s">
        <v>552</v>
      </c>
    </row>
    <row r="193" spans="1:4" ht="22.5">
      <c r="A193" s="619" t="s">
        <v>553</v>
      </c>
      <c r="B193" s="626" t="s">
        <v>554</v>
      </c>
      <c r="C193" s="625" t="s">
        <v>555</v>
      </c>
    </row>
    <row r="194" spans="1:4" ht="26.1" customHeight="1">
      <c r="A194" s="619" t="s">
        <v>556</v>
      </c>
      <c r="B194" s="624" t="s">
        <v>557</v>
      </c>
      <c r="C194" s="612" t="s">
        <v>558</v>
      </c>
    </row>
    <row r="195" spans="1:4" ht="22.5">
      <c r="A195" s="619" t="s">
        <v>559</v>
      </c>
      <c r="B195" s="623" t="s">
        <v>560</v>
      </c>
      <c r="C195" s="612" t="s">
        <v>561</v>
      </c>
      <c r="D195" s="434"/>
    </row>
    <row r="196" spans="1:4" ht="22.5">
      <c r="A196" s="619">
        <v>1.4</v>
      </c>
      <c r="B196" s="622" t="s">
        <v>562</v>
      </c>
      <c r="C196" s="621" t="s">
        <v>563</v>
      </c>
      <c r="D196" s="435"/>
    </row>
    <row r="197" spans="1:4" ht="12.75">
      <c r="A197" s="619">
        <v>1.5</v>
      </c>
      <c r="B197" s="622" t="s">
        <v>564</v>
      </c>
      <c r="C197" s="621" t="s">
        <v>563</v>
      </c>
      <c r="D197" s="436"/>
    </row>
    <row r="198" spans="1:4" ht="12.75">
      <c r="A198" s="619"/>
      <c r="B198" s="932" t="s">
        <v>565</v>
      </c>
      <c r="C198" s="932"/>
      <c r="D198" s="436"/>
    </row>
    <row r="199" spans="1:4" ht="12.75">
      <c r="A199" s="619"/>
      <c r="B199" s="930" t="s">
        <v>566</v>
      </c>
      <c r="C199" s="930"/>
      <c r="D199" s="436"/>
    </row>
    <row r="200" spans="1:4" ht="12.75">
      <c r="A200" s="618"/>
      <c r="B200" s="615" t="s">
        <v>473</v>
      </c>
      <c r="C200" s="620" t="s">
        <v>469</v>
      </c>
      <c r="D200" s="436"/>
    </row>
    <row r="201" spans="1:4" ht="12.75">
      <c r="A201" s="619"/>
      <c r="B201" s="932" t="s">
        <v>567</v>
      </c>
      <c r="C201" s="932"/>
      <c r="D201" s="437"/>
    </row>
    <row r="202" spans="1:4" ht="12.75">
      <c r="A202" s="618"/>
      <c r="B202" s="930" t="s">
        <v>568</v>
      </c>
      <c r="C202" s="930"/>
      <c r="D202" s="438"/>
    </row>
    <row r="203" spans="1:4" ht="12.75">
      <c r="B203" s="932" t="s">
        <v>569</v>
      </c>
      <c r="C203" s="932"/>
      <c r="D203" s="439"/>
    </row>
    <row r="204" spans="1:4" ht="22.5">
      <c r="A204" s="614">
        <v>1</v>
      </c>
      <c r="B204" s="615" t="s">
        <v>570</v>
      </c>
      <c r="C204" s="612" t="s">
        <v>571</v>
      </c>
      <c r="D204" s="438"/>
    </row>
    <row r="205" spans="1:4" ht="18" customHeight="1">
      <c r="A205" s="614">
        <v>2</v>
      </c>
      <c r="B205" s="615" t="s">
        <v>572</v>
      </c>
      <c r="C205" s="612" t="s">
        <v>573</v>
      </c>
      <c r="D205" s="439"/>
    </row>
    <row r="206" spans="1:4" ht="22.5">
      <c r="A206" s="614">
        <v>3</v>
      </c>
      <c r="B206" s="615" t="s">
        <v>574</v>
      </c>
      <c r="C206" s="615" t="s">
        <v>575</v>
      </c>
      <c r="D206" s="440"/>
    </row>
    <row r="207" spans="1:4" ht="12.75">
      <c r="A207" s="614">
        <v>4</v>
      </c>
      <c r="B207" s="615" t="s">
        <v>576</v>
      </c>
      <c r="C207" s="615" t="s">
        <v>577</v>
      </c>
      <c r="D207" s="440"/>
    </row>
    <row r="208" spans="1:4" ht="22.5">
      <c r="A208" s="614">
        <v>5</v>
      </c>
      <c r="B208" s="615" t="s">
        <v>578</v>
      </c>
      <c r="C208" s="615" t="s">
        <v>579</v>
      </c>
    </row>
    <row r="209" spans="1:3" ht="24.6" customHeight="1">
      <c r="A209" s="614">
        <v>6</v>
      </c>
      <c r="B209" s="615" t="s">
        <v>580</v>
      </c>
      <c r="C209" s="615" t="s">
        <v>581</v>
      </c>
    </row>
    <row r="210" spans="1:3" ht="22.5">
      <c r="A210" s="614">
        <v>7</v>
      </c>
      <c r="B210" s="615" t="s">
        <v>582</v>
      </c>
      <c r="C210" s="615" t="s">
        <v>583</v>
      </c>
    </row>
    <row r="211" spans="1:3">
      <c r="A211" s="614">
        <v>7.1</v>
      </c>
      <c r="B211" s="617" t="s">
        <v>584</v>
      </c>
      <c r="C211" s="615" t="s">
        <v>585</v>
      </c>
    </row>
    <row r="212" spans="1:3" ht="22.5">
      <c r="A212" s="614">
        <v>7.2</v>
      </c>
      <c r="B212" s="617" t="s">
        <v>586</v>
      </c>
      <c r="C212" s="615" t="s">
        <v>587</v>
      </c>
    </row>
    <row r="213" spans="1:3">
      <c r="A213" s="614">
        <v>7.3</v>
      </c>
      <c r="B213" s="616" t="s">
        <v>588</v>
      </c>
      <c r="C213" s="615" t="s">
        <v>589</v>
      </c>
    </row>
    <row r="214" spans="1:3" ht="39.6" customHeight="1">
      <c r="A214" s="614">
        <v>8</v>
      </c>
      <c r="B214" s="615" t="s">
        <v>590</v>
      </c>
      <c r="C214" s="612" t="s">
        <v>591</v>
      </c>
    </row>
    <row r="215" spans="1:3">
      <c r="A215" s="614">
        <v>9</v>
      </c>
      <c r="B215" s="615" t="s">
        <v>592</v>
      </c>
      <c r="C215" s="612" t="s">
        <v>593</v>
      </c>
    </row>
    <row r="216" spans="1:3" ht="22.5">
      <c r="A216" s="657">
        <v>10.1</v>
      </c>
      <c r="B216" s="658" t="s">
        <v>594</v>
      </c>
      <c r="C216" s="649" t="s">
        <v>595</v>
      </c>
    </row>
    <row r="217" spans="1:3">
      <c r="A217" s="933"/>
      <c r="B217" s="659" t="s">
        <v>596</v>
      </c>
      <c r="C217" s="612" t="s">
        <v>597</v>
      </c>
    </row>
    <row r="218" spans="1:3">
      <c r="A218" s="933"/>
      <c r="B218" s="613" t="s">
        <v>598</v>
      </c>
      <c r="C218" s="612" t="s">
        <v>599</v>
      </c>
    </row>
    <row r="219" spans="1:3">
      <c r="A219" s="933"/>
      <c r="B219" s="613" t="s">
        <v>600</v>
      </c>
      <c r="C219" s="612" t="s">
        <v>601</v>
      </c>
    </row>
    <row r="220" spans="1:3">
      <c r="A220" s="933"/>
      <c r="B220" s="613" t="s">
        <v>602</v>
      </c>
      <c r="C220" s="612" t="s">
        <v>603</v>
      </c>
    </row>
    <row r="221" spans="1:3" ht="22.5">
      <c r="A221" s="933"/>
      <c r="B221" s="613" t="s">
        <v>604</v>
      </c>
      <c r="C221" s="628" t="s">
        <v>605</v>
      </c>
    </row>
    <row r="222" spans="1:3" ht="33.75">
      <c r="A222" s="933"/>
      <c r="B222" s="613" t="s">
        <v>606</v>
      </c>
      <c r="C222" s="612" t="s">
        <v>607</v>
      </c>
    </row>
    <row r="223" spans="1:3">
      <c r="A223" s="933"/>
      <c r="B223" s="613" t="s">
        <v>608</v>
      </c>
      <c r="C223" s="612" t="s">
        <v>609</v>
      </c>
    </row>
    <row r="224" spans="1:3" ht="22.5">
      <c r="A224" s="933"/>
      <c r="B224" s="613" t="s">
        <v>610</v>
      </c>
      <c r="C224" s="612" t="s">
        <v>611</v>
      </c>
    </row>
    <row r="225" spans="1:3" ht="12.75">
      <c r="A225" s="650"/>
      <c r="B225" s="651"/>
      <c r="C225" s="652"/>
    </row>
    <row r="226" spans="1:3" ht="12.75">
      <c r="A226" s="650"/>
      <c r="B226" s="652"/>
      <c r="C226" s="653"/>
    </row>
    <row r="227" spans="1:3" ht="12.75">
      <c r="A227" s="650"/>
      <c r="B227" s="652"/>
      <c r="C227" s="653"/>
    </row>
    <row r="228" spans="1:3" ht="12.75">
      <c r="A228" s="650"/>
      <c r="B228" s="654"/>
      <c r="C228" s="653"/>
    </row>
    <row r="229" spans="1:3" ht="12.75">
      <c r="A229" s="929"/>
      <c r="B229" s="655"/>
      <c r="C229" s="653"/>
    </row>
    <row r="230" spans="1:3" ht="12.75">
      <c r="A230" s="929"/>
      <c r="B230" s="655"/>
      <c r="C230" s="653"/>
    </row>
    <row r="231" spans="1:3" ht="12.75">
      <c r="A231" s="929"/>
      <c r="B231" s="655"/>
      <c r="C231" s="653"/>
    </row>
    <row r="232" spans="1:3" ht="12.75">
      <c r="A232" s="929"/>
      <c r="B232" s="655"/>
      <c r="C232" s="656"/>
    </row>
    <row r="233" spans="1:3" ht="40.5" customHeight="1">
      <c r="A233" s="929"/>
      <c r="B233" s="655"/>
      <c r="C233" s="653"/>
    </row>
    <row r="234" spans="1:3" ht="24" customHeight="1">
      <c r="A234" s="929"/>
      <c r="B234" s="655"/>
      <c r="C234" s="653"/>
    </row>
    <row r="235" spans="1:3" ht="12.75">
      <c r="A235" s="929"/>
      <c r="B235" s="655"/>
      <c r="C235" s="653"/>
    </row>
  </sheetData>
  <mergeCells count="131">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 ref="B36:C36"/>
    <mergeCell ref="B39:C39"/>
    <mergeCell ref="B25:C25"/>
    <mergeCell ref="A26:C26"/>
    <mergeCell ref="B27:C27"/>
    <mergeCell ref="A28:C28"/>
    <mergeCell ref="B29:C29"/>
    <mergeCell ref="B30:C30"/>
    <mergeCell ref="B31:C31"/>
    <mergeCell ref="B32:C32"/>
    <mergeCell ref="B34:C34"/>
    <mergeCell ref="B35:C35"/>
    <mergeCell ref="B33:C33"/>
    <mergeCell ref="A47:C47"/>
    <mergeCell ref="B37:C37"/>
    <mergeCell ref="B38:C38"/>
    <mergeCell ref="B40:C40"/>
    <mergeCell ref="A41:C41"/>
    <mergeCell ref="B42:C42"/>
    <mergeCell ref="B43:C43"/>
    <mergeCell ref="B44:C44"/>
    <mergeCell ref="A45:C45"/>
    <mergeCell ref="B46:C46"/>
    <mergeCell ref="B59:C59"/>
    <mergeCell ref="B48:C48"/>
    <mergeCell ref="B49:C49"/>
    <mergeCell ref="B50:C50"/>
    <mergeCell ref="B51:C51"/>
    <mergeCell ref="B52:C52"/>
    <mergeCell ref="B53:C53"/>
    <mergeCell ref="A54:C54"/>
    <mergeCell ref="B55:C55"/>
    <mergeCell ref="B56:C56"/>
    <mergeCell ref="B57:C57"/>
    <mergeCell ref="B58:C58"/>
    <mergeCell ref="B71:C71"/>
    <mergeCell ref="B60:C60"/>
    <mergeCell ref="B61:C61"/>
    <mergeCell ref="B62:C62"/>
    <mergeCell ref="B63:C63"/>
    <mergeCell ref="A64:C64"/>
    <mergeCell ref="B65:C65"/>
    <mergeCell ref="A66:C66"/>
    <mergeCell ref="B67:C67"/>
    <mergeCell ref="B68:C68"/>
    <mergeCell ref="B69:C69"/>
    <mergeCell ref="B70:C70"/>
    <mergeCell ref="B83:C83"/>
    <mergeCell ref="B72:C72"/>
    <mergeCell ref="B73:C73"/>
    <mergeCell ref="B74:C74"/>
    <mergeCell ref="A75:C75"/>
    <mergeCell ref="B76:C76"/>
    <mergeCell ref="B77:C77"/>
    <mergeCell ref="B78:C78"/>
    <mergeCell ref="A79:C79"/>
    <mergeCell ref="B80:C80"/>
    <mergeCell ref="B81:C81"/>
    <mergeCell ref="B82:C82"/>
    <mergeCell ref="A95:C95"/>
    <mergeCell ref="B84:C84"/>
    <mergeCell ref="B85:C85"/>
    <mergeCell ref="B86:C86"/>
    <mergeCell ref="A87:C87"/>
    <mergeCell ref="B88:C88"/>
    <mergeCell ref="B89:C89"/>
    <mergeCell ref="B90:C90"/>
    <mergeCell ref="B91:C91"/>
    <mergeCell ref="B92:C92"/>
    <mergeCell ref="B93:C93"/>
    <mergeCell ref="B94:C94"/>
    <mergeCell ref="B114:C114"/>
    <mergeCell ref="A96:C96"/>
    <mergeCell ref="A104:C104"/>
    <mergeCell ref="B105:C105"/>
    <mergeCell ref="A106:C106"/>
    <mergeCell ref="B107:C107"/>
    <mergeCell ref="B108:C108"/>
    <mergeCell ref="B109:C109"/>
    <mergeCell ref="A110:C110"/>
    <mergeCell ref="A111:C111"/>
    <mergeCell ref="B112:C112"/>
    <mergeCell ref="B113:C113"/>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zoomScale="80" zoomScaleNormal="80" workbookViewId="0">
      <selection activeCell="B50" sqref="B50"/>
    </sheetView>
  </sheetViews>
  <sheetFormatPr defaultRowHeight="15"/>
  <cols>
    <col min="2" max="2" width="66.5703125" customWidth="1"/>
    <col min="3" max="4" width="17.85546875" style="128" customWidth="1"/>
    <col min="5" max="5" width="17.85546875" style="687" customWidth="1"/>
    <col min="6" max="7" width="17.85546875" style="128" customWidth="1"/>
    <col min="8" max="8" width="17.85546875" style="494" customWidth="1"/>
  </cols>
  <sheetData>
    <row r="1" spans="1:8" ht="15.75">
      <c r="A1" s="18" t="s">
        <v>0</v>
      </c>
      <c r="B1" s="333" t="str">
        <f>Info!C2</f>
        <v>სს "ზირაათ ბანკი საქართველო"</v>
      </c>
      <c r="C1" s="30"/>
      <c r="D1" s="249"/>
      <c r="E1" s="684"/>
      <c r="F1" s="249"/>
      <c r="G1" s="249"/>
    </row>
    <row r="2" spans="1:8" ht="15.75">
      <c r="A2" s="18" t="s">
        <v>1</v>
      </c>
      <c r="B2" s="693">
        <f>'1. key ratios'!B2</f>
        <v>45473</v>
      </c>
      <c r="C2" s="30"/>
      <c r="D2" s="249"/>
      <c r="E2" s="684"/>
      <c r="F2" s="249"/>
      <c r="G2" s="249"/>
    </row>
    <row r="3" spans="1:8" ht="15.75">
      <c r="A3" s="18"/>
      <c r="B3" s="17"/>
      <c r="C3" s="30"/>
      <c r="D3" s="249"/>
      <c r="E3" s="684"/>
      <c r="F3" s="249"/>
      <c r="G3" s="249"/>
    </row>
    <row r="4" spans="1:8">
      <c r="A4" s="822" t="s">
        <v>2</v>
      </c>
      <c r="B4" s="818" t="s">
        <v>3</v>
      </c>
      <c r="C4" s="820" t="s">
        <v>4</v>
      </c>
      <c r="D4" s="820"/>
      <c r="E4" s="820"/>
      <c r="F4" s="820" t="s">
        <v>5</v>
      </c>
      <c r="G4" s="820"/>
      <c r="H4" s="821"/>
    </row>
    <row r="5" spans="1:8" ht="15.6" customHeight="1">
      <c r="A5" s="823"/>
      <c r="B5" s="819"/>
      <c r="C5" s="682" t="s">
        <v>6</v>
      </c>
      <c r="D5" s="682" t="s">
        <v>7</v>
      </c>
      <c r="E5" s="685" t="s">
        <v>8</v>
      </c>
      <c r="F5" s="682" t="s">
        <v>6</v>
      </c>
      <c r="G5" s="682" t="s">
        <v>7</v>
      </c>
      <c r="H5" s="682" t="s">
        <v>8</v>
      </c>
    </row>
    <row r="6" spans="1:8">
      <c r="A6" s="497">
        <v>1</v>
      </c>
      <c r="B6" s="472" t="s">
        <v>9</v>
      </c>
      <c r="C6" s="767">
        <v>6201692.1099999994</v>
      </c>
      <c r="D6" s="767">
        <v>3133542.4835999999</v>
      </c>
      <c r="E6" s="771">
        <v>9335234.5935999993</v>
      </c>
      <c r="F6" s="767">
        <v>6090637.0900000008</v>
      </c>
      <c r="G6" s="767">
        <v>1688491.2899999998</v>
      </c>
      <c r="H6" s="772">
        <v>7779128.3800000008</v>
      </c>
    </row>
    <row r="7" spans="1:8">
      <c r="A7" s="497">
        <v>1.1000000000000001</v>
      </c>
      <c r="B7" s="473" t="s">
        <v>10</v>
      </c>
      <c r="C7" s="767"/>
      <c r="D7" s="767"/>
      <c r="E7" s="771">
        <v>0</v>
      </c>
      <c r="F7" s="767"/>
      <c r="G7" s="767"/>
      <c r="H7" s="772">
        <v>0</v>
      </c>
    </row>
    <row r="8" spans="1:8" ht="21">
      <c r="A8" s="497">
        <v>1.2</v>
      </c>
      <c r="B8" s="473" t="s">
        <v>11</v>
      </c>
      <c r="C8" s="767"/>
      <c r="D8" s="767"/>
      <c r="E8" s="771">
        <v>0</v>
      </c>
      <c r="F8" s="767"/>
      <c r="G8" s="767"/>
      <c r="H8" s="772">
        <v>0</v>
      </c>
    </row>
    <row r="9" spans="1:8" ht="21.6" customHeight="1">
      <c r="A9" s="497">
        <v>1.3</v>
      </c>
      <c r="B9" s="468" t="s">
        <v>12</v>
      </c>
      <c r="C9" s="767"/>
      <c r="D9" s="767"/>
      <c r="E9" s="771">
        <v>0</v>
      </c>
      <c r="F9" s="767"/>
      <c r="G9" s="767"/>
      <c r="H9" s="772">
        <v>0</v>
      </c>
    </row>
    <row r="10" spans="1:8" ht="21">
      <c r="A10" s="497">
        <v>1.4</v>
      </c>
      <c r="B10" s="468" t="s">
        <v>13</v>
      </c>
      <c r="C10" s="767"/>
      <c r="D10" s="767"/>
      <c r="E10" s="771">
        <v>0</v>
      </c>
      <c r="F10" s="767"/>
      <c r="G10" s="767"/>
      <c r="H10" s="772">
        <v>0</v>
      </c>
    </row>
    <row r="11" spans="1:8">
      <c r="A11" s="497">
        <v>1.5</v>
      </c>
      <c r="B11" s="468" t="s">
        <v>14</v>
      </c>
      <c r="C11" s="767">
        <v>6201692.1099999994</v>
      </c>
      <c r="D11" s="767">
        <v>3133542.4835999999</v>
      </c>
      <c r="E11" s="771">
        <v>9335234.5935999993</v>
      </c>
      <c r="F11" s="767">
        <v>6090637.0900000008</v>
      </c>
      <c r="G11" s="767">
        <v>1688491.2899999998</v>
      </c>
      <c r="H11" s="772">
        <v>7779128.3800000008</v>
      </c>
    </row>
    <row r="12" spans="1:8">
      <c r="A12" s="497">
        <v>1.6</v>
      </c>
      <c r="B12" s="474" t="s">
        <v>15</v>
      </c>
      <c r="C12" s="767"/>
      <c r="D12" s="767"/>
      <c r="E12" s="771">
        <v>0</v>
      </c>
      <c r="F12" s="767"/>
      <c r="G12" s="767"/>
      <c r="H12" s="772">
        <v>0</v>
      </c>
    </row>
    <row r="13" spans="1:8">
      <c r="A13" s="497">
        <v>2</v>
      </c>
      <c r="B13" s="475" t="s">
        <v>16</v>
      </c>
      <c r="C13" s="767">
        <v>-989537.09</v>
      </c>
      <c r="D13" s="767">
        <v>-1346274.8900000001</v>
      </c>
      <c r="E13" s="773">
        <v>-2335811.98</v>
      </c>
      <c r="F13" s="767">
        <v>-412714.32</v>
      </c>
      <c r="G13" s="767">
        <v>-858730.42000000016</v>
      </c>
      <c r="H13" s="772">
        <v>-1271444.7400000002</v>
      </c>
    </row>
    <row r="14" spans="1:8">
      <c r="A14" s="497">
        <v>2.1</v>
      </c>
      <c r="B14" s="468" t="s">
        <v>17</v>
      </c>
      <c r="C14" s="767"/>
      <c r="D14" s="767"/>
      <c r="E14" s="771">
        <v>0</v>
      </c>
      <c r="F14" s="767"/>
      <c r="G14" s="767"/>
      <c r="H14" s="772">
        <v>0</v>
      </c>
    </row>
    <row r="15" spans="1:8" ht="24.6" customHeight="1">
      <c r="A15" s="497">
        <v>2.2000000000000002</v>
      </c>
      <c r="B15" s="468" t="s">
        <v>18</v>
      </c>
      <c r="C15" s="767"/>
      <c r="D15" s="767"/>
      <c r="E15" s="771">
        <v>0</v>
      </c>
      <c r="F15" s="767"/>
      <c r="G15" s="767"/>
      <c r="H15" s="772">
        <v>0</v>
      </c>
    </row>
    <row r="16" spans="1:8" ht="20.45" customHeight="1">
      <c r="A16" s="497">
        <v>2.2999999999999998</v>
      </c>
      <c r="B16" s="468" t="s">
        <v>19</v>
      </c>
      <c r="C16" s="767">
        <v>-950149.61</v>
      </c>
      <c r="D16" s="767">
        <v>-1346274.8900000001</v>
      </c>
      <c r="E16" s="771">
        <v>-2296424.5</v>
      </c>
      <c r="F16" s="767">
        <v>-386363.01</v>
      </c>
      <c r="G16" s="767">
        <v>-858730.42000000016</v>
      </c>
      <c r="H16" s="772">
        <v>-1245093.4300000002</v>
      </c>
    </row>
    <row r="17" spans="1:8">
      <c r="A17" s="497">
        <v>2.4</v>
      </c>
      <c r="B17" s="468" t="s">
        <v>20</v>
      </c>
      <c r="C17" s="767">
        <v>-39387.480000000003</v>
      </c>
      <c r="D17" s="767">
        <v>0</v>
      </c>
      <c r="E17" s="771">
        <v>-39387.480000000003</v>
      </c>
      <c r="F17" s="767">
        <v>-26351.31</v>
      </c>
      <c r="G17" s="767">
        <v>0</v>
      </c>
      <c r="H17" s="772">
        <v>-26351.31</v>
      </c>
    </row>
    <row r="18" spans="1:8">
      <c r="A18" s="497">
        <v>3</v>
      </c>
      <c r="B18" s="475" t="s">
        <v>21</v>
      </c>
      <c r="C18" s="767"/>
      <c r="D18" s="767"/>
      <c r="E18" s="771">
        <v>0</v>
      </c>
      <c r="F18" s="767"/>
      <c r="G18" s="767"/>
      <c r="H18" s="772">
        <v>0</v>
      </c>
    </row>
    <row r="19" spans="1:8">
      <c r="A19" s="497">
        <v>4</v>
      </c>
      <c r="B19" s="475" t="s">
        <v>22</v>
      </c>
      <c r="C19" s="767">
        <v>297779.46000000002</v>
      </c>
      <c r="D19" s="767">
        <v>614595.67999999993</v>
      </c>
      <c r="E19" s="771">
        <v>912375.1399999999</v>
      </c>
      <c r="F19" s="767">
        <v>326138.36</v>
      </c>
      <c r="G19" s="767">
        <v>490924.27999999997</v>
      </c>
      <c r="H19" s="772">
        <v>817062.6399999999</v>
      </c>
    </row>
    <row r="20" spans="1:8">
      <c r="A20" s="497">
        <v>5</v>
      </c>
      <c r="B20" s="475" t="s">
        <v>23</v>
      </c>
      <c r="C20" s="767">
        <v>-131123.91</v>
      </c>
      <c r="D20" s="767">
        <v>0</v>
      </c>
      <c r="E20" s="771">
        <v>-131123.91</v>
      </c>
      <c r="F20" s="767">
        <v>-170739.56</v>
      </c>
      <c r="G20" s="767">
        <v>0</v>
      </c>
      <c r="H20" s="772">
        <v>-170739.56</v>
      </c>
    </row>
    <row r="21" spans="1:8" ht="38.450000000000003" customHeight="1">
      <c r="A21" s="497">
        <v>6</v>
      </c>
      <c r="B21" s="475" t="s">
        <v>24</v>
      </c>
      <c r="C21" s="767"/>
      <c r="D21" s="767"/>
      <c r="E21" s="771">
        <v>0</v>
      </c>
      <c r="F21" s="767"/>
      <c r="G21" s="767"/>
      <c r="H21" s="772">
        <v>0</v>
      </c>
    </row>
    <row r="22" spans="1:8" ht="27.6" customHeight="1">
      <c r="A22" s="497">
        <v>7</v>
      </c>
      <c r="B22" s="475" t="s">
        <v>25</v>
      </c>
      <c r="C22" s="767"/>
      <c r="D22" s="767"/>
      <c r="E22" s="771">
        <v>0</v>
      </c>
      <c r="F22" s="767"/>
      <c r="G22" s="767"/>
      <c r="H22" s="772">
        <v>0</v>
      </c>
    </row>
    <row r="23" spans="1:8" ht="36.950000000000003" customHeight="1">
      <c r="A23" s="497">
        <v>8</v>
      </c>
      <c r="B23" s="476" t="s">
        <v>26</v>
      </c>
      <c r="C23" s="767"/>
      <c r="D23" s="767"/>
      <c r="E23" s="771">
        <v>0</v>
      </c>
      <c r="F23" s="767"/>
      <c r="G23" s="767"/>
      <c r="H23" s="772">
        <v>0</v>
      </c>
    </row>
    <row r="24" spans="1:8" ht="34.5" customHeight="1">
      <c r="A24" s="497">
        <v>9</v>
      </c>
      <c r="B24" s="476" t="s">
        <v>27</v>
      </c>
      <c r="C24" s="767"/>
      <c r="D24" s="767"/>
      <c r="E24" s="771">
        <v>0</v>
      </c>
      <c r="F24" s="767"/>
      <c r="G24" s="767"/>
      <c r="H24" s="772">
        <v>0</v>
      </c>
    </row>
    <row r="25" spans="1:8">
      <c r="A25" s="497">
        <v>10</v>
      </c>
      <c r="B25" s="475" t="s">
        <v>28</v>
      </c>
      <c r="C25" s="767">
        <v>720919.01</v>
      </c>
      <c r="D25" s="767">
        <v>0</v>
      </c>
      <c r="E25" s="771">
        <v>720919.01</v>
      </c>
      <c r="F25" s="767">
        <v>840373.51</v>
      </c>
      <c r="G25" s="767"/>
      <c r="H25" s="772">
        <v>840373.51</v>
      </c>
    </row>
    <row r="26" spans="1:8" ht="27" customHeight="1">
      <c r="A26" s="497">
        <v>11</v>
      </c>
      <c r="B26" s="477" t="s">
        <v>29</v>
      </c>
      <c r="C26" s="767"/>
      <c r="D26" s="767"/>
      <c r="E26" s="771">
        <v>0</v>
      </c>
      <c r="F26" s="767"/>
      <c r="G26" s="767"/>
      <c r="H26" s="772">
        <v>0</v>
      </c>
    </row>
    <row r="27" spans="1:8">
      <c r="A27" s="497">
        <v>12</v>
      </c>
      <c r="B27" s="475" t="s">
        <v>30</v>
      </c>
      <c r="C27" s="767">
        <v>38398.100000000006</v>
      </c>
      <c r="D27" s="767"/>
      <c r="E27" s="771">
        <v>38398.100000000006</v>
      </c>
      <c r="F27" s="767"/>
      <c r="G27" s="767"/>
      <c r="H27" s="772">
        <v>0</v>
      </c>
    </row>
    <row r="28" spans="1:8">
      <c r="A28" s="497">
        <v>13</v>
      </c>
      <c r="B28" s="478" t="s">
        <v>31</v>
      </c>
      <c r="C28" s="767"/>
      <c r="D28" s="767"/>
      <c r="E28" s="771">
        <v>0</v>
      </c>
      <c r="F28" s="767"/>
      <c r="G28" s="767"/>
      <c r="H28" s="772">
        <v>0</v>
      </c>
    </row>
    <row r="29" spans="1:8">
      <c r="A29" s="497">
        <v>14</v>
      </c>
      <c r="B29" s="479" t="s">
        <v>32</v>
      </c>
      <c r="C29" s="774">
        <v>-3779257.76</v>
      </c>
      <c r="D29" s="774">
        <v>0</v>
      </c>
      <c r="E29" s="775">
        <v>-3779257.76</v>
      </c>
      <c r="F29" s="774">
        <v>-3098329.59</v>
      </c>
      <c r="G29" s="774">
        <v>0</v>
      </c>
      <c r="H29" s="776">
        <v>-3098329.59</v>
      </c>
    </row>
    <row r="30" spans="1:8">
      <c r="A30" s="497">
        <v>14.1</v>
      </c>
      <c r="B30" s="453" t="s">
        <v>33</v>
      </c>
      <c r="C30" s="767">
        <v>-1990908.8199999998</v>
      </c>
      <c r="D30" s="767"/>
      <c r="E30" s="771">
        <v>-1990908.8199999998</v>
      </c>
      <c r="F30" s="767">
        <v>-1810176.37</v>
      </c>
      <c r="G30" s="767"/>
      <c r="H30" s="772">
        <v>-1810176.37</v>
      </c>
    </row>
    <row r="31" spans="1:8">
      <c r="A31" s="497">
        <v>14.2</v>
      </c>
      <c r="B31" s="453" t="s">
        <v>34</v>
      </c>
      <c r="C31" s="767">
        <v>-1788348.9400000002</v>
      </c>
      <c r="D31" s="767"/>
      <c r="E31" s="771">
        <v>-1788348.9400000002</v>
      </c>
      <c r="F31" s="767">
        <v>-1288153.22</v>
      </c>
      <c r="G31" s="767"/>
      <c r="H31" s="772">
        <v>-1288153.22</v>
      </c>
    </row>
    <row r="32" spans="1:8">
      <c r="A32" s="497">
        <v>15</v>
      </c>
      <c r="B32" s="480" t="s">
        <v>35</v>
      </c>
      <c r="C32" s="767">
        <v>-669649.67000000004</v>
      </c>
      <c r="D32" s="767"/>
      <c r="E32" s="771">
        <v>-669649.67000000004</v>
      </c>
      <c r="F32" s="767">
        <v>-640541.71</v>
      </c>
      <c r="G32" s="767"/>
      <c r="H32" s="772">
        <v>-640541.71</v>
      </c>
    </row>
    <row r="33" spans="1:8" ht="22.5" customHeight="1">
      <c r="A33" s="497">
        <v>16</v>
      </c>
      <c r="B33" s="449" t="s">
        <v>36</v>
      </c>
      <c r="C33" s="767"/>
      <c r="D33" s="767"/>
      <c r="E33" s="771">
        <v>0</v>
      </c>
      <c r="F33" s="767"/>
      <c r="G33" s="767"/>
      <c r="H33" s="772">
        <v>0</v>
      </c>
    </row>
    <row r="34" spans="1:8">
      <c r="A34" s="497">
        <v>17</v>
      </c>
      <c r="B34" s="475" t="s">
        <v>37</v>
      </c>
      <c r="C34" s="767">
        <v>9816.08</v>
      </c>
      <c r="D34" s="767">
        <v>47067.29</v>
      </c>
      <c r="E34" s="771">
        <v>56883.37</v>
      </c>
      <c r="F34" s="767">
        <v>-12072.25</v>
      </c>
      <c r="G34" s="767">
        <v>560.05999999999995</v>
      </c>
      <c r="H34" s="772">
        <v>-11512.19</v>
      </c>
    </row>
    <row r="35" spans="1:8">
      <c r="A35" s="497">
        <v>17.100000000000001</v>
      </c>
      <c r="B35" s="481" t="s">
        <v>38</v>
      </c>
      <c r="C35" s="767">
        <v>9816.08</v>
      </c>
      <c r="D35" s="767">
        <v>47067.29</v>
      </c>
      <c r="E35" s="771">
        <v>56883.37</v>
      </c>
      <c r="F35" s="767">
        <v>-12072.25</v>
      </c>
      <c r="G35" s="767">
        <v>560.05999999999995</v>
      </c>
      <c r="H35" s="772">
        <v>-11512.19</v>
      </c>
    </row>
    <row r="36" spans="1:8">
      <c r="A36" s="497">
        <v>17.2</v>
      </c>
      <c r="B36" s="453" t="s">
        <v>39</v>
      </c>
      <c r="C36" s="767"/>
      <c r="D36" s="767"/>
      <c r="E36" s="771">
        <v>0</v>
      </c>
      <c r="F36" s="767"/>
      <c r="G36" s="767"/>
      <c r="H36" s="772">
        <v>0</v>
      </c>
    </row>
    <row r="37" spans="1:8" ht="41.45" customHeight="1">
      <c r="A37" s="497">
        <v>18</v>
      </c>
      <c r="B37" s="482" t="s">
        <v>40</v>
      </c>
      <c r="C37" s="767">
        <v>-411514.37</v>
      </c>
      <c r="D37" s="767">
        <v>-161096.57</v>
      </c>
      <c r="E37" s="771">
        <v>-572610.93999999994</v>
      </c>
      <c r="F37" s="767">
        <v>825823.3600000001</v>
      </c>
      <c r="G37" s="767">
        <v>-2411501.8008000003</v>
      </c>
      <c r="H37" s="772">
        <v>-1585678.4408000002</v>
      </c>
    </row>
    <row r="38" spans="1:8" ht="21">
      <c r="A38" s="497">
        <v>18.100000000000001</v>
      </c>
      <c r="B38" s="468" t="s">
        <v>41</v>
      </c>
      <c r="C38" s="767"/>
      <c r="D38" s="767"/>
      <c r="E38" s="771">
        <v>0</v>
      </c>
      <c r="F38" s="767"/>
      <c r="G38" s="767"/>
      <c r="H38" s="772">
        <v>0</v>
      </c>
    </row>
    <row r="39" spans="1:8">
      <c r="A39" s="497">
        <v>18.2</v>
      </c>
      <c r="B39" s="468" t="s">
        <v>42</v>
      </c>
      <c r="C39" s="767">
        <v>-411514.37</v>
      </c>
      <c r="D39" s="767">
        <v>-161096.57</v>
      </c>
      <c r="E39" s="771">
        <v>-572610.93999999994</v>
      </c>
      <c r="F39" s="767">
        <v>825823.3600000001</v>
      </c>
      <c r="G39" s="767">
        <v>-2411501.8008000003</v>
      </c>
      <c r="H39" s="772">
        <v>-1585678.4408000002</v>
      </c>
    </row>
    <row r="40" spans="1:8" ht="24.6" customHeight="1">
      <c r="A40" s="497">
        <v>19</v>
      </c>
      <c r="B40" s="482" t="s">
        <v>43</v>
      </c>
      <c r="C40" s="767"/>
      <c r="D40" s="767"/>
      <c r="E40" s="771">
        <v>0</v>
      </c>
      <c r="F40" s="767"/>
      <c r="G40" s="767"/>
      <c r="H40" s="772">
        <v>0</v>
      </c>
    </row>
    <row r="41" spans="1:8" ht="24.95" customHeight="1">
      <c r="A41" s="497">
        <v>20</v>
      </c>
      <c r="B41" s="482" t="s">
        <v>44</v>
      </c>
      <c r="C41" s="767"/>
      <c r="D41" s="767"/>
      <c r="E41" s="771">
        <v>0</v>
      </c>
      <c r="F41" s="767"/>
      <c r="G41" s="767"/>
      <c r="H41" s="772">
        <v>0</v>
      </c>
    </row>
    <row r="42" spans="1:8" ht="33" customHeight="1">
      <c r="A42" s="497">
        <v>21</v>
      </c>
      <c r="B42" s="483" t="s">
        <v>45</v>
      </c>
      <c r="C42" s="767"/>
      <c r="D42" s="767"/>
      <c r="E42" s="771">
        <v>0</v>
      </c>
      <c r="F42" s="767"/>
      <c r="G42" s="767"/>
      <c r="H42" s="772">
        <v>0</v>
      </c>
    </row>
    <row r="43" spans="1:8">
      <c r="A43" s="497">
        <v>22</v>
      </c>
      <c r="B43" s="484" t="s">
        <v>46</v>
      </c>
      <c r="C43" s="767">
        <v>1287521.959999999</v>
      </c>
      <c r="D43" s="767">
        <v>2287833.9936000002</v>
      </c>
      <c r="E43" s="771">
        <v>3575355.9535999992</v>
      </c>
      <c r="F43" s="767">
        <v>3748574.8900000015</v>
      </c>
      <c r="G43" s="767">
        <v>-1090256.5908000006</v>
      </c>
      <c r="H43" s="772">
        <v>2658318.2992000012</v>
      </c>
    </row>
    <row r="44" spans="1:8">
      <c r="A44" s="497">
        <v>23</v>
      </c>
      <c r="B44" s="484" t="s">
        <v>47</v>
      </c>
      <c r="C44" s="767">
        <v>-629825</v>
      </c>
      <c r="D44" s="767"/>
      <c r="E44" s="771">
        <v>-629825</v>
      </c>
      <c r="F44" s="767">
        <v>0</v>
      </c>
      <c r="G44" s="767"/>
      <c r="H44" s="772">
        <v>0</v>
      </c>
    </row>
    <row r="45" spans="1:8">
      <c r="A45" s="497">
        <v>24</v>
      </c>
      <c r="B45" s="484" t="s">
        <v>48</v>
      </c>
      <c r="C45" s="767">
        <v>657696.95999999903</v>
      </c>
      <c r="D45" s="767">
        <v>2287833.9936000002</v>
      </c>
      <c r="E45" s="771">
        <v>2945530.9535999992</v>
      </c>
      <c r="F45" s="767">
        <v>3748574.8900000015</v>
      </c>
      <c r="G45" s="767">
        <v>-1090256.5908000006</v>
      </c>
      <c r="H45" s="772">
        <v>2658318.2992000012</v>
      </c>
    </row>
    <row r="46" spans="1:8">
      <c r="E46" s="686"/>
      <c r="H46" s="686"/>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6" zoomScale="90" zoomScaleNormal="90" workbookViewId="0">
      <selection activeCell="C6" sqref="C6:H43"/>
    </sheetView>
  </sheetViews>
  <sheetFormatPr defaultRowHeight="15"/>
  <cols>
    <col min="1" max="1" width="8.7109375" style="494" customWidth="1"/>
    <col min="2" max="2" width="87.5703125" bestFit="1" customWidth="1"/>
    <col min="3" max="8" width="12.710937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3">
        <f>'1. key ratios'!$B$2</f>
        <v>45473</v>
      </c>
      <c r="C2" s="30"/>
      <c r="D2" s="249"/>
      <c r="E2" s="249"/>
      <c r="F2" s="249"/>
      <c r="G2" s="249"/>
    </row>
    <row r="3" spans="1:8" ht="15.75">
      <c r="A3" s="18"/>
      <c r="B3" s="17"/>
      <c r="C3" s="30"/>
      <c r="D3" s="249"/>
      <c r="E3" s="249"/>
      <c r="F3" s="249"/>
      <c r="G3" s="249"/>
    </row>
    <row r="4" spans="1:8" ht="15.75">
      <c r="A4" s="808" t="s">
        <v>2</v>
      </c>
      <c r="B4" s="824" t="s">
        <v>790</v>
      </c>
      <c r="C4" s="825" t="s">
        <v>4</v>
      </c>
      <c r="D4" s="825"/>
      <c r="E4" s="825"/>
      <c r="F4" s="825" t="s">
        <v>5</v>
      </c>
      <c r="G4" s="825"/>
      <c r="H4" s="826"/>
    </row>
    <row r="5" spans="1:8">
      <c r="A5" s="808"/>
      <c r="B5" s="824"/>
      <c r="C5" s="682" t="s">
        <v>6</v>
      </c>
      <c r="D5" s="682" t="s">
        <v>7</v>
      </c>
      <c r="E5" s="682" t="s">
        <v>8</v>
      </c>
      <c r="F5" s="682" t="s">
        <v>6</v>
      </c>
      <c r="G5" s="682" t="s">
        <v>7</v>
      </c>
      <c r="H5" s="688" t="s">
        <v>8</v>
      </c>
    </row>
    <row r="6" spans="1:8" ht="15.75">
      <c r="A6" s="485">
        <v>1</v>
      </c>
      <c r="B6" s="486" t="s">
        <v>791</v>
      </c>
      <c r="C6" s="689"/>
      <c r="D6" s="689"/>
      <c r="E6" s="690">
        <v>0</v>
      </c>
      <c r="F6" s="689"/>
      <c r="G6" s="689"/>
      <c r="H6" s="691">
        <v>0</v>
      </c>
    </row>
    <row r="7" spans="1:8" ht="15.75">
      <c r="A7" s="485">
        <v>2</v>
      </c>
      <c r="B7" s="486" t="s">
        <v>792</v>
      </c>
      <c r="C7" s="689"/>
      <c r="D7" s="689"/>
      <c r="E7" s="690">
        <v>0</v>
      </c>
      <c r="F7" s="689"/>
      <c r="G7" s="689"/>
      <c r="H7" s="691">
        <v>0</v>
      </c>
    </row>
    <row r="8" spans="1:8" ht="15.75">
      <c r="A8" s="485">
        <v>3</v>
      </c>
      <c r="B8" s="486" t="s">
        <v>793</v>
      </c>
      <c r="C8" s="689">
        <v>373348730</v>
      </c>
      <c r="D8" s="689">
        <v>432252766.05920005</v>
      </c>
      <c r="E8" s="690">
        <v>805601496.05920005</v>
      </c>
      <c r="F8" s="689">
        <v>313775718.75999999</v>
      </c>
      <c r="G8" s="689">
        <v>236072153.99430001</v>
      </c>
      <c r="H8" s="691">
        <v>549847872.7543</v>
      </c>
    </row>
    <row r="9" spans="1:8" ht="15.75">
      <c r="A9" s="485">
        <v>3.1</v>
      </c>
      <c r="B9" s="487" t="s">
        <v>794</v>
      </c>
      <c r="C9" s="689">
        <v>369072000</v>
      </c>
      <c r="D9" s="689">
        <v>411575588.12730002</v>
      </c>
      <c r="E9" s="690">
        <v>780647588.12730002</v>
      </c>
      <c r="F9" s="689">
        <v>308667618.75999999</v>
      </c>
      <c r="G9" s="689">
        <v>210528761.92500001</v>
      </c>
      <c r="H9" s="691">
        <v>519196380.685</v>
      </c>
    </row>
    <row r="10" spans="1:8" ht="15.75">
      <c r="A10" s="485">
        <v>3.2</v>
      </c>
      <c r="B10" s="487" t="s">
        <v>795</v>
      </c>
      <c r="C10" s="689">
        <v>4276730</v>
      </c>
      <c r="D10" s="689">
        <v>20677177.931899998</v>
      </c>
      <c r="E10" s="690">
        <v>24953907.931899998</v>
      </c>
      <c r="F10" s="689">
        <v>5108100</v>
      </c>
      <c r="G10" s="689">
        <v>25543392.0693</v>
      </c>
      <c r="H10" s="691">
        <v>30651492.0693</v>
      </c>
    </row>
    <row r="11" spans="1:8" ht="15.75">
      <c r="A11" s="485">
        <v>4</v>
      </c>
      <c r="B11" s="486" t="s">
        <v>796</v>
      </c>
      <c r="C11" s="689">
        <v>0</v>
      </c>
      <c r="D11" s="689">
        <v>0</v>
      </c>
      <c r="E11" s="690">
        <v>0</v>
      </c>
      <c r="F11" s="689">
        <v>0</v>
      </c>
      <c r="G11" s="689">
        <v>0</v>
      </c>
      <c r="H11" s="691">
        <v>0</v>
      </c>
    </row>
    <row r="12" spans="1:8" ht="15.75">
      <c r="A12" s="485">
        <v>4.0999999999999996</v>
      </c>
      <c r="B12" s="487" t="s">
        <v>797</v>
      </c>
      <c r="C12" s="689"/>
      <c r="D12" s="689"/>
      <c r="E12" s="690">
        <v>0</v>
      </c>
      <c r="F12" s="689"/>
      <c r="G12" s="689"/>
      <c r="H12" s="691">
        <v>0</v>
      </c>
    </row>
    <row r="13" spans="1:8" ht="15.75">
      <c r="A13" s="485">
        <v>4.2</v>
      </c>
      <c r="B13" s="487" t="s">
        <v>798</v>
      </c>
      <c r="C13" s="689"/>
      <c r="D13" s="689"/>
      <c r="E13" s="690">
        <v>0</v>
      </c>
      <c r="F13" s="689"/>
      <c r="G13" s="689"/>
      <c r="H13" s="691">
        <v>0</v>
      </c>
    </row>
    <row r="14" spans="1:8" ht="15.75">
      <c r="A14" s="485">
        <v>5</v>
      </c>
      <c r="B14" s="488" t="s">
        <v>799</v>
      </c>
      <c r="C14" s="689">
        <v>136949369.61999997</v>
      </c>
      <c r="D14" s="689">
        <v>129968384.27370001</v>
      </c>
      <c r="E14" s="690">
        <v>266917753.8937</v>
      </c>
      <c r="F14" s="689">
        <v>107486979.15000001</v>
      </c>
      <c r="G14" s="689">
        <v>114129837.5755</v>
      </c>
      <c r="H14" s="691">
        <v>221616816.72549999</v>
      </c>
    </row>
    <row r="15" spans="1:8" ht="15.75">
      <c r="A15" s="485">
        <v>5.0999999999999996</v>
      </c>
      <c r="B15" s="489" t="s">
        <v>800</v>
      </c>
      <c r="C15" s="689">
        <v>1554873.17</v>
      </c>
      <c r="D15" s="689">
        <v>5086836.9444000004</v>
      </c>
      <c r="E15" s="690">
        <v>6641710.1144000003</v>
      </c>
      <c r="F15" s="689">
        <v>1655142.95</v>
      </c>
      <c r="G15" s="689">
        <v>7287836.4797</v>
      </c>
      <c r="H15" s="691">
        <v>8942979.4297000002</v>
      </c>
    </row>
    <row r="16" spans="1:8" ht="15.75">
      <c r="A16" s="485">
        <v>5.2</v>
      </c>
      <c r="B16" s="489" t="s">
        <v>801</v>
      </c>
      <c r="C16" s="689">
        <v>0</v>
      </c>
      <c r="D16" s="689">
        <v>0</v>
      </c>
      <c r="E16" s="690">
        <v>0</v>
      </c>
      <c r="F16" s="689">
        <v>0</v>
      </c>
      <c r="G16" s="689">
        <v>0</v>
      </c>
      <c r="H16" s="691">
        <v>0</v>
      </c>
    </row>
    <row r="17" spans="1:8" ht="15.75">
      <c r="A17" s="485">
        <v>5.3</v>
      </c>
      <c r="B17" s="489" t="s">
        <v>802</v>
      </c>
      <c r="C17" s="689">
        <v>135394496.44999999</v>
      </c>
      <c r="D17" s="689">
        <v>124881547.32930002</v>
      </c>
      <c r="E17" s="690">
        <v>260276043.7793</v>
      </c>
      <c r="F17" s="689">
        <v>105831836.2</v>
      </c>
      <c r="G17" s="689">
        <v>106842001.0958</v>
      </c>
      <c r="H17" s="691">
        <v>212673837.2958</v>
      </c>
    </row>
    <row r="18" spans="1:8" ht="15.75">
      <c r="A18" s="485" t="s">
        <v>803</v>
      </c>
      <c r="B18" s="490" t="s">
        <v>804</v>
      </c>
      <c r="C18" s="689">
        <v>42190058.57</v>
      </c>
      <c r="D18" s="689">
        <v>24221788.986000001</v>
      </c>
      <c r="E18" s="690">
        <v>66411847.556000002</v>
      </c>
      <c r="F18" s="689">
        <v>26116473</v>
      </c>
      <c r="G18" s="689">
        <v>23728944.9857</v>
      </c>
      <c r="H18" s="691">
        <v>49845417.985699996</v>
      </c>
    </row>
    <row r="19" spans="1:8" ht="15.75">
      <c r="A19" s="485" t="s">
        <v>805</v>
      </c>
      <c r="B19" s="491" t="s">
        <v>806</v>
      </c>
      <c r="C19" s="689">
        <v>41429119.82</v>
      </c>
      <c r="D19" s="689">
        <v>60459119.686499998</v>
      </c>
      <c r="E19" s="690">
        <v>101888239.50650001</v>
      </c>
      <c r="F19" s="689">
        <v>44482812</v>
      </c>
      <c r="G19" s="689">
        <v>51792301.787100002</v>
      </c>
      <c r="H19" s="691">
        <v>96275113.787100002</v>
      </c>
    </row>
    <row r="20" spans="1:8" ht="15.75">
      <c r="A20" s="485" t="s">
        <v>807</v>
      </c>
      <c r="B20" s="491" t="s">
        <v>808</v>
      </c>
      <c r="C20" s="689">
        <v>22162495.199999999</v>
      </c>
      <c r="D20" s="689">
        <v>4723910.1747000003</v>
      </c>
      <c r="E20" s="690">
        <v>26886405.374699999</v>
      </c>
      <c r="F20" s="689">
        <v>21893947.199999999</v>
      </c>
      <c r="G20" s="689">
        <v>4555523.1029000003</v>
      </c>
      <c r="H20" s="691">
        <v>26449470.302900001</v>
      </c>
    </row>
    <row r="21" spans="1:8" ht="15.75">
      <c r="A21" s="485" t="s">
        <v>809</v>
      </c>
      <c r="B21" s="491" t="s">
        <v>810</v>
      </c>
      <c r="C21" s="689">
        <v>29612822.859999999</v>
      </c>
      <c r="D21" s="689">
        <v>35476728.482100002</v>
      </c>
      <c r="E21" s="690">
        <v>65089551.342100002</v>
      </c>
      <c r="F21" s="689">
        <v>13338604</v>
      </c>
      <c r="G21" s="689">
        <v>26765231.220100001</v>
      </c>
      <c r="H21" s="691">
        <v>40103835.220100001</v>
      </c>
    </row>
    <row r="22" spans="1:8" ht="15.75">
      <c r="A22" s="485" t="s">
        <v>811</v>
      </c>
      <c r="B22" s="491" t="s">
        <v>226</v>
      </c>
      <c r="C22" s="689">
        <v>0</v>
      </c>
      <c r="D22" s="689">
        <v>0</v>
      </c>
      <c r="E22" s="690">
        <v>0</v>
      </c>
      <c r="F22" s="689">
        <v>0</v>
      </c>
      <c r="G22" s="689">
        <v>0</v>
      </c>
      <c r="H22" s="691">
        <v>0</v>
      </c>
    </row>
    <row r="23" spans="1:8" ht="15.75">
      <c r="A23" s="485">
        <v>5.4</v>
      </c>
      <c r="B23" s="489" t="s">
        <v>812</v>
      </c>
      <c r="C23" s="689">
        <v>0</v>
      </c>
      <c r="D23" s="689">
        <v>0</v>
      </c>
      <c r="E23" s="690">
        <v>0</v>
      </c>
      <c r="F23" s="689">
        <v>0</v>
      </c>
      <c r="G23" s="689">
        <v>0</v>
      </c>
      <c r="H23" s="691">
        <v>0</v>
      </c>
    </row>
    <row r="24" spans="1:8" ht="15.75">
      <c r="A24" s="485">
        <v>5.5</v>
      </c>
      <c r="B24" s="489" t="s">
        <v>813</v>
      </c>
      <c r="C24" s="689">
        <v>0</v>
      </c>
      <c r="D24" s="689">
        <v>0</v>
      </c>
      <c r="E24" s="690">
        <v>0</v>
      </c>
      <c r="F24" s="689">
        <v>0</v>
      </c>
      <c r="G24" s="689">
        <v>0</v>
      </c>
      <c r="H24" s="691">
        <v>0</v>
      </c>
    </row>
    <row r="25" spans="1:8" ht="15.75">
      <c r="A25" s="485">
        <v>5.6</v>
      </c>
      <c r="B25" s="489" t="s">
        <v>814</v>
      </c>
      <c r="C25" s="689">
        <v>0</v>
      </c>
      <c r="D25" s="689">
        <v>0</v>
      </c>
      <c r="E25" s="690">
        <v>0</v>
      </c>
      <c r="F25" s="689">
        <v>0</v>
      </c>
      <c r="G25" s="689">
        <v>0</v>
      </c>
      <c r="H25" s="691">
        <v>0</v>
      </c>
    </row>
    <row r="26" spans="1:8" ht="15.75">
      <c r="A26" s="485">
        <v>5.7</v>
      </c>
      <c r="B26" s="489" t="s">
        <v>226</v>
      </c>
      <c r="C26" s="689">
        <v>0</v>
      </c>
      <c r="D26" s="689">
        <v>0</v>
      </c>
      <c r="E26" s="690">
        <v>0</v>
      </c>
      <c r="F26" s="689">
        <v>0</v>
      </c>
      <c r="G26" s="689">
        <v>0</v>
      </c>
      <c r="H26" s="691">
        <v>0</v>
      </c>
    </row>
    <row r="27" spans="1:8" ht="15.75">
      <c r="A27" s="485">
        <v>6</v>
      </c>
      <c r="B27" s="488" t="s">
        <v>815</v>
      </c>
      <c r="C27" s="689">
        <v>2985818.99</v>
      </c>
      <c r="D27" s="689">
        <v>2767662.2069999999</v>
      </c>
      <c r="E27" s="690">
        <v>5753481.1970000006</v>
      </c>
      <c r="F27" s="689">
        <v>4475316.5199999996</v>
      </c>
      <c r="G27" s="689">
        <v>6122633.8404000001</v>
      </c>
      <c r="H27" s="691">
        <v>10597950.360400001</v>
      </c>
    </row>
    <row r="28" spans="1:8" ht="15.75">
      <c r="A28" s="485">
        <v>7</v>
      </c>
      <c r="B28" s="488" t="s">
        <v>816</v>
      </c>
      <c r="C28" s="689">
        <v>14321549.689999999</v>
      </c>
      <c r="D28" s="689">
        <v>36306856.4859</v>
      </c>
      <c r="E28" s="690">
        <v>50628406.175899997</v>
      </c>
      <c r="F28" s="689">
        <v>14169805.9</v>
      </c>
      <c r="G28" s="689">
        <v>20611978.216200002</v>
      </c>
      <c r="H28" s="691">
        <v>34781784.1162</v>
      </c>
    </row>
    <row r="29" spans="1:8" ht="15.75">
      <c r="A29" s="485">
        <v>8</v>
      </c>
      <c r="B29" s="488" t="s">
        <v>817</v>
      </c>
      <c r="C29" s="689"/>
      <c r="D29" s="689"/>
      <c r="E29" s="690">
        <v>0</v>
      </c>
      <c r="F29" s="689"/>
      <c r="G29" s="689"/>
      <c r="H29" s="691">
        <v>0</v>
      </c>
    </row>
    <row r="30" spans="1:8" ht="15.75">
      <c r="A30" s="485">
        <v>9</v>
      </c>
      <c r="B30" s="486" t="s">
        <v>818</v>
      </c>
      <c r="C30" s="689">
        <v>0</v>
      </c>
      <c r="D30" s="689">
        <v>0</v>
      </c>
      <c r="E30" s="690">
        <v>0</v>
      </c>
      <c r="F30" s="689">
        <v>0</v>
      </c>
      <c r="G30" s="689">
        <v>0</v>
      </c>
      <c r="H30" s="691">
        <v>0</v>
      </c>
    </row>
    <row r="31" spans="1:8" ht="25.5">
      <c r="A31" s="485">
        <v>9.1</v>
      </c>
      <c r="B31" s="487" t="s">
        <v>819</v>
      </c>
      <c r="C31" s="689"/>
      <c r="D31" s="689"/>
      <c r="E31" s="690">
        <v>0</v>
      </c>
      <c r="F31" s="689"/>
      <c r="G31" s="689"/>
      <c r="H31" s="691">
        <v>0</v>
      </c>
    </row>
    <row r="32" spans="1:8" ht="25.5">
      <c r="A32" s="485">
        <v>9.1999999999999993</v>
      </c>
      <c r="B32" s="487" t="s">
        <v>820</v>
      </c>
      <c r="C32" s="689"/>
      <c r="D32" s="689"/>
      <c r="E32" s="690">
        <v>0</v>
      </c>
      <c r="F32" s="689"/>
      <c r="G32" s="689"/>
      <c r="H32" s="691">
        <v>0</v>
      </c>
    </row>
    <row r="33" spans="1:8" ht="15.75">
      <c r="A33" s="485">
        <v>9.3000000000000007</v>
      </c>
      <c r="B33" s="487" t="s">
        <v>821</v>
      </c>
      <c r="C33" s="689"/>
      <c r="D33" s="689"/>
      <c r="E33" s="690">
        <v>0</v>
      </c>
      <c r="F33" s="689"/>
      <c r="G33" s="689"/>
      <c r="H33" s="691">
        <v>0</v>
      </c>
    </row>
    <row r="34" spans="1:8" ht="15.75">
      <c r="A34" s="485">
        <v>9.4</v>
      </c>
      <c r="B34" s="487" t="s">
        <v>822</v>
      </c>
      <c r="C34" s="689"/>
      <c r="D34" s="689"/>
      <c r="E34" s="690">
        <v>0</v>
      </c>
      <c r="F34" s="689"/>
      <c r="G34" s="689"/>
      <c r="H34" s="691">
        <v>0</v>
      </c>
    </row>
    <row r="35" spans="1:8" ht="15.75">
      <c r="A35" s="485">
        <v>9.5</v>
      </c>
      <c r="B35" s="487" t="s">
        <v>823</v>
      </c>
      <c r="C35" s="689"/>
      <c r="D35" s="689"/>
      <c r="E35" s="690">
        <v>0</v>
      </c>
      <c r="F35" s="689"/>
      <c r="G35" s="689"/>
      <c r="H35" s="691">
        <v>0</v>
      </c>
    </row>
    <row r="36" spans="1:8" ht="25.5">
      <c r="A36" s="485">
        <v>9.6</v>
      </c>
      <c r="B36" s="487" t="s">
        <v>824</v>
      </c>
      <c r="C36" s="689"/>
      <c r="D36" s="689"/>
      <c r="E36" s="690">
        <v>0</v>
      </c>
      <c r="F36" s="689"/>
      <c r="G36" s="689"/>
      <c r="H36" s="691">
        <v>0</v>
      </c>
    </row>
    <row r="37" spans="1:8" ht="25.5">
      <c r="A37" s="485">
        <v>9.6999999999999993</v>
      </c>
      <c r="B37" s="487" t="s">
        <v>825</v>
      </c>
      <c r="C37" s="689"/>
      <c r="D37" s="689"/>
      <c r="E37" s="690">
        <v>0</v>
      </c>
      <c r="F37" s="689"/>
      <c r="G37" s="689"/>
      <c r="H37" s="691">
        <v>0</v>
      </c>
    </row>
    <row r="38" spans="1:8" ht="15.75">
      <c r="A38" s="485">
        <v>10</v>
      </c>
      <c r="B38" s="492" t="s">
        <v>826</v>
      </c>
      <c r="C38" s="689">
        <v>302385.75</v>
      </c>
      <c r="D38" s="689">
        <v>331576.52040000004</v>
      </c>
      <c r="E38" s="690">
        <v>633962.27040000004</v>
      </c>
      <c r="F38" s="689">
        <v>26792.46</v>
      </c>
      <c r="G38" s="689">
        <v>792178.70769999991</v>
      </c>
      <c r="H38" s="691">
        <v>818971.16769999987</v>
      </c>
    </row>
    <row r="39" spans="1:8" ht="15.75">
      <c r="A39" s="485">
        <v>10.1</v>
      </c>
      <c r="B39" s="487" t="s">
        <v>827</v>
      </c>
      <c r="C39" s="689">
        <v>840.73</v>
      </c>
      <c r="D39" s="689">
        <v>0</v>
      </c>
      <c r="E39" s="690">
        <v>840.73</v>
      </c>
      <c r="F39" s="689">
        <v>2048.0300000000002</v>
      </c>
      <c r="G39" s="689">
        <v>205597</v>
      </c>
      <c r="H39" s="691">
        <v>207645.03</v>
      </c>
    </row>
    <row r="40" spans="1:8" ht="25.5">
      <c r="A40" s="485">
        <v>10.199999999999999</v>
      </c>
      <c r="B40" s="487" t="s">
        <v>828</v>
      </c>
      <c r="C40" s="689">
        <v>0</v>
      </c>
      <c r="D40" s="689">
        <v>0</v>
      </c>
      <c r="E40" s="690">
        <v>0</v>
      </c>
      <c r="F40" s="689">
        <v>171.9</v>
      </c>
      <c r="G40" s="689">
        <v>8851.1929</v>
      </c>
      <c r="H40" s="691">
        <v>9023.0928999999996</v>
      </c>
    </row>
    <row r="41" spans="1:8" ht="25.5">
      <c r="A41" s="485">
        <v>10.3</v>
      </c>
      <c r="B41" s="487" t="s">
        <v>829</v>
      </c>
      <c r="C41" s="689">
        <v>294665.03000000003</v>
      </c>
      <c r="D41" s="689">
        <v>229149.99940000006</v>
      </c>
      <c r="E41" s="690">
        <v>523815.02940000012</v>
      </c>
      <c r="F41" s="689">
        <v>17641.899999999998</v>
      </c>
      <c r="G41" s="689">
        <v>421810.23489999998</v>
      </c>
      <c r="H41" s="691">
        <v>439452.1349</v>
      </c>
    </row>
    <row r="42" spans="1:8" ht="25.5">
      <c r="A42" s="485">
        <v>10.4</v>
      </c>
      <c r="B42" s="487" t="s">
        <v>830</v>
      </c>
      <c r="C42" s="689">
        <v>6879.99</v>
      </c>
      <c r="D42" s="689">
        <v>102426.52100000001</v>
      </c>
      <c r="E42" s="690">
        <v>109306.51100000001</v>
      </c>
      <c r="F42" s="689">
        <v>6930.63</v>
      </c>
      <c r="G42" s="689">
        <v>155920.27990000002</v>
      </c>
      <c r="H42" s="691">
        <v>162850.90990000003</v>
      </c>
    </row>
    <row r="43" spans="1:8" ht="15.75">
      <c r="A43" s="485">
        <v>11</v>
      </c>
      <c r="B43" s="493" t="s">
        <v>831</v>
      </c>
      <c r="C43" s="689"/>
      <c r="D43" s="689"/>
      <c r="E43" s="690">
        <v>0</v>
      </c>
      <c r="F43" s="689"/>
      <c r="G43" s="689"/>
      <c r="H43" s="691"/>
    </row>
    <row r="44" spans="1:8" ht="15.75">
      <c r="C44" s="495"/>
      <c r="D44" s="495"/>
      <c r="E44" s="495"/>
      <c r="F44" s="495"/>
      <c r="G44" s="495"/>
      <c r="H44" s="495"/>
    </row>
    <row r="45" spans="1:8" ht="15.75">
      <c r="C45" s="495"/>
      <c r="D45" s="495"/>
      <c r="E45" s="495"/>
      <c r="F45" s="495"/>
      <c r="G45" s="495"/>
      <c r="H45" s="495"/>
    </row>
    <row r="46" spans="1:8" ht="15.75">
      <c r="C46" s="495"/>
      <c r="D46" s="495"/>
      <c r="E46" s="495"/>
      <c r="F46" s="495"/>
      <c r="G46" s="495"/>
      <c r="H46" s="495"/>
    </row>
    <row r="47" spans="1:8" ht="15.75">
      <c r="C47" s="495"/>
      <c r="D47" s="495"/>
      <c r="E47" s="495"/>
      <c r="F47" s="495"/>
      <c r="G47" s="495"/>
      <c r="H47" s="49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6" sqref="C6:G13"/>
    </sheetView>
  </sheetViews>
  <sheetFormatPr defaultColWidth="9.140625" defaultRowHeight="12.75"/>
  <cols>
    <col min="1" max="1" width="9.5703125" style="3" bestFit="1" customWidth="1"/>
    <col min="2" max="2" width="93.5703125" style="3" customWidth="1"/>
    <col min="3" max="4" width="12.7109375" style="3" customWidth="1"/>
    <col min="5" max="11" width="9.7109375" style="13" customWidth="1"/>
    <col min="12" max="12" width="9.140625" style="13" customWidth="1"/>
    <col min="13" max="16384" width="9.140625" style="13"/>
  </cols>
  <sheetData>
    <row r="1" spans="1:8" ht="15">
      <c r="A1" s="18" t="s">
        <v>0</v>
      </c>
      <c r="B1" s="17" t="str">
        <f>Info!C2</f>
        <v>სს "ზირაათ ბანკი საქართველო"</v>
      </c>
      <c r="C1" s="17"/>
      <c r="D1" s="248"/>
    </row>
    <row r="2" spans="1:8" ht="15">
      <c r="A2" s="18" t="s">
        <v>1</v>
      </c>
      <c r="B2" s="693">
        <f>'1. key ratios'!$B$2</f>
        <v>45473</v>
      </c>
      <c r="C2" s="30"/>
      <c r="D2" s="19"/>
      <c r="E2" s="12"/>
      <c r="F2" s="12"/>
      <c r="G2" s="12"/>
      <c r="H2" s="12"/>
    </row>
    <row r="3" spans="1:8" ht="15">
      <c r="A3" s="18"/>
      <c r="B3" s="17"/>
      <c r="C3" s="30"/>
      <c r="D3" s="19"/>
      <c r="E3" s="12"/>
      <c r="F3" s="12"/>
      <c r="G3" s="12"/>
      <c r="H3" s="12"/>
    </row>
    <row r="4" spans="1:8" ht="15" customHeight="1">
      <c r="A4" s="155" t="s">
        <v>781</v>
      </c>
      <c r="B4" s="156" t="s">
        <v>163</v>
      </c>
      <c r="C4" s="157" t="s">
        <v>759</v>
      </c>
    </row>
    <row r="5" spans="1:8" ht="15" customHeight="1">
      <c r="A5" s="153" t="s">
        <v>2</v>
      </c>
      <c r="B5" s="154"/>
      <c r="C5" s="357" t="str">
        <f>INT((MONTH($B$2))/3)&amp;"Q"&amp;"-"&amp;YEAR($B$2)</f>
        <v>2Q-2024</v>
      </c>
      <c r="D5" s="357" t="str">
        <f>IF(INT(MONTH($B$2))=3, "4"&amp;"Q"&amp;"-"&amp;YEAR($B$2)-1, IF(INT(MONTH($B$2))=6, "1"&amp;"Q"&amp;"-"&amp;YEAR($B$2), IF(INT(MONTH($B$2))=9, "2"&amp;"Q"&amp;"-"&amp;YEAR($B$2),IF(INT(MONTH($B$2))=12, "3"&amp;"Q"&amp;"-"&amp;YEAR($B$2), 0))))</f>
        <v>1Q-2024</v>
      </c>
      <c r="E5" s="357" t="str">
        <f>IF(INT(MONTH($B$2))=3, "3"&amp;"Q"&amp;"-"&amp;YEAR($B$2)-1, IF(INT(MONTH($B$2))=6, "4"&amp;"Q"&amp;"-"&amp;YEAR($B$2)-1, IF(INT(MONTH($B$2))=9, "1"&amp;"Q"&amp;"-"&amp;YEAR($B$2),IF(INT(MONTH($B$2))=12, "2"&amp;"Q"&amp;"-"&amp;YEAR($B$2), 0))))</f>
        <v>4Q-2023</v>
      </c>
      <c r="F5" s="357" t="str">
        <f>IF(INT(MONTH($B$2))=3, "2"&amp;"Q"&amp;"-"&amp;YEAR($B$2)-1, IF(INT(MONTH($B$2))=6, "3"&amp;"Q"&amp;"-"&amp;YEAR($B$2)-1, IF(INT(MONTH($B$2))=9, "4"&amp;"Q"&amp;"-"&amp;YEAR($B$2)-1,IF(INT(MONTH($B$2))=12, "1"&amp;"Q"&amp;"-"&amp;YEAR($B$2), 0))))</f>
        <v>3Q-2023</v>
      </c>
      <c r="G5" s="357" t="str">
        <f>IF(INT(MONTH($B$2))=3, "1"&amp;"Q"&amp;"-"&amp;YEAR($B$2)-1, IF(INT(MONTH($B$2))=6, "2"&amp;"Q"&amp;"-"&amp;YEAR($B$2)-1, IF(INT(MONTH($B$2))=9, "3"&amp;"Q"&amp;"-"&amp;YEAR($B$2)-1,IF(INT(MONTH($B$2))=12, "4"&amp;"Q"&amp;"-"&amp;YEAR($B$2)-1, 0))))</f>
        <v>2Q-2023</v>
      </c>
    </row>
    <row r="6" spans="1:8" ht="15" customHeight="1">
      <c r="A6" s="284">
        <v>1</v>
      </c>
      <c r="B6" s="340" t="s">
        <v>782</v>
      </c>
      <c r="C6" s="285">
        <v>217020538.44055998</v>
      </c>
      <c r="D6" s="343">
        <v>208909184.12862998</v>
      </c>
      <c r="E6" s="286">
        <v>204434072.45705998</v>
      </c>
      <c r="F6" s="285">
        <v>203112660.71449003</v>
      </c>
      <c r="G6" s="344">
        <v>176610969.02558997</v>
      </c>
    </row>
    <row r="7" spans="1:8" ht="15" customHeight="1">
      <c r="A7" s="284">
        <v>1.1000000000000001</v>
      </c>
      <c r="B7" s="287" t="s">
        <v>783</v>
      </c>
      <c r="C7" s="288">
        <v>189737559.16589999</v>
      </c>
      <c r="D7" s="345">
        <v>183966735.84994999</v>
      </c>
      <c r="E7" s="288">
        <v>176008312.48369998</v>
      </c>
      <c r="F7" s="288">
        <v>174834680.01960003</v>
      </c>
      <c r="G7" s="346">
        <v>155334844.22189999</v>
      </c>
    </row>
    <row r="8" spans="1:8" ht="25.5">
      <c r="A8" s="284" t="s">
        <v>536</v>
      </c>
      <c r="B8" s="289" t="s">
        <v>784</v>
      </c>
      <c r="C8" s="288"/>
      <c r="D8" s="345"/>
      <c r="E8" s="288"/>
      <c r="F8" s="288"/>
      <c r="G8" s="346"/>
    </row>
    <row r="9" spans="1:8" ht="15" customHeight="1">
      <c r="A9" s="284">
        <v>1.2</v>
      </c>
      <c r="B9" s="287" t="s">
        <v>785</v>
      </c>
      <c r="C9" s="288">
        <v>27282979.274659999</v>
      </c>
      <c r="D9" s="345">
        <v>24942448.27868</v>
      </c>
      <c r="E9" s="288">
        <v>28425759.973359998</v>
      </c>
      <c r="F9" s="288">
        <v>28277980.69489</v>
      </c>
      <c r="G9" s="346">
        <v>21276124.803689998</v>
      </c>
    </row>
    <row r="10" spans="1:8" ht="15" customHeight="1">
      <c r="A10" s="284">
        <v>1.3</v>
      </c>
      <c r="B10" s="341" t="s">
        <v>174</v>
      </c>
      <c r="C10" s="290">
        <v>0</v>
      </c>
      <c r="D10" s="345">
        <v>0</v>
      </c>
      <c r="E10" s="290">
        <v>0</v>
      </c>
      <c r="F10" s="288">
        <v>0</v>
      </c>
      <c r="G10" s="347">
        <v>0</v>
      </c>
    </row>
    <row r="11" spans="1:8" ht="15" customHeight="1">
      <c r="A11" s="284">
        <v>2</v>
      </c>
      <c r="B11" s="340" t="s">
        <v>786</v>
      </c>
      <c r="C11" s="288">
        <v>203938.83232299873</v>
      </c>
      <c r="D11" s="345">
        <v>790279.32705599605</v>
      </c>
      <c r="E11" s="288">
        <v>465473.88037203415</v>
      </c>
      <c r="F11" s="288">
        <v>998400.34667698352</v>
      </c>
      <c r="G11" s="346">
        <v>3046149.6910429932</v>
      </c>
    </row>
    <row r="12" spans="1:8" ht="15" customHeight="1">
      <c r="A12" s="300">
        <v>3</v>
      </c>
      <c r="B12" s="342" t="s">
        <v>787</v>
      </c>
      <c r="C12" s="290">
        <v>24452689</v>
      </c>
      <c r="D12" s="345">
        <v>24452689</v>
      </c>
      <c r="E12" s="290">
        <v>20391120</v>
      </c>
      <c r="F12" s="288">
        <v>20391120</v>
      </c>
      <c r="G12" s="347">
        <v>20391120</v>
      </c>
    </row>
    <row r="13" spans="1:8" ht="15" customHeight="1">
      <c r="A13" s="87">
        <v>4</v>
      </c>
      <c r="B13" s="350" t="s">
        <v>788</v>
      </c>
      <c r="C13" s="175">
        <v>241677166.27288297</v>
      </c>
      <c r="D13" s="348">
        <v>234152152.45568597</v>
      </c>
      <c r="E13" s="176">
        <v>225290666.33743203</v>
      </c>
      <c r="F13" s="175">
        <v>224502181.061167</v>
      </c>
      <c r="G13" s="349">
        <v>200048238.71663296</v>
      </c>
    </row>
    <row r="14" spans="1:8">
      <c r="B14" s="24"/>
    </row>
    <row r="15" spans="1:8" ht="25.5">
      <c r="B15" s="68" t="s">
        <v>789</v>
      </c>
    </row>
    <row r="16" spans="1:8">
      <c r="B16" s="68"/>
    </row>
    <row r="17" spans="2:2">
      <c r="B17" s="68"/>
    </row>
    <row r="18" spans="2:2">
      <c r="B18" s="6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2" sqref="B2"/>
    </sheetView>
  </sheetViews>
  <sheetFormatPr defaultRowHeight="15"/>
  <cols>
    <col min="1" max="1" width="9.5703125" style="3" bestFit="1" customWidth="1"/>
    <col min="2" max="2" width="58.85546875" style="3" customWidth="1"/>
    <col min="3" max="3" width="34.28515625" style="3" customWidth="1"/>
  </cols>
  <sheetData>
    <row r="1" spans="1:8">
      <c r="A1" s="3" t="s">
        <v>0</v>
      </c>
      <c r="B1" s="248" t="str">
        <f>Info!C2</f>
        <v>სს "ზირაათ ბანკი საქართველო"</v>
      </c>
    </row>
    <row r="2" spans="1:8">
      <c r="A2" s="3" t="s">
        <v>1</v>
      </c>
      <c r="B2" s="693">
        <f>'1. key ratios'!$B$2</f>
        <v>45473</v>
      </c>
    </row>
    <row r="4" spans="1:8" ht="25.5" customHeight="1">
      <c r="A4" s="169" t="s">
        <v>843</v>
      </c>
      <c r="B4" s="32" t="s">
        <v>164</v>
      </c>
      <c r="C4" s="14"/>
    </row>
    <row r="5" spans="1:8" ht="15.75">
      <c r="A5" s="11"/>
      <c r="B5" s="335" t="s">
        <v>844</v>
      </c>
      <c r="C5" s="355" t="s">
        <v>845</v>
      </c>
    </row>
    <row r="6" spans="1:8">
      <c r="A6" s="15">
        <v>1</v>
      </c>
      <c r="B6" s="33" t="s">
        <v>964</v>
      </c>
      <c r="C6" s="351" t="s">
        <v>963</v>
      </c>
    </row>
    <row r="7" spans="1:8">
      <c r="A7" s="15">
        <v>2</v>
      </c>
      <c r="B7" s="33" t="s">
        <v>977</v>
      </c>
      <c r="C7" s="351" t="s">
        <v>965</v>
      </c>
    </row>
    <row r="8" spans="1:8">
      <c r="A8" s="15">
        <v>3</v>
      </c>
      <c r="B8" s="33" t="s">
        <v>982</v>
      </c>
      <c r="C8" s="351" t="s">
        <v>965</v>
      </c>
    </row>
    <row r="9" spans="1:8">
      <c r="A9" s="15">
        <v>4</v>
      </c>
      <c r="B9" s="33" t="s">
        <v>966</v>
      </c>
      <c r="C9" s="351" t="s">
        <v>967</v>
      </c>
    </row>
    <row r="10" spans="1:8">
      <c r="A10" s="15">
        <v>5</v>
      </c>
      <c r="B10" s="33" t="s">
        <v>968</v>
      </c>
      <c r="C10" s="351" t="s">
        <v>967</v>
      </c>
    </row>
    <row r="11" spans="1:8">
      <c r="A11" s="15">
        <v>6</v>
      </c>
      <c r="B11" s="33"/>
      <c r="C11" s="351"/>
    </row>
    <row r="12" spans="1:8">
      <c r="A12" s="15">
        <v>7</v>
      </c>
      <c r="B12" s="33"/>
      <c r="C12" s="351"/>
      <c r="H12" s="5"/>
    </row>
    <row r="13" spans="1:8">
      <c r="A13" s="15">
        <v>8</v>
      </c>
      <c r="B13" s="33"/>
      <c r="C13" s="351"/>
    </row>
    <row r="14" spans="1:8">
      <c r="A14" s="15">
        <v>9</v>
      </c>
      <c r="B14" s="33"/>
      <c r="C14" s="351"/>
    </row>
    <row r="15" spans="1:8">
      <c r="A15" s="15">
        <v>10</v>
      </c>
      <c r="B15" s="33"/>
      <c r="C15" s="351"/>
    </row>
    <row r="16" spans="1:8">
      <c r="A16" s="15"/>
      <c r="B16" s="827"/>
      <c r="C16" s="828"/>
    </row>
    <row r="17" spans="1:3" ht="60">
      <c r="A17" s="15"/>
      <c r="B17" s="336" t="s">
        <v>846</v>
      </c>
      <c r="C17" s="356" t="s">
        <v>847</v>
      </c>
    </row>
    <row r="18" spans="1:3" ht="15.75">
      <c r="A18" s="15">
        <v>1</v>
      </c>
      <c r="B18" s="28" t="s">
        <v>961</v>
      </c>
      <c r="C18" s="353" t="s">
        <v>969</v>
      </c>
    </row>
    <row r="19" spans="1:3" ht="15.75">
      <c r="A19" s="15">
        <v>2</v>
      </c>
      <c r="B19" s="28" t="s">
        <v>970</v>
      </c>
      <c r="C19" s="353" t="s">
        <v>971</v>
      </c>
    </row>
    <row r="20" spans="1:3" ht="15.75">
      <c r="A20" s="15">
        <v>3</v>
      </c>
      <c r="B20" s="28" t="s">
        <v>972</v>
      </c>
      <c r="C20" s="353" t="s">
        <v>973</v>
      </c>
    </row>
    <row r="21" spans="1:3" ht="15.75">
      <c r="A21" s="15">
        <v>4</v>
      </c>
      <c r="B21" s="28" t="s">
        <v>987</v>
      </c>
      <c r="C21" s="353" t="s">
        <v>988</v>
      </c>
    </row>
    <row r="22" spans="1:3" ht="15.75">
      <c r="A22" s="15">
        <v>5</v>
      </c>
      <c r="B22" s="28"/>
      <c r="C22" s="353"/>
    </row>
    <row r="23" spans="1:3" ht="15.75">
      <c r="A23" s="15">
        <v>6</v>
      </c>
      <c r="B23" s="28"/>
      <c r="C23" s="353"/>
    </row>
    <row r="24" spans="1:3" ht="15.75">
      <c r="A24" s="15">
        <v>7</v>
      </c>
      <c r="B24" s="28"/>
      <c r="C24" s="353"/>
    </row>
    <row r="25" spans="1:3" ht="15.75">
      <c r="A25" s="15">
        <v>8</v>
      </c>
      <c r="B25" s="28"/>
      <c r="C25" s="353"/>
    </row>
    <row r="26" spans="1:3" ht="15.75">
      <c r="A26" s="15">
        <v>9</v>
      </c>
      <c r="B26" s="28"/>
      <c r="C26" s="353"/>
    </row>
    <row r="27" spans="1:3" ht="15.75" customHeight="1">
      <c r="A27" s="15">
        <v>10</v>
      </c>
      <c r="B27" s="28"/>
      <c r="C27" s="354"/>
    </row>
    <row r="28" spans="1:3" ht="15.75" customHeight="1">
      <c r="A28" s="15"/>
      <c r="B28" s="28"/>
      <c r="C28" s="29"/>
    </row>
    <row r="29" spans="1:3" ht="30" customHeight="1">
      <c r="A29" s="15"/>
      <c r="B29" s="829" t="s">
        <v>848</v>
      </c>
      <c r="C29" s="830"/>
    </row>
    <row r="30" spans="1:3">
      <c r="A30" s="15">
        <v>1</v>
      </c>
      <c r="B30" s="33"/>
      <c r="C30" s="692">
        <v>1</v>
      </c>
    </row>
    <row r="31" spans="1:3" ht="15.75" customHeight="1">
      <c r="A31" s="15"/>
      <c r="B31" s="33"/>
      <c r="C31" s="34"/>
    </row>
    <row r="32" spans="1:3" ht="29.25" customHeight="1">
      <c r="A32" s="15"/>
      <c r="B32" s="829" t="s">
        <v>850</v>
      </c>
      <c r="C32" s="830"/>
    </row>
    <row r="33" spans="1:3">
      <c r="A33" s="15">
        <v>1</v>
      </c>
      <c r="B33" s="33"/>
      <c r="C33" s="351" t="s">
        <v>849</v>
      </c>
    </row>
    <row r="34" spans="1:3" ht="15.75">
      <c r="A34" s="16"/>
      <c r="B34" s="35"/>
      <c r="C34" s="35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3" bestFit="1" customWidth="1"/>
    <col min="2" max="2" width="47.5703125" style="3" customWidth="1"/>
    <col min="3" max="3" width="28" style="777" customWidth="1"/>
    <col min="4" max="4" width="25.5703125" style="777" customWidth="1"/>
    <col min="5" max="5" width="20.140625" style="777" customWidth="1"/>
    <col min="6" max="6" width="12" bestFit="1" customWidth="1"/>
    <col min="7" max="7" width="12.5703125" bestFit="1" customWidth="1"/>
  </cols>
  <sheetData>
    <row r="1" spans="1:5" ht="15.75">
      <c r="A1" s="18" t="s">
        <v>0</v>
      </c>
      <c r="B1" s="17" t="str">
        <f>Info!C2</f>
        <v>სს "ზირაათ ბანკი საქართველო"</v>
      </c>
    </row>
    <row r="2" spans="1:5" s="22" customFormat="1" ht="15.75" customHeight="1">
      <c r="A2" s="22" t="s">
        <v>1</v>
      </c>
      <c r="B2" s="693">
        <f>'1. key ratios'!B2</f>
        <v>45473</v>
      </c>
      <c r="C2" s="778"/>
      <c r="D2" s="778"/>
      <c r="E2" s="778"/>
    </row>
    <row r="3" spans="1:5" s="22" customFormat="1" ht="15.75" customHeight="1">
      <c r="C3" s="778"/>
      <c r="D3" s="778"/>
      <c r="E3" s="778"/>
    </row>
    <row r="4" spans="1:5" s="22" customFormat="1" ht="15.75" customHeight="1">
      <c r="A4" s="170" t="s">
        <v>758</v>
      </c>
      <c r="B4" s="171" t="s">
        <v>165</v>
      </c>
      <c r="C4" s="778"/>
      <c r="D4" s="778"/>
      <c r="E4" s="779" t="s">
        <v>759</v>
      </c>
    </row>
    <row r="5" spans="1:5" s="83" customFormat="1" ht="17.45" customHeight="1">
      <c r="A5" s="260"/>
      <c r="B5" s="261"/>
      <c r="C5" s="135" t="s">
        <v>681</v>
      </c>
      <c r="D5" s="135" t="s">
        <v>682</v>
      </c>
      <c r="E5" s="262" t="s">
        <v>683</v>
      </c>
    </row>
    <row r="6" spans="1:5" s="102" customFormat="1" ht="14.45" customHeight="1">
      <c r="A6" s="263"/>
      <c r="B6" s="831" t="s">
        <v>760</v>
      </c>
      <c r="C6" s="831" t="s">
        <v>761</v>
      </c>
      <c r="D6" s="832" t="s">
        <v>762</v>
      </c>
      <c r="E6" s="833"/>
    </row>
    <row r="7" spans="1:5" s="102" customFormat="1" ht="99.6" customHeight="1">
      <c r="A7" s="263"/>
      <c r="B7" s="831"/>
      <c r="C7" s="831"/>
      <c r="D7" s="751" t="s">
        <v>763</v>
      </c>
      <c r="E7" s="752" t="s">
        <v>764</v>
      </c>
    </row>
    <row r="8" spans="1:5" s="102" customFormat="1" ht="22.5" customHeight="1">
      <c r="A8" s="497">
        <v>1</v>
      </c>
      <c r="B8" s="444" t="s">
        <v>51</v>
      </c>
      <c r="C8" s="786">
        <v>69744601.914700001</v>
      </c>
      <c r="D8" s="787">
        <v>0</v>
      </c>
      <c r="E8" s="786">
        <v>69744601.914700001</v>
      </c>
    </row>
    <row r="9" spans="1:5" s="102" customFormat="1">
      <c r="A9" s="497">
        <v>1.1000000000000001</v>
      </c>
      <c r="B9" s="445" t="s">
        <v>52</v>
      </c>
      <c r="C9" s="788">
        <v>9266072.2098000012</v>
      </c>
      <c r="D9" s="787"/>
      <c r="E9" s="788">
        <v>9266072.2098000012</v>
      </c>
    </row>
    <row r="10" spans="1:5" s="102" customFormat="1">
      <c r="A10" s="497">
        <v>1.2</v>
      </c>
      <c r="B10" s="445" t="s">
        <v>53</v>
      </c>
      <c r="C10" s="788">
        <v>23973112.175700001</v>
      </c>
      <c r="D10" s="787"/>
      <c r="E10" s="788">
        <v>23973112.175700001</v>
      </c>
    </row>
    <row r="11" spans="1:5" s="102" customFormat="1">
      <c r="A11" s="497">
        <v>1.3</v>
      </c>
      <c r="B11" s="445" t="s">
        <v>54</v>
      </c>
      <c r="C11" s="788">
        <v>36505417.529200003</v>
      </c>
      <c r="D11" s="787"/>
      <c r="E11" s="788">
        <v>36505417.529200003</v>
      </c>
    </row>
    <row r="12" spans="1:5" s="102" customFormat="1">
      <c r="A12" s="497">
        <v>2</v>
      </c>
      <c r="B12" s="446" t="s">
        <v>10</v>
      </c>
      <c r="C12" s="788">
        <v>0</v>
      </c>
      <c r="D12" s="787"/>
      <c r="E12" s="788">
        <v>0</v>
      </c>
    </row>
    <row r="13" spans="1:5" s="102" customFormat="1" ht="21">
      <c r="A13" s="497">
        <v>2.1</v>
      </c>
      <c r="B13" s="447" t="s">
        <v>55</v>
      </c>
      <c r="C13" s="788">
        <v>0</v>
      </c>
      <c r="D13" s="787"/>
      <c r="E13" s="788">
        <v>0</v>
      </c>
    </row>
    <row r="14" spans="1:5" s="102" customFormat="1" ht="33.950000000000003" customHeight="1">
      <c r="A14" s="497">
        <v>3</v>
      </c>
      <c r="B14" s="448" t="s">
        <v>56</v>
      </c>
      <c r="C14" s="788">
        <v>0</v>
      </c>
      <c r="D14" s="787"/>
      <c r="E14" s="788">
        <v>0</v>
      </c>
    </row>
    <row r="15" spans="1:5" s="102" customFormat="1" ht="32.450000000000003" customHeight="1">
      <c r="A15" s="497">
        <v>4</v>
      </c>
      <c r="B15" s="449" t="s">
        <v>57</v>
      </c>
      <c r="C15" s="788">
        <v>0</v>
      </c>
      <c r="D15" s="787"/>
      <c r="E15" s="788">
        <v>0</v>
      </c>
    </row>
    <row r="16" spans="1:5" s="102" customFormat="1" ht="23.1" customHeight="1">
      <c r="A16" s="497">
        <v>5</v>
      </c>
      <c r="B16" s="449" t="s">
        <v>13</v>
      </c>
      <c r="C16" s="789">
        <v>0</v>
      </c>
      <c r="D16" s="787">
        <v>0</v>
      </c>
      <c r="E16" s="789">
        <v>0</v>
      </c>
    </row>
    <row r="17" spans="1:5" s="102" customFormat="1">
      <c r="A17" s="497">
        <v>5.0999999999999996</v>
      </c>
      <c r="B17" s="450" t="s">
        <v>58</v>
      </c>
      <c r="C17" s="788">
        <v>0</v>
      </c>
      <c r="D17" s="787"/>
      <c r="E17" s="788">
        <v>0</v>
      </c>
    </row>
    <row r="18" spans="1:5" s="102" customFormat="1">
      <c r="A18" s="497">
        <v>5.2</v>
      </c>
      <c r="B18" s="450" t="s">
        <v>59</v>
      </c>
      <c r="C18" s="788">
        <v>0</v>
      </c>
      <c r="D18" s="787"/>
      <c r="E18" s="788">
        <v>0</v>
      </c>
    </row>
    <row r="19" spans="1:5" s="102" customFormat="1">
      <c r="A19" s="497">
        <v>5.3</v>
      </c>
      <c r="B19" s="450" t="s">
        <v>60</v>
      </c>
      <c r="C19" s="788">
        <v>0</v>
      </c>
      <c r="D19" s="787"/>
      <c r="E19" s="788">
        <v>0</v>
      </c>
    </row>
    <row r="20" spans="1:5" s="102" customFormat="1" ht="21">
      <c r="A20" s="497">
        <v>6</v>
      </c>
      <c r="B20" s="448" t="s">
        <v>14</v>
      </c>
      <c r="C20" s="789">
        <v>150321535.4064</v>
      </c>
      <c r="D20" s="787">
        <v>0</v>
      </c>
      <c r="E20" s="789">
        <v>150321535.4064</v>
      </c>
    </row>
    <row r="21" spans="1:5">
      <c r="A21" s="497">
        <v>6.1</v>
      </c>
      <c r="B21" s="450" t="s">
        <v>59</v>
      </c>
      <c r="C21" s="788">
        <v>2593857.41</v>
      </c>
      <c r="D21" s="790"/>
      <c r="E21" s="788">
        <v>2593857.41</v>
      </c>
    </row>
    <row r="22" spans="1:5">
      <c r="A22" s="497">
        <v>6.2</v>
      </c>
      <c r="B22" s="450" t="s">
        <v>60</v>
      </c>
      <c r="C22" s="788">
        <v>147727677.9964</v>
      </c>
      <c r="D22" s="790"/>
      <c r="E22" s="788">
        <v>147727677.9964</v>
      </c>
    </row>
    <row r="23" spans="1:5" ht="21">
      <c r="A23" s="497">
        <v>7</v>
      </c>
      <c r="B23" s="451" t="s">
        <v>61</v>
      </c>
      <c r="C23" s="788">
        <v>0</v>
      </c>
      <c r="D23" s="790"/>
      <c r="E23" s="788">
        <v>0</v>
      </c>
    </row>
    <row r="24" spans="1:5" ht="21">
      <c r="A24" s="497">
        <v>8</v>
      </c>
      <c r="B24" s="452" t="s">
        <v>62</v>
      </c>
      <c r="C24" s="788">
        <v>0</v>
      </c>
      <c r="D24" s="790"/>
      <c r="E24" s="788">
        <v>0</v>
      </c>
    </row>
    <row r="25" spans="1:5">
      <c r="A25" s="497">
        <v>9</v>
      </c>
      <c r="B25" s="449" t="s">
        <v>63</v>
      </c>
      <c r="C25" s="791">
        <v>4222747.57</v>
      </c>
      <c r="D25" s="790">
        <v>0</v>
      </c>
      <c r="E25" s="791">
        <v>4222747.57</v>
      </c>
    </row>
    <row r="26" spans="1:5">
      <c r="A26" s="497">
        <v>9.1</v>
      </c>
      <c r="B26" s="453" t="s">
        <v>64</v>
      </c>
      <c r="C26" s="788">
        <v>4222747.57</v>
      </c>
      <c r="D26" s="790"/>
      <c r="E26" s="788">
        <v>4222747.57</v>
      </c>
    </row>
    <row r="27" spans="1:5">
      <c r="A27" s="497">
        <v>9.1999999999999993</v>
      </c>
      <c r="B27" s="453" t="s">
        <v>65</v>
      </c>
      <c r="C27" s="788">
        <v>0</v>
      </c>
      <c r="D27" s="790"/>
      <c r="E27" s="788">
        <v>0</v>
      </c>
    </row>
    <row r="28" spans="1:5">
      <c r="A28" s="497">
        <v>10</v>
      </c>
      <c r="B28" s="449" t="s">
        <v>66</v>
      </c>
      <c r="C28" s="791">
        <v>803324.24</v>
      </c>
      <c r="D28" s="790">
        <v>803324.24</v>
      </c>
      <c r="E28" s="791">
        <v>0</v>
      </c>
    </row>
    <row r="29" spans="1:5">
      <c r="A29" s="497">
        <v>10.1</v>
      </c>
      <c r="B29" s="453" t="s">
        <v>67</v>
      </c>
      <c r="C29" s="788">
        <v>0</v>
      </c>
      <c r="D29" s="790"/>
      <c r="E29" s="788">
        <v>0</v>
      </c>
    </row>
    <row r="30" spans="1:5">
      <c r="A30" s="497">
        <v>10.199999999999999</v>
      </c>
      <c r="B30" s="453" t="s">
        <v>68</v>
      </c>
      <c r="C30" s="788">
        <v>803324.24</v>
      </c>
      <c r="D30" s="790">
        <v>803324.24</v>
      </c>
      <c r="E30" s="788">
        <v>0</v>
      </c>
    </row>
    <row r="31" spans="1:5">
      <c r="A31" s="497">
        <v>11</v>
      </c>
      <c r="B31" s="449" t="s">
        <v>69</v>
      </c>
      <c r="C31" s="791">
        <v>442954.5</v>
      </c>
      <c r="D31" s="790">
        <v>0</v>
      </c>
      <c r="E31" s="791">
        <v>442954.5</v>
      </c>
    </row>
    <row r="32" spans="1:5">
      <c r="A32" s="497">
        <v>11.1</v>
      </c>
      <c r="B32" s="453" t="s">
        <v>70</v>
      </c>
      <c r="C32" s="788">
        <v>442954.5</v>
      </c>
      <c r="D32" s="790"/>
      <c r="E32" s="788">
        <v>442954.5</v>
      </c>
    </row>
    <row r="33" spans="1:5">
      <c r="A33" s="497">
        <v>11.2</v>
      </c>
      <c r="B33" s="453" t="s">
        <v>71</v>
      </c>
      <c r="C33" s="788">
        <v>0</v>
      </c>
      <c r="D33" s="790"/>
      <c r="E33" s="788">
        <v>0</v>
      </c>
    </row>
    <row r="34" spans="1:5">
      <c r="A34" s="497">
        <v>13</v>
      </c>
      <c r="B34" s="449" t="s">
        <v>15</v>
      </c>
      <c r="C34" s="786">
        <v>2202275.4352000002</v>
      </c>
      <c r="D34" s="790"/>
      <c r="E34" s="786">
        <v>2202275.4352000002</v>
      </c>
    </row>
    <row r="35" spans="1:5">
      <c r="A35" s="497">
        <v>13.1</v>
      </c>
      <c r="B35" s="454" t="s">
        <v>72</v>
      </c>
      <c r="C35" s="788">
        <v>302210</v>
      </c>
      <c r="D35" s="790"/>
      <c r="E35" s="788">
        <v>302210</v>
      </c>
    </row>
    <row r="36" spans="1:5">
      <c r="A36" s="497">
        <v>13.2</v>
      </c>
      <c r="B36" s="454" t="s">
        <v>73</v>
      </c>
      <c r="C36" s="788">
        <v>0</v>
      </c>
      <c r="D36" s="790"/>
      <c r="E36" s="788">
        <v>0</v>
      </c>
    </row>
    <row r="37" spans="1:5" ht="38.25">
      <c r="A37" s="264"/>
      <c r="B37" s="265" t="s">
        <v>765</v>
      </c>
      <c r="C37" s="792">
        <v>227737439.0663</v>
      </c>
      <c r="D37" s="792">
        <v>803324.24</v>
      </c>
      <c r="E37" s="792">
        <v>226934114.8263</v>
      </c>
    </row>
    <row r="41" spans="1:5" s="3" customFormat="1">
      <c r="B41" s="37"/>
      <c r="C41" s="777"/>
      <c r="D41" s="777"/>
      <c r="E41" s="777"/>
    </row>
    <row r="42" spans="1:5" s="3" customFormat="1" ht="12.75">
      <c r="B42" s="38"/>
      <c r="C42" s="777"/>
      <c r="D42" s="777"/>
      <c r="E42" s="777"/>
    </row>
    <row r="43" spans="1:5" s="3" customFormat="1">
      <c r="B43" s="37"/>
      <c r="C43" s="777"/>
      <c r="D43" s="777"/>
      <c r="E43" s="777"/>
    </row>
    <row r="44" spans="1:5" s="3" customFormat="1">
      <c r="B44" s="37"/>
      <c r="C44" s="777"/>
      <c r="D44" s="777"/>
      <c r="E44" s="777"/>
    </row>
    <row r="45" spans="1:5" s="3" customFormat="1">
      <c r="B45" s="37"/>
      <c r="C45" s="777"/>
      <c r="D45" s="777"/>
      <c r="E45" s="777"/>
    </row>
    <row r="46" spans="1:5" s="3" customFormat="1">
      <c r="B46" s="37"/>
      <c r="C46" s="777"/>
      <c r="D46" s="777"/>
      <c r="E46" s="777"/>
    </row>
    <row r="47" spans="1:5" s="3" customFormat="1">
      <c r="B47" s="37"/>
      <c r="C47" s="777"/>
      <c r="D47" s="777"/>
      <c r="E47" s="777"/>
    </row>
    <row r="48" spans="1:5" s="3" customFormat="1" ht="12.75">
      <c r="B48" s="38"/>
      <c r="C48" s="777"/>
      <c r="D48" s="777"/>
      <c r="E48" s="777"/>
    </row>
    <row r="49" spans="2:5" s="3" customFormat="1" ht="12.75">
      <c r="B49" s="38"/>
      <c r="C49" s="777"/>
      <c r="D49" s="777"/>
      <c r="E49" s="777"/>
    </row>
    <row r="50" spans="2:5" s="3" customFormat="1" ht="12.75">
      <c r="B50" s="38"/>
      <c r="C50" s="777"/>
      <c r="D50" s="777"/>
      <c r="E50" s="777"/>
    </row>
    <row r="51" spans="2:5" s="3" customFormat="1" ht="12.75">
      <c r="B51" s="38"/>
      <c r="C51" s="777"/>
      <c r="D51" s="777"/>
      <c r="E51" s="777"/>
    </row>
    <row r="52" spans="2:5" s="3" customFormat="1" ht="12.75">
      <c r="B52" s="38"/>
      <c r="C52" s="777"/>
      <c r="D52" s="777"/>
      <c r="E52" s="777"/>
    </row>
    <row r="53" spans="2:5" s="3" customFormat="1" ht="12.75">
      <c r="B53" s="38"/>
      <c r="C53" s="777"/>
      <c r="D53" s="777"/>
      <c r="E53" s="777"/>
    </row>
  </sheetData>
  <mergeCells count="3">
    <mergeCell ref="B6:B7"/>
    <mergeCell ref="C6:C7"/>
    <mergeCell ref="D6:E6"/>
  </mergeCells>
  <pageMargins left="0.7" right="0.7" top="0.75" bottom="0.75" header="0.3" footer="0.3"/>
  <pageSetup paperSize="9"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2" customFormat="1" ht="15.75" customHeight="1">
      <c r="A2" s="22" t="s">
        <v>1</v>
      </c>
      <c r="B2" s="693">
        <f>'1. key ratios'!B2</f>
        <v>45473</v>
      </c>
    </row>
    <row r="3" spans="1:3" s="22" customFormat="1" ht="15.75" customHeight="1"/>
    <row r="4" spans="1:3" s="22" customFormat="1" ht="25.5">
      <c r="A4" s="22" t="s">
        <v>832</v>
      </c>
      <c r="B4" s="142" t="s">
        <v>166</v>
      </c>
      <c r="C4" s="136" t="s">
        <v>759</v>
      </c>
    </row>
    <row r="5" spans="1:3">
      <c r="A5" s="137">
        <v>1</v>
      </c>
      <c r="B5" s="138" t="s">
        <v>833</v>
      </c>
      <c r="C5" s="177">
        <v>226934114.8263</v>
      </c>
    </row>
    <row r="6" spans="1:3" s="128" customFormat="1">
      <c r="A6" s="82">
        <v>2.1</v>
      </c>
      <c r="B6" s="144" t="s">
        <v>834</v>
      </c>
      <c r="C6" s="178">
        <v>56248653.652899995</v>
      </c>
    </row>
    <row r="7" spans="1:3" s="5" customFormat="1" ht="25.5" outlineLevel="1">
      <c r="A7" s="143">
        <v>2.2000000000000002</v>
      </c>
      <c r="B7" s="139" t="s">
        <v>835</v>
      </c>
      <c r="C7" s="179"/>
    </row>
    <row r="8" spans="1:3" s="5" customFormat="1" ht="26.25">
      <c r="A8" s="143">
        <v>3</v>
      </c>
      <c r="B8" s="140" t="s">
        <v>836</v>
      </c>
      <c r="C8" s="180">
        <v>283182768.47920001</v>
      </c>
    </row>
    <row r="9" spans="1:3" s="128" customFormat="1">
      <c r="A9" s="82">
        <v>4</v>
      </c>
      <c r="B9" s="147" t="s">
        <v>837</v>
      </c>
      <c r="C9" s="178">
        <v>0</v>
      </c>
    </row>
    <row r="10" spans="1:3" s="5" customFormat="1" ht="25.5" outlineLevel="1">
      <c r="A10" s="143">
        <v>5.0999999999999996</v>
      </c>
      <c r="B10" s="139" t="s">
        <v>838</v>
      </c>
      <c r="C10" s="179">
        <v>-28965674.378239997</v>
      </c>
    </row>
    <row r="11" spans="1:3" s="5" customFormat="1" ht="25.5" outlineLevel="1">
      <c r="A11" s="143">
        <v>5.2</v>
      </c>
      <c r="B11" s="139" t="s">
        <v>839</v>
      </c>
      <c r="C11" s="179"/>
    </row>
    <row r="12" spans="1:3" s="5" customFormat="1">
      <c r="A12" s="143">
        <v>6</v>
      </c>
      <c r="B12" s="145" t="s">
        <v>840</v>
      </c>
      <c r="C12" s="266">
        <v>0</v>
      </c>
    </row>
    <row r="13" spans="1:3" s="5" customFormat="1">
      <c r="A13" s="146">
        <v>7</v>
      </c>
      <c r="B13" s="141" t="s">
        <v>841</v>
      </c>
      <c r="C13" s="181">
        <v>254217094.10096002</v>
      </c>
    </row>
    <row r="15" spans="1:3" ht="26.25">
      <c r="B15" s="24" t="s">
        <v>842</v>
      </c>
    </row>
    <row r="17" spans="2:2" s="3" customFormat="1" ht="12.75">
      <c r="B17" s="39"/>
    </row>
    <row r="18" spans="2:2" s="3" customFormat="1">
      <c r="B18" s="36"/>
    </row>
    <row r="19" spans="2:2" s="3" customFormat="1">
      <c r="B19" s="36"/>
    </row>
    <row r="20" spans="2:2" s="3" customFormat="1" ht="12.75">
      <c r="B20" s="38"/>
    </row>
    <row r="21" spans="2:2" s="3" customFormat="1">
      <c r="B21" s="37"/>
    </row>
    <row r="22" spans="2:2" s="3" customFormat="1" ht="12.75">
      <c r="B22" s="38"/>
    </row>
    <row r="23" spans="2:2" s="3" customFormat="1">
      <c r="B23" s="37"/>
    </row>
    <row r="24" spans="2:2" s="3" customFormat="1">
      <c r="B24" s="37"/>
    </row>
    <row r="25" spans="2:2" s="3" customFormat="1">
      <c r="B25" s="37"/>
    </row>
    <row r="26" spans="2:2" s="3" customFormat="1">
      <c r="B26" s="37"/>
    </row>
    <row r="27" spans="2:2" s="3" customFormat="1">
      <c r="B27" s="37"/>
    </row>
    <row r="28" spans="2:2" s="3" customFormat="1" ht="12.75">
      <c r="B28" s="38"/>
    </row>
    <row r="29" spans="2:2" s="3" customFormat="1" ht="12.75">
      <c r="B29" s="38"/>
    </row>
    <row r="30" spans="2:2" s="3" customFormat="1" ht="12.75">
      <c r="B30" s="38"/>
    </row>
    <row r="31" spans="2:2" s="3" customFormat="1" ht="12.75">
      <c r="B31" s="38"/>
    </row>
    <row r="32" spans="2:2" s="3" customFormat="1" ht="12.75">
      <c r="B32" s="38"/>
    </row>
    <row r="33" spans="2:2" s="3" customFormat="1" ht="12.75">
      <c r="B33" s="38"/>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2024-08-07T13:35:26Z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